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10" tabRatio="920" activeTab="1"/>
  </bookViews>
  <sheets>
    <sheet name="ปก" sheetId="1" r:id="rId1"/>
    <sheet name="สารบัญ" sheetId="2" r:id="rId2"/>
    <sheet name="ปี1-56" sheetId="3" r:id="rId3"/>
    <sheet name="ปี3-โท56" sheetId="4" r:id="rId4"/>
    <sheet name="ปี1-โทเอก-พท" sheetId="5" r:id="rId5"/>
    <sheet name="รับปริญญา" sheetId="6" r:id="rId6"/>
    <sheet name="รวมทั้งสิ้น" sheetId="7" r:id="rId7"/>
    <sheet name="พื้นที่เรียน" sheetId="8" r:id="rId8"/>
    <sheet name="ภาคปกติ 4,5 ปี" sheetId="9" r:id="rId9"/>
    <sheet name="ภาคปกติ 2 ปี" sheetId="10" r:id="rId10"/>
    <sheet name="ภาคสมทบ 2 ปี" sheetId="11" r:id="rId11"/>
    <sheet name="นิติสมทบ 3 ปี" sheetId="12" r:id="rId12"/>
    <sheet name="นิติสมทบ 4 ปี" sheetId="13" r:id="rId13"/>
    <sheet name="ป.โท สงขลา" sheetId="14" r:id="rId14"/>
    <sheet name="ป.ตรีพัทลุง" sheetId="15" r:id="rId15"/>
    <sheet name="สมทบพัทลุง" sheetId="16" r:id="rId16"/>
    <sheet name="โทเอกพัทลุง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<sst xmlns="http://schemas.openxmlformats.org/spreadsheetml/2006/main" count="1758" uniqueCount="529">
  <si>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</si>
  <si>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</si>
  <si>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</si>
  <si>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</si>
  <si>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</si>
  <si>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</si>
  <si>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</si>
  <si>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</si>
  <si>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-  ภูมิศาสตร์</t>
  </si>
  <si>
    <t>-  การพัฒนาชุมชน</t>
  </si>
  <si>
    <t>-  บรรณารักษศาสตร์และสารสนเทศศาสตร์</t>
  </si>
  <si>
    <t>-  ประวัติศาสตร์</t>
  </si>
  <si>
    <t>-  ภาษาญี่ปุ่น</t>
  </si>
  <si>
    <t>-  ภาษามลายู</t>
  </si>
  <si>
    <t>-  ภาษาอังกฤษ</t>
  </si>
  <si>
    <t>ชั้นปีที่ 3</t>
  </si>
  <si>
    <t>ชั้นปีที่ 4</t>
  </si>
  <si>
    <t>ชั้นปีที่ 5</t>
  </si>
  <si>
    <t>-  การจัดการทรัพยากรมนุษย์</t>
  </si>
  <si>
    <t>-  คณิตศาสตร์</t>
  </si>
  <si>
    <t>-  เคมี</t>
  </si>
  <si>
    <t>-  ชีววิทยา</t>
  </si>
  <si>
    <t>-  ภาษาไทย</t>
  </si>
  <si>
    <t>-  พลศึกษา</t>
  </si>
  <si>
    <t>-  การวัดและประเมินทางการศึกษา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</si>
  <si>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</si>
  <si>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</si>
  <si>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</si>
  <si>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</si>
  <si>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</si>
  <si>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</si>
  <si>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</si>
  <si>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 xml:space="preserve">-  นิติศาสตร์ </t>
  </si>
  <si>
    <t xml:space="preserve">-  ฟิสิกส์ </t>
  </si>
  <si>
    <t>-  เคมีประยุกต์</t>
  </si>
  <si>
    <t>-  การศึกษา : คณิตศาสตร์</t>
  </si>
  <si>
    <t>-  การศึกษา : จิตวิทยาการแนะแนว</t>
  </si>
  <si>
    <t>-  การศึกษา : การศึกษาปฐมวัย</t>
  </si>
  <si>
    <t>-  การศึกษา : ภาษาไทย</t>
  </si>
  <si>
    <t>-  การศึกษา : ภาษาอังกฤษ</t>
  </si>
  <si>
    <t>-  การศึกษา : วิทยาศาสตร์-เคมี</t>
  </si>
  <si>
    <t>-  การศึกษา : สังคมศึกษา</t>
  </si>
  <si>
    <t>-  การศึกษา : พลศึกษา</t>
  </si>
  <si>
    <t>-  การศึกษา : วิทยาศาสตร์-ฟิสิกส์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</si>
  <si>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</si>
  <si>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</si>
  <si>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</si>
  <si>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</si>
  <si>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</si>
  <si>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</si>
  <si>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</si>
  <si>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จิตวิทยาการให้คำปรึกษา </t>
  </si>
  <si>
    <t xml:space="preserve">-  ไทยคดีศึกษา </t>
  </si>
  <si>
    <t>-  นโยบายและการวางแผนสังคม</t>
  </si>
  <si>
    <t>-  เทคโนโลยีและสื่อสารการศึกษา</t>
  </si>
  <si>
    <t xml:space="preserve">-  ภาษาไทย 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</si>
  <si>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</si>
  <si>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</si>
  <si>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</si>
  <si>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r>
      <t xml:space="preserve">-  การบริหารการศึกษา  </t>
    </r>
    <r>
      <rPr>
        <sz val="14"/>
        <rFont val="Angsana New"/>
        <family val="1"/>
      </rPr>
      <t>กลุ่ม 1</t>
    </r>
  </si>
  <si>
    <r>
      <t xml:space="preserve">-  การบริหารการศึกษา  </t>
    </r>
    <r>
      <rPr>
        <sz val="14"/>
        <rFont val="Angsana New"/>
        <family val="1"/>
      </rPr>
      <t>กลุ่ม 2</t>
    </r>
  </si>
  <si>
    <r>
      <t xml:space="preserve">-  การบริหารการศึกษา  </t>
    </r>
    <r>
      <rPr>
        <sz val="14"/>
        <rFont val="Angsana New"/>
        <family val="1"/>
      </rPr>
      <t>กลุ่ม 3</t>
    </r>
  </si>
  <si>
    <r>
      <t xml:space="preserve">-  การบริหารการศึกษา  </t>
    </r>
    <r>
      <rPr>
        <sz val="14"/>
        <rFont val="Angsana New"/>
        <family val="1"/>
      </rPr>
      <t>กลุ่ม 4</t>
    </r>
  </si>
  <si>
    <t xml:space="preserve">-  การวิจัยและประเมิน </t>
  </si>
  <si>
    <t>-  ไทยคดีศึกษา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</si>
  <si>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</si>
  <si>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</si>
  <si>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</si>
  <si>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</si>
  <si>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</si>
  <si>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 xml:space="preserve">-  ภาวะผู้นำทางการบริหารการศึกษา 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</si>
  <si>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</si>
  <si>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</si>
  <si>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</si>
  <si>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</si>
  <si>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</si>
  <si>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</si>
  <si>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</si>
  <si>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</si>
  <si>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</si>
  <si>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</si>
  <si>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</si>
  <si>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</si>
  <si>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</si>
  <si>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</si>
  <si>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</si>
  <si>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</si>
  <si>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</si>
  <si>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</si>
  <si>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</si>
  <si>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</si>
  <si>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</si>
  <si>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</si>
  <si>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</si>
  <si>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</si>
  <si>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</si>
  <si>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</si>
  <si>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</si>
  <si>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</si>
  <si>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</si>
  <si>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</si>
  <si>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</si>
  <si>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</si>
  <si>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ป.เอก</t>
  </si>
  <si>
    <t>-  การปกครองท้องถิ่น</t>
  </si>
  <si>
    <t>-  ภาษาจีน</t>
  </si>
  <si>
    <t>บริหารธุรกิจมหาบัณฑิต</t>
  </si>
  <si>
    <t xml:space="preserve">-  ภาษาอังกฤษ  </t>
  </si>
  <si>
    <t>จังหวัดสงขลา</t>
  </si>
  <si>
    <t>จังหวัดพัทลุง</t>
  </si>
  <si>
    <t>-  บัณฑิตวิทยาลัย</t>
  </si>
  <si>
    <t>ประกาศนียบัตรบัณฑิต</t>
  </si>
  <si>
    <t>-  การศึกษา : การวัดและประเมินฯ-คู่คณิต</t>
  </si>
  <si>
    <t>-  การศึกษา : การวัดและประเมินฯ-คู่ศิลปะ</t>
  </si>
  <si>
    <t>-  การจัดการธุรกิจ</t>
  </si>
  <si>
    <t>-  การศึกษา : วิทยาศาสตร์-ชีววิทยา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</si>
  <si>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</si>
  <si>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</si>
  <si>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</si>
  <si>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</si>
  <si>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</si>
  <si>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</si>
  <si>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</si>
  <si>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</si>
  <si>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</si>
  <si>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</si>
  <si>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</si>
  <si>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</si>
  <si>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</si>
  <si>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</si>
  <si>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</si>
  <si>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การตลาด</t>
  </si>
  <si>
    <t>รวมภาคปกติ</t>
  </si>
  <si>
    <t>ภาคสมทบ</t>
  </si>
  <si>
    <t>การบัญชี  กลุ่ม  1</t>
  </si>
  <si>
    <t>การบัญชี  กลุ่ม  2</t>
  </si>
  <si>
    <t>รวมภาคสมทบ</t>
  </si>
  <si>
    <t xml:space="preserve">ภาคปกติ  </t>
  </si>
  <si>
    <t>เคมี (กศ.ม.)</t>
  </si>
  <si>
    <t>พลศึกษา (กศ.ม.)</t>
  </si>
  <si>
    <t>ภาคพิเศษ</t>
  </si>
  <si>
    <t>การจัดการธุรกิจ (บธ.ม.) *</t>
  </si>
  <si>
    <t>การบริหารการศึกษา กลุ่ม 1</t>
  </si>
  <si>
    <t>การบริหารการศึกษา กลุ่ม 2</t>
  </si>
  <si>
    <t>การบริหารการศึกษา กลุ่ม 3</t>
  </si>
  <si>
    <t>ภาษาไทย (กศ.ม.)</t>
  </si>
  <si>
    <t>คณะนิติศาสตร์  (ภาคสมทบ หลักสูตร 3  ปี)</t>
  </si>
  <si>
    <t>ป.บัณฑิตสมทบ</t>
  </si>
  <si>
    <t>ป.บัณฑิตปกติ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</si>
  <si>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</si>
  <si>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</si>
  <si>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</si>
  <si>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</si>
  <si>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</si>
  <si>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หน้า  2</t>
  </si>
  <si>
    <t>ภาคปกติและภาคสมทบ หลักสูตรเทียบ 4 ปี  และภาคสมทบหลักสูตร 4 ปี</t>
  </si>
  <si>
    <t>การบัญชี  กลุ่ม  3</t>
  </si>
  <si>
    <t>การประกอบการและการจัดการ  กลุ่ม  1</t>
  </si>
  <si>
    <t>การประกอบการและการจัดการ  กลุ่ม  2</t>
  </si>
  <si>
    <t xml:space="preserve">-  การบริหารการศึกษา  กลุ่ม 5 </t>
  </si>
  <si>
    <t>-  การบริหารการศึกษา  กลุ่ม 6</t>
  </si>
  <si>
    <t>คณะ/สาขาวิชา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</si>
  <si>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</si>
  <si>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</si>
  <si>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</si>
  <si>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</si>
  <si>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</si>
  <si>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</si>
  <si>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</si>
  <si>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</si>
  <si>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</si>
  <si>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</si>
  <si>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</si>
  <si>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</si>
  <si>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</si>
  <si>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</si>
  <si>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</si>
  <si>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</si>
  <si>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</si>
  <si>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</si>
  <si>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</si>
  <si>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</si>
  <si>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</si>
  <si>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</si>
  <si>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</si>
  <si>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</si>
  <si>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</si>
  <si>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</si>
  <si>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</si>
  <si>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</si>
  <si>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</si>
  <si>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</si>
  <si>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</si>
  <si>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</si>
  <si>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</si>
  <si>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</si>
  <si>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</si>
  <si>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</si>
  <si>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ไทยคดีศึกษา (ศศ.ม.)</t>
  </si>
  <si>
    <t>-  การบัญชี (บช.บ.)</t>
  </si>
  <si>
    <t>-  การบัญชี (บธ.บ.)</t>
  </si>
  <si>
    <t>-  การประกอบการและการจัดการ (บธ.บ.)</t>
  </si>
  <si>
    <t>-  เศรษฐศาสตร์ (ศ.บ.)</t>
  </si>
  <si>
    <t>-  การจัดการการค้าปลีก (บธ.บ.)</t>
  </si>
  <si>
    <t>-  ดุริยางคศาสตร์สากล (ดศ.บ.)</t>
  </si>
  <si>
    <t>-  ดุริยางคศาสตร์สากล (ศศ.บ.)</t>
  </si>
  <si>
    <t>-  ทัศนศิลป์ (ศป.บ.)</t>
  </si>
  <si>
    <t>-  ศิลปะการแสดง (ศป.บ.)</t>
  </si>
  <si>
    <t>-  ศิลปะการแสดง (ศศ.บ.)</t>
  </si>
  <si>
    <t>-   การศึกษาปฐมวัย</t>
  </si>
  <si>
    <t>-  จิตวิทยาการแนะแนว</t>
  </si>
  <si>
    <t>-  วิทยาศาสตร์-เคมี</t>
  </si>
  <si>
    <t>-  วิทยาศาสตร์-ชีววิทยา</t>
  </si>
  <si>
    <t>-  วิทยาศาสตร์-ฟิสิกส์</t>
  </si>
  <si>
    <t>-  สังคมศึกษา</t>
  </si>
  <si>
    <t xml:space="preserve">-  การตลาด (บธ.บ.)  </t>
  </si>
  <si>
    <t>-  การบัญชี (บช.บ.)  กลุ่ม 1</t>
  </si>
  <si>
    <t>-  การบัญชี (บช.บ.)  กลุ่ม 2</t>
  </si>
  <si>
    <t>-  การบัญชี (บช.บ.)  กลุ่ม 3</t>
  </si>
  <si>
    <t>-  การประกอบการและการจัดการ (บธ.บ.)  กลุ่ม 2</t>
  </si>
  <si>
    <t>-  การประกอบการและการจัดการ (บธ.บ.)  กลุ่ม 1</t>
  </si>
  <si>
    <t>-  การพัฒนาที่ยั่งยืน (นานาชาติ)</t>
  </si>
  <si>
    <t xml:space="preserve">-  นโยบายและการวางแผนสังคม  </t>
  </si>
  <si>
    <t>-  สารสนเทศศึกษา</t>
  </si>
  <si>
    <t>-  การตลาด (บธ.บ.)</t>
  </si>
  <si>
    <t>-  การบัญชี  (บธ.บ.)</t>
  </si>
  <si>
    <t xml:space="preserve">-  การพัฒนาที่ยั่งยืน   </t>
  </si>
  <si>
    <t>จำนวนนิสิตระดับปริญญาตรี   ประจำปีการศึกษา  2556</t>
  </si>
  <si>
    <t>จำนวนนิสิตระดับปริญญาโท (ภาคปกติ)  ประจำปีการศึกษา  2556</t>
  </si>
  <si>
    <t>จำนวนนิสิตระดับปริญญาโท (ภาคพิเศษ)  ประจำปีการศึกษา  2556</t>
  </si>
  <si>
    <t>จำนวนนิสิตระดับปริญญาเอก  (ภาคปกติ)  ประจำปีการศึกษา  2556</t>
  </si>
  <si>
    <t>จำนวนนิสิตระดับปริญญาเอก  (ภาคพิเศษ)  ประจำปีการศึกษา  2556</t>
  </si>
  <si>
    <t>รวมระดับบัณฑิตศึกษา วิทยาเขตสงขลา</t>
  </si>
  <si>
    <t>จำนวนรับ</t>
  </si>
  <si>
    <t>ดุริยางคศาสตร์ไทย (ดศ.บ.)</t>
  </si>
  <si>
    <t>รวมปริญญาตรี วิทยาเขตสงขลา</t>
  </si>
  <si>
    <t>จำนวนนิสิตเข้าใหม่  ปีการศึกษา  2556</t>
  </si>
  <si>
    <t>นิติศาสตร์  (หลักสูตร 3 ปี)</t>
  </si>
  <si>
    <t>นิติศาสตร์  (หลักสูตร 4 ปี)</t>
  </si>
  <si>
    <t>จำนวนนิสิตระดับบัณฑิตศึกษา ภาคปกติ   ปีการศึกษา 2556</t>
  </si>
  <si>
    <t>ภาษาไทย (ศศ.ม.)</t>
  </si>
  <si>
    <t>การสอนวิทยาศาสตร์ คณิตฯและคอมพิวเตอร์</t>
  </si>
  <si>
    <t>จำนวนนิสิตระดับบัณฑิตศึกษา ภาคพิเศษ   ปีการศึกษา 2556</t>
  </si>
  <si>
    <t>วิชาชีพครู  (ป.บัณฑิต) *</t>
  </si>
  <si>
    <t>เทคโนโลยีสารสนเทศ (วท.ม.)</t>
  </si>
  <si>
    <t xml:space="preserve">  * เข้าเรียน ภาคฤดูร้อน/2555</t>
  </si>
  <si>
    <t>-  ดุริยางคศาสตร์ไทย (ดศ.บ.)</t>
  </si>
  <si>
    <t>จำนวนนิสิตระดับประกาศนียบัตรบัณฑิต   (ภาคพิเศษ)  ประจำปีการศึกษา  2556</t>
  </si>
  <si>
    <t>-  วิชาชีพครู (เข้าเรียน 2/55)</t>
  </si>
  <si>
    <t>-  วิชาชีพครู (เข้าเรียน 3/55)</t>
  </si>
  <si>
    <t>-  การสอนวิทยาศาสตร์ คณิตศาสตร์และคอมพิวเตอร์</t>
  </si>
  <si>
    <t>-  เทคโนโลยีสารสนเทศ</t>
  </si>
  <si>
    <t xml:space="preserve">-  การบัญชี (บธ.บ.)  </t>
  </si>
  <si>
    <t>จำนวนผู้สำเร็จการศึกษา ระดับปริญญาตรี ที่จะเข้ารับพระราชทานปริญญาบัตร</t>
  </si>
  <si>
    <t>ประจำปี   พ.ศ. 2556</t>
  </si>
  <si>
    <t>คณะ/วิชาเอก</t>
  </si>
  <si>
    <t>ภาคต้น/55</t>
  </si>
  <si>
    <t>ภาคปลาย/55</t>
  </si>
  <si>
    <t>ภาคฤดูร้อน/55</t>
  </si>
  <si>
    <t>เกียรตินิยม</t>
  </si>
  <si>
    <t>อันดับ 1</t>
  </si>
  <si>
    <t>อันดับ 2</t>
  </si>
  <si>
    <t xml:space="preserve">การศึกษาบัณฑิต </t>
  </si>
  <si>
    <t xml:space="preserve">   การวัดและประเมินทางการศึกษา</t>
  </si>
  <si>
    <t>ญ.3</t>
  </si>
  <si>
    <t>ญ.5</t>
  </si>
  <si>
    <t xml:space="preserve">   การวัดและประเมินฯ คู่คณิตศาสตร์</t>
  </si>
  <si>
    <t xml:space="preserve">   การวัดและประเมินฯ คู่ศิลปะการแสดง</t>
  </si>
  <si>
    <t>ญ.1</t>
  </si>
  <si>
    <t xml:space="preserve">   การศึกษาปฐมวัย</t>
  </si>
  <si>
    <t>ญ.7</t>
  </si>
  <si>
    <t xml:space="preserve">   คณิตศาสตร์</t>
  </si>
  <si>
    <t xml:space="preserve">   จิตวิทยาการแนะแนว</t>
  </si>
  <si>
    <t>ญ.4</t>
  </si>
  <si>
    <t xml:space="preserve">  เทคโนโลยีและสื่อสารการศึกษา</t>
  </si>
  <si>
    <t>ช.1,ญ.14</t>
  </si>
  <si>
    <t xml:space="preserve">  พลศึกษา</t>
  </si>
  <si>
    <t xml:space="preserve">   ภาษาไทย</t>
  </si>
  <si>
    <t>ช.2, ญ.2</t>
  </si>
  <si>
    <t>ช.3,ญ.16</t>
  </si>
  <si>
    <t xml:space="preserve">   ภาษาอังกฤษ</t>
  </si>
  <si>
    <t>ช.1,ญ.4</t>
  </si>
  <si>
    <t>ช.2, ญ.11</t>
  </si>
  <si>
    <t xml:space="preserve">   วิทยาศาสตร์-เคมี</t>
  </si>
  <si>
    <t>ช.1</t>
  </si>
  <si>
    <t>ญ.2</t>
  </si>
  <si>
    <t xml:space="preserve">   วิทยาศาสตร์-ชีววิทยา</t>
  </si>
  <si>
    <t xml:space="preserve">  วิทยาศาสตร์-ฟิสิกส์</t>
  </si>
  <si>
    <t xml:space="preserve">  สังคมศึกษา</t>
  </si>
  <si>
    <t>ช.3</t>
  </si>
  <si>
    <t>ช.2,ญ.5</t>
  </si>
  <si>
    <t>ช.7,ญ.25</t>
  </si>
  <si>
    <t>ช.8,ญ.65</t>
  </si>
  <si>
    <t>ศิลปศาสตรบัณฑิต</t>
  </si>
  <si>
    <t xml:space="preserve">   การจัดการทรัพยากรมนุษย์</t>
  </si>
  <si>
    <t xml:space="preserve">   การพัฒนาชุมชน</t>
  </si>
  <si>
    <t>ช.1, ญ.4</t>
  </si>
  <si>
    <t xml:space="preserve">  บรรณารักษศาสตร์และสารสนเทศศาสตร์</t>
  </si>
  <si>
    <t xml:space="preserve">   ประวัติศาสตร์</t>
  </si>
  <si>
    <t xml:space="preserve">   ภาษาจีน</t>
  </si>
  <si>
    <t>ช.1, ญ.1</t>
  </si>
  <si>
    <t xml:space="preserve">   ภาษาญี่ปุ่น</t>
  </si>
  <si>
    <t xml:space="preserve">   ภาษามลายู</t>
  </si>
  <si>
    <t>ช.1, ญ.8</t>
  </si>
  <si>
    <t xml:space="preserve">   ดุริยางคศาสตร์สากล</t>
  </si>
  <si>
    <t xml:space="preserve">   ทัศนศิลป์</t>
  </si>
  <si>
    <t xml:space="preserve">   ศิลปะการแสดง</t>
  </si>
  <si>
    <t>ช.1, ญ.2</t>
  </si>
  <si>
    <t>ช.4,ญ.25</t>
  </si>
  <si>
    <t>ศิลปกรรมศาสตรบัณฑิต</t>
  </si>
  <si>
    <t>นิติศาสตรบัณฑิต</t>
  </si>
  <si>
    <t xml:space="preserve">   นิติศาสตร์</t>
  </si>
  <si>
    <t>ช.3, ญ.5</t>
  </si>
  <si>
    <t>บริหารธุรกิจบัณฑิต</t>
  </si>
  <si>
    <t xml:space="preserve">   การจัดการการค้าปลีก</t>
  </si>
  <si>
    <t xml:space="preserve">   การตลาด</t>
  </si>
  <si>
    <t xml:space="preserve">   การบัญชี</t>
  </si>
  <si>
    <t xml:space="preserve">  การประกอบการและการจัดการ</t>
  </si>
  <si>
    <t>ช.1, ญ.7</t>
  </si>
  <si>
    <t>บัญชีบัณฑิต</t>
  </si>
  <si>
    <t xml:space="preserve">  การบัญชี</t>
  </si>
  <si>
    <t>เศรษฐศาสตรบัณฑิต</t>
  </si>
  <si>
    <t xml:space="preserve">   เศรษฐศาสตร์</t>
  </si>
  <si>
    <t>วิทยาศาสตรบัณฑิต</t>
  </si>
  <si>
    <t xml:space="preserve">   เคมี</t>
  </si>
  <si>
    <t>ช.1, ญ.3</t>
  </si>
  <si>
    <t xml:space="preserve">   เคมีอุตสาหกรรม</t>
  </si>
  <si>
    <t xml:space="preserve">   ชีววิทยา</t>
  </si>
  <si>
    <t xml:space="preserve">  เทคโนโลยีสารสนเทศ</t>
  </si>
  <si>
    <t xml:space="preserve">   ฟิสิกส์</t>
  </si>
  <si>
    <t xml:space="preserve">  ฟิสิกส์ประยุกต์-พลังงาน</t>
  </si>
  <si>
    <t xml:space="preserve">   วิทยาการคอมพิวเตอร์</t>
  </si>
  <si>
    <t xml:space="preserve">   วิทยาศาสตร์การเพาะเลี้ยงสัตว์น้ำ</t>
  </si>
  <si>
    <t xml:space="preserve">   วิทยาศาสตร์สิ่งแวดล้อม</t>
  </si>
  <si>
    <t xml:space="preserve">   ภูมิศาสตร์</t>
  </si>
  <si>
    <t xml:space="preserve">   เทคโนโลยีการเกษตร</t>
  </si>
  <si>
    <t xml:space="preserve">   วิทยาศาสตร์และเทคโนโลยีอาหาร</t>
  </si>
  <si>
    <t xml:space="preserve">   วิทยาศาสตร์การกีฬา</t>
  </si>
  <si>
    <t xml:space="preserve">   สาธารณสุขศาสตร์</t>
  </si>
  <si>
    <t>ช.4, ญ.13</t>
  </si>
  <si>
    <t xml:space="preserve"> สุขศาสตร์อุตสาหกรรมและความปลอดภัย</t>
  </si>
  <si>
    <t>ช.8,ญ.21</t>
  </si>
  <si>
    <t>รัฐประศาสนศาสตรบัณฑิต</t>
  </si>
  <si>
    <t xml:space="preserve">   การจัดการธุรกิจการบิน*</t>
  </si>
  <si>
    <t xml:space="preserve">   การบริหารทรัพยากรมนุษย์*</t>
  </si>
  <si>
    <t xml:space="preserve">  การบริหารงานตำรวจและกระบวนการฯ*</t>
  </si>
  <si>
    <t xml:space="preserve">   การปกครองท้องถิ่น*</t>
  </si>
  <si>
    <t xml:space="preserve">   การปกครองท้องถิ่น</t>
  </si>
  <si>
    <t>ช.1, ญ.12</t>
  </si>
  <si>
    <t>รวมปริญญาตรีทั้งสิ้น</t>
  </si>
  <si>
    <t>ช.12,ญ.39</t>
  </si>
  <si>
    <t>ช.26,ญ.138</t>
  </si>
  <si>
    <t>จำนวนผู้สำเร็จการศึกษา ระดับบัณฑิตศึกษา  ที่จะเข้ารับพระราชทานปริญญาบัตร</t>
  </si>
  <si>
    <t>ประจำปี   พ.ศ.    2556</t>
  </si>
  <si>
    <t xml:space="preserve">   การบริหารการศึกษา</t>
  </si>
  <si>
    <t xml:space="preserve">  การวัดผลการศึกษา</t>
  </si>
  <si>
    <t xml:space="preserve">   การวิจัยและประเมิน</t>
  </si>
  <si>
    <t xml:space="preserve">   เทคโนโลยีและสื่อสารการศึกษา</t>
  </si>
  <si>
    <t xml:space="preserve">   พลศึกษา</t>
  </si>
  <si>
    <t xml:space="preserve">   หลักสูตรและการสอน</t>
  </si>
  <si>
    <t xml:space="preserve">  การศึกษาเพื่อพัฒนาทรัพยากรมนุษย์</t>
  </si>
  <si>
    <t xml:space="preserve">   การจัดการธุรกิจ</t>
  </si>
  <si>
    <t>รัฐประศาสนศาสตรมหาบัณฑิต</t>
  </si>
  <si>
    <t xml:space="preserve">   การจัดการการเปลี่ยนแปลง*</t>
  </si>
  <si>
    <t xml:space="preserve">   เคมีประยุกต์</t>
  </si>
  <si>
    <t xml:space="preserve">  ชีววิทยา</t>
  </si>
  <si>
    <t xml:space="preserve"> การจัดการทรัพยากรการเกษตรอย่างยั่งยืน</t>
  </si>
  <si>
    <t xml:space="preserve">  ไทยคดีศึกษา</t>
  </si>
  <si>
    <t xml:space="preserve">  จิตวิทยาการให้คำปรึกษา</t>
  </si>
  <si>
    <t xml:space="preserve">  นโยบายและการวางแผนสังคม</t>
  </si>
  <si>
    <t>รวมปริญญาโททั้งสิ้น</t>
  </si>
  <si>
    <t xml:space="preserve">  ภาวะผู้นำทางการบริหารการศึกษา</t>
  </si>
  <si>
    <t>รวมปริญญาเอกทั้งสิ้น</t>
  </si>
  <si>
    <t>รวมรับปริญญาทั้งสิ้น</t>
  </si>
  <si>
    <t xml:space="preserve">                             ข้อมูลนี้ยังไม่รวมบัณฑิตของ U-MDC  ภาคเรียนฤดูร้อน/2555</t>
  </si>
  <si>
    <r>
      <t xml:space="preserve">      หมายเหตุ  :    *</t>
    </r>
    <r>
      <rPr>
        <sz val="14"/>
        <rFont val="AngsanaUPC"/>
        <family val="1"/>
      </rPr>
      <t>บัณฑิตของ  U-MDC</t>
    </r>
  </si>
  <si>
    <t>หน้า 6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</si>
  <si>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</si>
  <si>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</si>
  <si>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</si>
  <si>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</si>
  <si>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</si>
  <si>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</si>
  <si>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</si>
  <si>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เทคโนโลยีสารสนเทศ</t>
  </si>
  <si>
    <t>ฟิสิกส์</t>
  </si>
  <si>
    <t>เทคโนโลยีและการจัดการพลังงาน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</si>
  <si>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</si>
  <si>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</si>
  <si>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</si>
  <si>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</si>
  <si>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</si>
  <si>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</si>
  <si>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</si>
  <si>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</si>
  <si>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</si>
  <si>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</si>
  <si>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</si>
  <si>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</si>
  <si>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</si>
  <si>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</si>
  <si>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</si>
  <si>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จำนวนนิสิตระดับบัณฑิตศึกษา ชั้นปีที่  1  ประจำปีการศึกษา 2556</t>
  </si>
  <si>
    <t>ปกติ</t>
  </si>
  <si>
    <t>พิเศษ</t>
  </si>
  <si>
    <t>คณิตศาสตร์และคณิตศาสตร์ศึกษา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</si>
  <si>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</si>
  <si>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</si>
  <si>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</si>
  <si>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</si>
  <si>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</si>
  <si>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จำนวนนิสิตระดับดุษฎีบัณฑิต  ชั้นปีที่  1  ประจำปีการศึกษา 2556</t>
  </si>
  <si>
    <t>เทคโนโลยีชีวภาพ (ปร.ด.)</t>
  </si>
  <si>
    <t>มหาวิทยาลัยทักษิณ  วิทยาเขตพัทลุง</t>
  </si>
  <si>
    <t>จำนวนนิสิตระดับปริญญาตรี ประจำปีการศึกษา 2556</t>
  </si>
  <si>
    <t>คณะวิทยาศาสตร์  (ภาคปกติ หลักสูตร 4 ปี)</t>
  </si>
  <si>
    <t>หน้า 27</t>
  </si>
  <si>
    <t>-  เคมีอุตสาหกรรม</t>
  </si>
  <si>
    <t>-  จุลชีววิทยา</t>
  </si>
  <si>
    <t>-  เทคโนโลยีและการจัดการพลังงาน</t>
  </si>
  <si>
    <t>-  ฟิสิกส์</t>
  </si>
  <si>
    <t>-  ฟิสิกส์-ประยุกต์พลังงาน</t>
  </si>
  <si>
    <t>-  วิทยาการคอมพิวเตอร์</t>
  </si>
  <si>
    <t>-  วิทยาศาสตร์การเพาะเลี้ยงสัตว์น้ำ</t>
  </si>
  <si>
    <t>-  วิทยาศาสตร์สิ่งแวดล้อม</t>
  </si>
  <si>
    <t>-  สถิติ</t>
  </si>
  <si>
    <t>คณะเทคโนโลยีและการพัฒนาชุมชน (ภาคปกติ หลักสูตร 4 ปี)</t>
  </si>
  <si>
    <t>หน้า 28</t>
  </si>
  <si>
    <t>-  เทคโนโลยีการเกษตร</t>
  </si>
  <si>
    <t>-  พืชศาสตร์</t>
  </si>
  <si>
    <t>-  วิทยาศาสตร์และเทคโนโลยีอาหาร</t>
  </si>
  <si>
    <t>-  สัตวศาสตร์</t>
  </si>
  <si>
    <t>คณะวิทยาการสุขภาพและการกีฬา (ภาคปกติ หลักสูตร 4 ปี)</t>
  </si>
  <si>
    <t>หน้า 29</t>
  </si>
  <si>
    <t>-  การแพทย์แผนไทย*</t>
  </si>
  <si>
    <t>-  วิทยาศาสตร์การกีฬา</t>
  </si>
  <si>
    <t>-  สาธารณสุขศาสตร์</t>
  </si>
  <si>
    <t>-  สุขศาสตร์อุตสาหกรรมและความปลอดภัย</t>
  </si>
  <si>
    <t>* เปิดรับเป็นปีการศึกษาแรก</t>
  </si>
  <si>
    <t>จำนวนนิสิตระดับปริญญาตรี  ประจำปีการศึกษา 2556</t>
  </si>
  <si>
    <t>คณะนิติศาสตร์  (ภาคปกติ หลักสูตร 4 ปี)</t>
  </si>
  <si>
    <t>หน้า 30</t>
  </si>
  <si>
    <t>คณะนิติศาสตร์  (ภาคสมทบ หลักสูตร 3 ปี)</t>
  </si>
  <si>
    <t>หน้า 31</t>
  </si>
  <si>
    <t>คณะนิติศาสตร์  (ภาคสมทบ หลักสูตร 4 ปี)</t>
  </si>
  <si>
    <t>หน้า 32</t>
  </si>
  <si>
    <t>จำนวนนิสิตระดับปริญญาโท  (ภาคปกติ)  ประจำปีการศึกษา 2556</t>
  </si>
  <si>
    <t>หน้า 33</t>
  </si>
  <si>
    <t>-  คณิตศาสตร์และคณิตศาสตรศึกษา</t>
  </si>
  <si>
    <t>-  การจัดการทรัพยากรการเกษตรอย่างยั่งยืน</t>
  </si>
  <si>
    <t>-  การจัดการระบบสุขภาพ</t>
  </si>
  <si>
    <t>-  เทคโนโลยีชีวภาพ</t>
  </si>
  <si>
    <t>รวมปริญญาโท (ภาคปกติ)</t>
  </si>
  <si>
    <t>จำนวนนิสิตระดับปริญญาโท  (ภาคพิเศษ)  ประจำปีการศึกษา 2556</t>
  </si>
  <si>
    <t>หน้า 34</t>
  </si>
  <si>
    <t>รวมปริญญาโท ภาคพิเศษ</t>
  </si>
  <si>
    <t>จำนวนนิสิตระดับปริญญาเอก  (ภาคปกติ)  ประจำปีการศึกษา 2556</t>
  </si>
  <si>
    <t>หน้า 35</t>
  </si>
  <si>
    <t>ปริญญาดุษฎีบัณฑิต</t>
  </si>
  <si>
    <t>รวมปริญญาเอก ภาคปกติ</t>
  </si>
  <si>
    <t>หน้า 1</t>
  </si>
  <si>
    <t xml:space="preserve">                  จำนวนนิสิตเข้าใหม่ ระดับปริญญาตรี ชั้นปีที่ 1  ปีการศึกษา 2556</t>
  </si>
  <si>
    <t>จำนวนนิสิตเข้าใหม่ ระดับปริญญาตรี  ชั้นปีที่ 1  ปีการศึกษา 2556</t>
  </si>
  <si>
    <t>หน้า 3</t>
  </si>
  <si>
    <t>หน้า 4</t>
  </si>
  <si>
    <t>หน้า 5</t>
  </si>
  <si>
    <t>จำนวนนิสิตเข้าใหม่ ระดับปริญญาตรี ชั้นปีที่ 1 ประจำปีการศึกษา 2556</t>
  </si>
  <si>
    <t>หน้า 7</t>
  </si>
  <si>
    <t>หน้า 8</t>
  </si>
  <si>
    <t>หน้า 9</t>
  </si>
  <si>
    <t>หน้า 10</t>
  </si>
  <si>
    <t>หน้า 11</t>
  </si>
  <si>
    <t>สถิติจำนวนนิสิตมหาวิทยาลัยทักษิณ  ประจำปีการศึกษา 2556</t>
  </si>
  <si>
    <t>หน้า 13</t>
  </si>
  <si>
    <t>หน้า 12</t>
  </si>
  <si>
    <t>หน้า 14</t>
  </si>
  <si>
    <t>หน้า 15</t>
  </si>
  <si>
    <t>หน้า 16</t>
  </si>
  <si>
    <t>หน้า 17</t>
  </si>
  <si>
    <t>หน้า 18</t>
  </si>
  <si>
    <t>หน้า 19</t>
  </si>
  <si>
    <t>หน้า 20</t>
  </si>
  <si>
    <t>หน้า 21</t>
  </si>
  <si>
    <t>หน้า 22</t>
  </si>
  <si>
    <t>หน้า 23</t>
  </si>
  <si>
    <t>หน้า 24</t>
  </si>
  <si>
    <t>หน้า 25</t>
  </si>
  <si>
    <t>หน้า 26</t>
  </si>
  <si>
    <t>หน้า 36</t>
  </si>
  <si>
    <t>หน้า 37</t>
  </si>
  <si>
    <t>หน้า 38</t>
  </si>
  <si>
    <t>หน้า 39</t>
  </si>
  <si>
    <t>หน้า 40</t>
  </si>
  <si>
    <t>สารบัญ</t>
  </si>
  <si>
    <t>หน้า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</si>
  <si>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</si>
  <si>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</si>
  <si>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</si>
  <si>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</si>
  <si>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</si>
  <si>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</si>
  <si>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</si>
  <si>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</si>
  <si>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</si>
  <si>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</si>
  <si>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</si>
  <si>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</si>
  <si>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ปริญญาโท  (ภาคพิเศษ)</t>
  </si>
  <si>
    <t>ระดับปริญญาตรี</t>
  </si>
  <si>
    <t>ระดับบัณฑิตศึกษา</t>
  </si>
  <si>
    <t>จำนวนนิสิตใหม่  ประจำปีการศึกษา 2556</t>
  </si>
  <si>
    <t>จำนวนนิสิตเข้าใหม่ ระดับปริญญาตรี ชั้นปีที่ 1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</si>
  <si>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</si>
  <si>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</si>
  <si>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</si>
  <si>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จำนวนนิสิตระดับบัณฑิตศึกษา  ภาคปกติ  วิทยาเขตสงขลา</t>
  </si>
  <si>
    <t>จำนวนนิสิตระดับบัณฑิตศึกษา  ภาคพิเศษ  วิทยาเขตสงขลา</t>
  </si>
  <si>
    <t>จำนวนนิสิตระดับดุษฎีบัณฑิต วิทยาเขตพัทลุง</t>
  </si>
  <si>
    <t>จำนวนสำเร็จการศึกษาที่จะเข้ารับพระราชทานปริญญาบัตร ประจำปีพุทธศักราช  2556</t>
  </si>
  <si>
    <t>สถิตินิสิตมหาวิทยาลัยทักษิณ  ประจำปีการศึกษา 2556  โดยภาพรวม</t>
  </si>
  <si>
    <t>สถิตินิสิตมหาวิทยาลัยทักษิณ ประจำปีการศึกษา 2556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</si>
  <si>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2556</t>
  </si>
  <si>
    <t>จำนวนนิสิตระดับบัณฑิตศึกษา ประจำปีการศึกษา 2556</t>
  </si>
  <si>
    <t>ประกาศนียบัตรบัณฑิต (ภาคพิเศษ)</t>
  </si>
  <si>
    <t>จำนวนนิสิตระดับบัณฑิตศึกษา  ประจำปีการศึกษา 2556</t>
  </si>
  <si>
    <t>ปริญญาเอก (ภาคปกติ)</t>
  </si>
  <si>
    <t>จัดทำโดย..... งานทะเบียนนิสิตและบริการการศึกษา</t>
  </si>
  <si>
    <t>ข้อมูล ณ วันที่ 1  กรกฎาคม 2556</t>
  </si>
  <si>
    <t>รวม สข+พท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</si>
</sst>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74">
    <font>
      <sz val="16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b/>
      <sz val="18"/>
      <name val="Angsana New"/>
      <family val="1"/>
    </font>
    <font>
      <b/>
      <sz val="17"/>
      <name val="Angsana New"/>
      <family val="1"/>
    </font>
    <font>
      <sz val="8"/>
      <name val="Cordia New"/>
      <family val="2"/>
    </font>
    <font>
      <sz val="13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i/>
      <sz val="13"/>
      <name val="AngsanaUPC"/>
      <family val="1"/>
    </font>
    <font>
      <sz val="11"/>
      <name val="AngsanaUPC"/>
      <family val="1"/>
    </font>
    <font>
      <b/>
      <sz val="13"/>
      <name val="AngsanaUPC"/>
      <family val="1"/>
    </font>
    <font>
      <b/>
      <i/>
      <sz val="12"/>
      <name val="AngsanaUPC"/>
      <family val="1"/>
    </font>
    <font>
      <b/>
      <i/>
      <sz val="14"/>
      <name val="AngsanaUPC"/>
      <family val="1"/>
    </font>
    <font>
      <i/>
      <sz val="14"/>
      <name val="AngsanaUPC"/>
      <family val="1"/>
    </font>
    <font>
      <sz val="10"/>
      <name val="Arial"/>
      <family val="2"/>
    </font>
    <font>
      <b/>
      <u val="single"/>
      <sz val="14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20"/>
      <name val="Angsana New"/>
      <family val="1"/>
    </font>
    <font>
      <b/>
      <sz val="7"/>
      <name val="Angsana New"/>
      <family val="1"/>
    </font>
    <font>
      <sz val="7"/>
      <name val="Angsana New"/>
      <family val="1"/>
    </font>
    <font>
      <sz val="8"/>
      <name val="Angsana New"/>
      <family val="1"/>
    </font>
    <font>
      <sz val="18"/>
      <name val="Angsana New"/>
      <family val="1"/>
    </font>
    <font>
      <sz val="11"/>
      <name val="Calibri"/>
      <family val="2"/>
    </font>
    <font>
      <b/>
      <sz val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6"/>
      <color rgb="FFFF0000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double"/>
      <right style="hair"/>
      <top style="thin"/>
      <bottom style="thin"/>
    </border>
    <border>
      <left style="thin"/>
      <right style="thin"/>
      <top style="thin"/>
      <bottom style="hair"/>
    </border>
    <border>
      <left style="double"/>
      <right style="hair"/>
      <top style="thin"/>
      <bottom style="double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23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8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1" fontId="4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 horizontal="center"/>
    </xf>
    <xf numFmtId="41" fontId="3" fillId="0" borderId="2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4" fillId="0" borderId="24" xfId="0" applyNumberFormat="1" applyFont="1" applyBorder="1" applyAlignment="1">
      <alignment horizontal="center"/>
    </xf>
    <xf numFmtId="41" fontId="4" fillId="0" borderId="18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41" fontId="3" fillId="0" borderId="24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41" fontId="3" fillId="0" borderId="26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3" fillId="0" borderId="28" xfId="0" applyNumberFormat="1" applyFont="1" applyBorder="1" applyAlignment="1">
      <alignment horizontal="center"/>
    </xf>
    <xf numFmtId="41" fontId="2" fillId="33" borderId="27" xfId="0" applyNumberFormat="1" applyFont="1" applyFill="1" applyBorder="1" applyAlignment="1">
      <alignment horizontal="center"/>
    </xf>
    <xf numFmtId="41" fontId="2" fillId="34" borderId="27" xfId="0" applyNumberFormat="1" applyFont="1" applyFill="1" applyBorder="1" applyAlignment="1">
      <alignment horizontal="center"/>
    </xf>
    <xf numFmtId="41" fontId="3" fillId="0" borderId="21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1" fontId="2" fillId="35" borderId="29" xfId="0" applyNumberFormat="1" applyFont="1" applyFill="1" applyBorder="1" applyAlignment="1">
      <alignment horizontal="center"/>
    </xf>
    <xf numFmtId="41" fontId="3" fillId="0" borderId="30" xfId="0" applyNumberFormat="1" applyFont="1" applyBorder="1" applyAlignment="1">
      <alignment horizontal="center"/>
    </xf>
    <xf numFmtId="41" fontId="3" fillId="0" borderId="31" xfId="0" applyNumberFormat="1" applyFont="1" applyBorder="1" applyAlignment="1">
      <alignment horizontal="center"/>
    </xf>
    <xf numFmtId="41" fontId="2" fillId="33" borderId="30" xfId="0" applyNumberFormat="1" applyFont="1" applyFill="1" applyBorder="1" applyAlignment="1">
      <alignment horizontal="center"/>
    </xf>
    <xf numFmtId="41" fontId="10" fillId="34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1" fontId="2" fillId="36" borderId="28" xfId="0" applyNumberFormat="1" applyFont="1" applyFill="1" applyBorder="1" applyAlignment="1">
      <alignment horizontal="center"/>
    </xf>
    <xf numFmtId="41" fontId="3" fillId="0" borderId="32" xfId="0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/>
    </xf>
    <xf numFmtId="41" fontId="2" fillId="35" borderId="28" xfId="0" applyNumberFormat="1" applyFont="1" applyFill="1" applyBorder="1" applyAlignment="1">
      <alignment horizontal="center"/>
    </xf>
    <xf numFmtId="41" fontId="4" fillId="0" borderId="34" xfId="0" applyNumberFormat="1" applyFont="1" applyBorder="1" applyAlignment="1">
      <alignment horizontal="center"/>
    </xf>
    <xf numFmtId="41" fontId="3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6" fillId="0" borderId="47" xfId="0" applyNumberFormat="1" applyFont="1" applyBorder="1" applyAlignment="1">
      <alignment vertical="center"/>
    </xf>
    <xf numFmtId="41" fontId="15" fillId="0" borderId="48" xfId="0" applyNumberFormat="1" applyFont="1" applyBorder="1" applyAlignment="1">
      <alignment horizontal="center" vertical="center"/>
    </xf>
    <xf numFmtId="41" fontId="15" fillId="0" borderId="49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41" fontId="15" fillId="0" borderId="51" xfId="0" applyNumberFormat="1" applyFont="1" applyBorder="1" applyAlignment="1">
      <alignment horizontal="center" vertical="center"/>
    </xf>
    <xf numFmtId="41" fontId="17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9" fontId="18" fillId="0" borderId="47" xfId="0" applyNumberFormat="1" applyFont="1" applyBorder="1" applyAlignment="1">
      <alignment vertical="center"/>
    </xf>
    <xf numFmtId="49" fontId="14" fillId="0" borderId="47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1" fontId="15" fillId="0" borderId="44" xfId="0" applyNumberFormat="1" applyFont="1" applyBorder="1" applyAlignment="1">
      <alignment horizontal="center" vertical="center"/>
    </xf>
    <xf numFmtId="41" fontId="15" fillId="0" borderId="45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center" vertical="center"/>
    </xf>
    <xf numFmtId="41" fontId="15" fillId="0" borderId="46" xfId="0" applyNumberFormat="1" applyFont="1" applyBorder="1" applyAlignment="1">
      <alignment horizontal="center" vertical="center"/>
    </xf>
    <xf numFmtId="41" fontId="17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1" fontId="19" fillId="0" borderId="39" xfId="0" applyNumberFormat="1" applyFont="1" applyBorder="1" applyAlignment="1">
      <alignment horizontal="center" vertical="center"/>
    </xf>
    <xf numFmtId="41" fontId="19" fillId="0" borderId="40" xfId="0" applyNumberFormat="1" applyFont="1" applyBorder="1" applyAlignment="1">
      <alignment horizontal="center" vertical="center"/>
    </xf>
    <xf numFmtId="41" fontId="17" fillId="0" borderId="54" xfId="0" applyNumberFormat="1" applyFont="1" applyBorder="1" applyAlignment="1">
      <alignment horizontal="center" vertical="center"/>
    </xf>
    <xf numFmtId="41" fontId="19" fillId="0" borderId="42" xfId="0" applyNumberFormat="1" applyFont="1" applyBorder="1" applyAlignment="1">
      <alignment horizontal="center" vertical="center"/>
    </xf>
    <xf numFmtId="41" fontId="17" fillId="0" borderId="38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1" fontId="19" fillId="0" borderId="5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/>
    </xf>
    <xf numFmtId="41" fontId="15" fillId="0" borderId="57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3" xfId="0" applyNumberFormat="1" applyFont="1" applyBorder="1" applyAlignment="1">
      <alignment horizontal="center" vertical="center"/>
    </xf>
    <xf numFmtId="41" fontId="15" fillId="0" borderId="58" xfId="0" applyNumberFormat="1" applyFont="1" applyBorder="1" applyAlignment="1">
      <alignment horizontal="center" vertical="center"/>
    </xf>
    <xf numFmtId="41" fontId="15" fillId="0" borderId="5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1" fontId="19" fillId="0" borderId="57" xfId="0" applyNumberFormat="1" applyFont="1" applyBorder="1" applyAlignment="1">
      <alignment horizontal="center" vertical="center"/>
    </xf>
    <xf numFmtId="41" fontId="15" fillId="0" borderId="39" xfId="0" applyNumberFormat="1" applyFont="1" applyBorder="1" applyAlignment="1">
      <alignment horizontal="center" vertical="center"/>
    </xf>
    <xf numFmtId="41" fontId="15" fillId="0" borderId="42" xfId="0" applyNumberFormat="1" applyFont="1" applyBorder="1" applyAlignment="1">
      <alignment horizontal="center" vertical="center"/>
    </xf>
    <xf numFmtId="41" fontId="15" fillId="0" borderId="4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Continuous" vertical="center"/>
    </xf>
    <xf numFmtId="0" fontId="13" fillId="0" borderId="37" xfId="0" applyFont="1" applyBorder="1" applyAlignment="1">
      <alignment horizontal="centerContinuous" vertical="center"/>
    </xf>
    <xf numFmtId="49" fontId="13" fillId="0" borderId="60" xfId="0" applyNumberFormat="1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4" fillId="0" borderId="53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horizontal="center" vertical="center"/>
    </xf>
    <xf numFmtId="41" fontId="19" fillId="0" borderId="38" xfId="0" applyNumberFormat="1" applyFont="1" applyBorder="1" applyAlignment="1">
      <alignment horizontal="center" vertical="center"/>
    </xf>
    <xf numFmtId="41" fontId="19" fillId="0" borderId="5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center"/>
    </xf>
    <xf numFmtId="41" fontId="19" fillId="0" borderId="0" xfId="0" applyNumberFormat="1" applyFont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41" fontId="15" fillId="0" borderId="41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vertical="center"/>
    </xf>
    <xf numFmtId="0" fontId="15" fillId="0" borderId="65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/>
    </xf>
    <xf numFmtId="41" fontId="19" fillId="0" borderId="46" xfId="0" applyNumberFormat="1" applyFont="1" applyBorder="1" applyAlignment="1">
      <alignment horizontal="center" vertical="center"/>
    </xf>
    <xf numFmtId="41" fontId="19" fillId="0" borderId="45" xfId="0" applyNumberFormat="1" applyFont="1" applyBorder="1" applyAlignment="1">
      <alignment horizontal="center" vertical="center"/>
    </xf>
    <xf numFmtId="41" fontId="19" fillId="0" borderId="4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8" fillId="0" borderId="53" xfId="0" applyNumberFormat="1" applyFont="1" applyBorder="1" applyAlignment="1">
      <alignment vertical="center"/>
    </xf>
    <xf numFmtId="41" fontId="19" fillId="0" borderId="5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1" fontId="19" fillId="0" borderId="37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41" fontId="13" fillId="0" borderId="67" xfId="0" applyNumberFormat="1" applyFont="1" applyBorder="1" applyAlignment="1">
      <alignment horizontal="center" vertical="center"/>
    </xf>
    <xf numFmtId="41" fontId="13" fillId="0" borderId="68" xfId="0" applyNumberFormat="1" applyFont="1" applyBorder="1" applyAlignment="1">
      <alignment horizontal="center" vertical="center"/>
    </xf>
    <xf numFmtId="41" fontId="13" fillId="0" borderId="6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17" fillId="0" borderId="70" xfId="0" applyNumberFormat="1" applyFont="1" applyBorder="1" applyAlignment="1">
      <alignment horizontal="center" vertical="center"/>
    </xf>
    <xf numFmtId="41" fontId="15" fillId="0" borderId="18" xfId="0" applyNumberFormat="1" applyFont="1" applyBorder="1" applyAlignment="1">
      <alignment horizontal="center" vertical="center"/>
    </xf>
    <xf numFmtId="41" fontId="14" fillId="0" borderId="18" xfId="0" applyNumberFormat="1" applyFont="1" applyBorder="1" applyAlignment="1">
      <alignment horizontal="center" vertical="center"/>
    </xf>
    <xf numFmtId="41" fontId="14" fillId="0" borderId="45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41" fontId="14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4" fillId="0" borderId="53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41" fontId="4" fillId="0" borderId="80" xfId="0" applyNumberFormat="1" applyFont="1" applyBorder="1" applyAlignment="1">
      <alignment horizontal="center" vertical="center"/>
    </xf>
    <xf numFmtId="41" fontId="4" fillId="0" borderId="81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4" fillId="0" borderId="83" xfId="0" applyNumberFormat="1" applyFont="1" applyBorder="1" applyAlignment="1">
      <alignment horizontal="center" vertical="center"/>
    </xf>
    <xf numFmtId="41" fontId="3" fillId="0" borderId="79" xfId="0" applyNumberFormat="1" applyFont="1" applyBorder="1" applyAlignment="1">
      <alignment horizontal="center" vertical="center"/>
    </xf>
    <xf numFmtId="41" fontId="4" fillId="0" borderId="84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center" vertical="center"/>
    </xf>
    <xf numFmtId="41" fontId="4" fillId="0" borderId="87" xfId="0" applyNumberFormat="1" applyFont="1" applyBorder="1" applyAlignment="1">
      <alignment horizontal="center" vertical="center"/>
    </xf>
    <xf numFmtId="41" fontId="4" fillId="0" borderId="88" xfId="0" applyNumberFormat="1" applyFont="1" applyBorder="1" applyAlignment="1">
      <alignment horizontal="center" vertical="center"/>
    </xf>
    <xf numFmtId="41" fontId="3" fillId="0" borderId="89" xfId="0" applyNumberFormat="1" applyFont="1" applyBorder="1" applyAlignment="1">
      <alignment horizontal="center" vertical="center"/>
    </xf>
    <xf numFmtId="41" fontId="4" fillId="0" borderId="90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4" fillId="0" borderId="91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69" xfId="0" applyNumberFormat="1" applyFont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41" fontId="3" fillId="0" borderId="92" xfId="0" applyNumberFormat="1" applyFont="1" applyBorder="1" applyAlignment="1">
      <alignment horizontal="center" vertical="center"/>
    </xf>
    <xf numFmtId="41" fontId="3" fillId="0" borderId="93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41" fontId="3" fillId="0" borderId="95" xfId="0" applyNumberFormat="1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2" fillId="0" borderId="79" xfId="0" applyFont="1" applyBorder="1" applyAlignment="1">
      <alignment horizontal="left" vertical="center"/>
    </xf>
    <xf numFmtId="41" fontId="4" fillId="0" borderId="7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" fontId="3" fillId="0" borderId="97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41" fontId="4" fillId="0" borderId="98" xfId="0" applyNumberFormat="1" applyFont="1" applyBorder="1" applyAlignment="1">
      <alignment horizontal="center" vertical="center"/>
    </xf>
    <xf numFmtId="41" fontId="3" fillId="0" borderId="98" xfId="0" applyNumberFormat="1" applyFont="1" applyBorder="1" applyAlignment="1">
      <alignment horizontal="center" vertical="center"/>
    </xf>
    <xf numFmtId="41" fontId="3" fillId="0" borderId="9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41" fontId="3" fillId="0" borderId="100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101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1" fontId="3" fillId="0" borderId="102" xfId="0" applyNumberFormat="1" applyFont="1" applyBorder="1" applyAlignment="1">
      <alignment horizontal="center" vertical="center"/>
    </xf>
    <xf numFmtId="41" fontId="3" fillId="0" borderId="66" xfId="0" applyNumberFormat="1" applyFont="1" applyBorder="1" applyAlignment="1">
      <alignment horizontal="center" vertical="center"/>
    </xf>
    <xf numFmtId="41" fontId="4" fillId="0" borderId="48" xfId="0" applyNumberFormat="1" applyFont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/>
    </xf>
    <xf numFmtId="41" fontId="4" fillId="0" borderId="76" xfId="0" applyNumberFormat="1" applyFont="1" applyBorder="1" applyAlignment="1">
      <alignment horizontal="center" vertical="center"/>
    </xf>
    <xf numFmtId="41" fontId="4" fillId="0" borderId="77" xfId="0" applyNumberFormat="1" applyFont="1" applyBorder="1" applyAlignment="1">
      <alignment horizontal="center" vertical="center"/>
    </xf>
    <xf numFmtId="41" fontId="4" fillId="0" borderId="53" xfId="0" applyNumberFormat="1" applyFont="1" applyBorder="1" applyAlignment="1">
      <alignment horizontal="center" vertical="center"/>
    </xf>
    <xf numFmtId="41" fontId="3" fillId="0" borderId="103" xfId="0" applyNumberFormat="1" applyFont="1" applyBorder="1" applyAlignment="1">
      <alignment horizontal="center" vertical="center"/>
    </xf>
    <xf numFmtId="41" fontId="3" fillId="0" borderId="104" xfId="0" applyNumberFormat="1" applyFont="1" applyBorder="1" applyAlignment="1">
      <alignment horizontal="center" vertical="center"/>
    </xf>
    <xf numFmtId="41" fontId="3" fillId="0" borderId="10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41" fontId="3" fillId="0" borderId="106" xfId="0" applyNumberFormat="1" applyFont="1" applyBorder="1" applyAlignment="1">
      <alignment horizontal="center" vertical="center"/>
    </xf>
    <xf numFmtId="41" fontId="3" fillId="0" borderId="107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108" xfId="0" applyNumberFormat="1" applyFont="1" applyBorder="1" applyAlignment="1">
      <alignment horizontal="center" vertical="center"/>
    </xf>
    <xf numFmtId="41" fontId="3" fillId="33" borderId="109" xfId="0" applyNumberFormat="1" applyFont="1" applyFill="1" applyBorder="1" applyAlignment="1">
      <alignment horizontal="center" vertical="center"/>
    </xf>
    <xf numFmtId="41" fontId="3" fillId="0" borderId="1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41" fontId="1" fillId="0" borderId="51" xfId="0" applyNumberFormat="1" applyFont="1" applyBorder="1" applyAlignment="1">
      <alignment horizontal="center" vertical="center"/>
    </xf>
    <xf numFmtId="41" fontId="1" fillId="0" borderId="77" xfId="0" applyNumberFormat="1" applyFont="1" applyBorder="1" applyAlignment="1">
      <alignment horizontal="center" vertical="center"/>
    </xf>
    <xf numFmtId="41" fontId="1" fillId="0" borderId="48" xfId="0" applyNumberFormat="1" applyFont="1" applyBorder="1" applyAlignment="1">
      <alignment horizontal="center" vertical="center"/>
    </xf>
    <xf numFmtId="41" fontId="1" fillId="0" borderId="78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4" fillId="0" borderId="79" xfId="0" applyFont="1" applyBorder="1" applyAlignment="1">
      <alignment horizontal="center" vertical="center"/>
    </xf>
    <xf numFmtId="41" fontId="1" fillId="0" borderId="117" xfId="0" applyNumberFormat="1" applyFont="1" applyBorder="1" applyAlignment="1">
      <alignment horizontal="center" vertical="center"/>
    </xf>
    <xf numFmtId="41" fontId="1" fillId="0" borderId="83" xfId="0" applyNumberFormat="1" applyFont="1" applyBorder="1" applyAlignment="1">
      <alignment horizontal="center" vertical="center"/>
    </xf>
    <xf numFmtId="41" fontId="1" fillId="0" borderId="80" xfId="0" applyNumberFormat="1" applyFont="1" applyBorder="1" applyAlignment="1">
      <alignment horizontal="center" vertical="center"/>
    </xf>
    <xf numFmtId="41" fontId="1" fillId="0" borderId="84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41" fontId="1" fillId="0" borderId="118" xfId="0" applyNumberFormat="1" applyFont="1" applyBorder="1" applyAlignment="1">
      <alignment horizontal="center" vertical="center"/>
    </xf>
    <xf numFmtId="41" fontId="1" fillId="0" borderId="90" xfId="0" applyNumberFormat="1" applyFont="1" applyBorder="1" applyAlignment="1">
      <alignment horizontal="center" vertical="center"/>
    </xf>
    <xf numFmtId="41" fontId="1" fillId="0" borderId="87" xfId="0" applyNumberFormat="1" applyFont="1" applyBorder="1" applyAlignment="1">
      <alignment horizontal="center" vertical="center"/>
    </xf>
    <xf numFmtId="41" fontId="3" fillId="0" borderId="119" xfId="0" applyNumberFormat="1" applyFont="1" applyBorder="1" applyAlignment="1">
      <alignment horizontal="center" vertical="center"/>
    </xf>
    <xf numFmtId="41" fontId="1" fillId="0" borderId="91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1" fontId="1" fillId="0" borderId="46" xfId="0" applyNumberFormat="1" applyFont="1" applyBorder="1" applyAlignment="1">
      <alignment horizontal="center" vertical="center"/>
    </xf>
    <xf numFmtId="41" fontId="1" fillId="0" borderId="101" xfId="0" applyNumberFormat="1" applyFont="1" applyBorder="1" applyAlignment="1">
      <alignment horizontal="center" vertical="center"/>
    </xf>
    <xf numFmtId="41" fontId="3" fillId="0" borderId="113" xfId="0" applyNumberFormat="1" applyFont="1" applyBorder="1" applyAlignment="1">
      <alignment horizontal="center" vertical="center"/>
    </xf>
    <xf numFmtId="41" fontId="1" fillId="0" borderId="44" xfId="0" applyNumberFormat="1" applyFont="1" applyBorder="1" applyAlignment="1">
      <alignment horizontal="center" vertical="center"/>
    </xf>
    <xf numFmtId="41" fontId="3" fillId="0" borderId="120" xfId="0" applyNumberFormat="1" applyFont="1" applyBorder="1" applyAlignment="1">
      <alignment horizontal="center" vertical="center"/>
    </xf>
    <xf numFmtId="41" fontId="1" fillId="0" borderId="71" xfId="0" applyNumberFormat="1" applyFont="1" applyBorder="1" applyAlignment="1">
      <alignment horizontal="center" vertical="center"/>
    </xf>
    <xf numFmtId="41" fontId="3" fillId="0" borderId="61" xfId="0" applyNumberFormat="1" applyFont="1" applyBorder="1" applyAlignment="1">
      <alignment horizontal="center" vertical="center"/>
    </xf>
    <xf numFmtId="41" fontId="3" fillId="0" borderId="114" xfId="0" applyNumberFormat="1" applyFont="1" applyBorder="1" applyAlignment="1">
      <alignment horizontal="center" vertical="center"/>
    </xf>
    <xf numFmtId="41" fontId="3" fillId="0" borderId="97" xfId="0" applyNumberFormat="1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41" fontId="3" fillId="0" borderId="115" xfId="0" applyNumberFormat="1" applyFont="1" applyBorder="1" applyAlignment="1">
      <alignment horizontal="center" vertical="center"/>
    </xf>
    <xf numFmtId="41" fontId="3" fillId="0" borderId="121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41" fontId="3" fillId="0" borderId="1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1" fontId="3" fillId="33" borderId="9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vertical="center"/>
    </xf>
    <xf numFmtId="41" fontId="4" fillId="0" borderId="117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41" fontId="3" fillId="0" borderId="80" xfId="0" applyNumberFormat="1" applyFont="1" applyBorder="1" applyAlignment="1">
      <alignment horizontal="center" vertical="center"/>
    </xf>
    <xf numFmtId="41" fontId="3" fillId="0" borderId="83" xfId="0" applyNumberFormat="1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116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3" fillId="0" borderId="12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126" xfId="0" applyFont="1" applyBorder="1" applyAlignment="1">
      <alignment vertical="center"/>
    </xf>
    <xf numFmtId="41" fontId="4" fillId="0" borderId="70" xfId="0" applyNumberFormat="1" applyFont="1" applyBorder="1" applyAlignment="1">
      <alignment horizontal="center" vertical="center"/>
    </xf>
    <xf numFmtId="41" fontId="4" fillId="0" borderId="127" xfId="0" applyNumberFormat="1" applyFont="1" applyBorder="1" applyAlignment="1">
      <alignment vertical="center"/>
    </xf>
    <xf numFmtId="41" fontId="4" fillId="0" borderId="70" xfId="0" applyNumberFormat="1" applyFont="1" applyFill="1" applyBorder="1" applyAlignment="1">
      <alignment vertical="center"/>
    </xf>
    <xf numFmtId="41" fontId="3" fillId="0" borderId="98" xfId="0" applyNumberFormat="1" applyFont="1" applyBorder="1" applyAlignment="1">
      <alignment vertical="center"/>
    </xf>
    <xf numFmtId="41" fontId="3" fillId="0" borderId="99" xfId="0" applyNumberFormat="1" applyFont="1" applyBorder="1" applyAlignment="1">
      <alignment horizontal="right" vertical="center"/>
    </xf>
    <xf numFmtId="41" fontId="4" fillId="0" borderId="46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70" xfId="0" applyNumberFormat="1" applyFont="1" applyBorder="1" applyAlignment="1">
      <alignment vertical="center"/>
    </xf>
    <xf numFmtId="41" fontId="4" fillId="0" borderId="58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28" xfId="0" applyNumberFormat="1" applyFont="1" applyBorder="1" applyAlignment="1">
      <alignment vertical="center"/>
    </xf>
    <xf numFmtId="41" fontId="4" fillId="0" borderId="129" xfId="0" applyNumberFormat="1" applyFont="1" applyBorder="1" applyAlignment="1">
      <alignment vertical="center"/>
    </xf>
    <xf numFmtId="41" fontId="3" fillId="0" borderId="130" xfId="0" applyNumberFormat="1" applyFont="1" applyBorder="1" applyAlignment="1">
      <alignment vertical="center"/>
    </xf>
    <xf numFmtId="41" fontId="4" fillId="0" borderId="1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111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1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41" fontId="3" fillId="0" borderId="132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133" xfId="0" applyNumberFormat="1" applyFont="1" applyBorder="1" applyAlignment="1">
      <alignment horizontal="center" vertical="center"/>
    </xf>
    <xf numFmtId="41" fontId="3" fillId="0" borderId="13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24" fillId="0" borderId="12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1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13" xfId="0" applyFont="1" applyBorder="1" applyAlignment="1">
      <alignment horizontal="right" vertical="center"/>
    </xf>
    <xf numFmtId="0" fontId="1" fillId="0" borderId="120" xfId="0" applyFont="1" applyBorder="1" applyAlignment="1">
      <alignment horizontal="right" vertical="center"/>
    </xf>
    <xf numFmtId="0" fontId="1" fillId="0" borderId="144" xfId="0" applyFont="1" applyBorder="1" applyAlignment="1">
      <alignment vertical="center"/>
    </xf>
    <xf numFmtId="0" fontId="3" fillId="0" borderId="120" xfId="0" applyFont="1" applyBorder="1" applyAlignment="1">
      <alignment horizontal="left" vertical="center"/>
    </xf>
    <xf numFmtId="0" fontId="4" fillId="0" borderId="145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146" xfId="0" applyFont="1" applyBorder="1" applyAlignment="1">
      <alignment horizontal="center" vertical="center"/>
    </xf>
    <xf numFmtId="0" fontId="4" fillId="0" borderId="99" xfId="44" applyFont="1" applyFill="1" applyBorder="1" applyAlignment="1">
      <alignment vertical="center"/>
      <protection/>
    </xf>
    <xf numFmtId="0" fontId="3" fillId="0" borderId="84" xfId="0" applyFont="1" applyFill="1" applyBorder="1" applyAlignment="1">
      <alignment horizontal="center" vertical="center"/>
    </xf>
    <xf numFmtId="41" fontId="4" fillId="0" borderId="147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3" fillId="0" borderId="82" xfId="0" applyNumberFormat="1" applyFont="1" applyBorder="1" applyAlignment="1">
      <alignment horizontal="right" vertical="center"/>
    </xf>
    <xf numFmtId="41" fontId="4" fillId="0" borderId="80" xfId="0" applyNumberFormat="1" applyFont="1" applyBorder="1" applyAlignment="1">
      <alignment horizontal="right" vertical="center"/>
    </xf>
    <xf numFmtId="41" fontId="4" fillId="0" borderId="83" xfId="0" applyNumberFormat="1" applyFont="1" applyBorder="1" applyAlignment="1">
      <alignment horizontal="right" vertical="center"/>
    </xf>
    <xf numFmtId="41" fontId="3" fillId="0" borderId="79" xfId="0" applyNumberFormat="1" applyFont="1" applyBorder="1" applyAlignment="1">
      <alignment horizontal="right" vertical="center"/>
    </xf>
    <xf numFmtId="0" fontId="4" fillId="0" borderId="148" xfId="0" applyFont="1" applyBorder="1" applyAlignment="1">
      <alignment horizontal="center" vertical="center"/>
    </xf>
    <xf numFmtId="0" fontId="4" fillId="0" borderId="99" xfId="44" applyFont="1" applyFill="1" applyBorder="1" applyAlignment="1">
      <alignment horizontal="left" vertical="center"/>
      <protection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49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41" fontId="3" fillId="0" borderId="92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93" xfId="0" applyFont="1" applyBorder="1" applyAlignment="1">
      <alignment horizontal="right" vertical="center"/>
    </xf>
    <xf numFmtId="0" fontId="3" fillId="0" borderId="94" xfId="0" applyFont="1" applyBorder="1" applyAlignment="1">
      <alignment horizontal="right" vertical="center"/>
    </xf>
    <xf numFmtId="0" fontId="3" fillId="0" borderId="150" xfId="0" applyFont="1" applyBorder="1" applyAlignment="1">
      <alignment horizontal="center" vertical="center"/>
    </xf>
    <xf numFmtId="0" fontId="3" fillId="0" borderId="99" xfId="0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/>
    </xf>
    <xf numFmtId="0" fontId="4" fillId="0" borderId="151" xfId="0" applyFont="1" applyBorder="1" applyAlignment="1">
      <alignment horizontal="right" vertical="center"/>
    </xf>
    <xf numFmtId="0" fontId="4" fillId="0" borderId="152" xfId="0" applyFont="1" applyBorder="1" applyAlignment="1">
      <alignment horizontal="right" vertical="center"/>
    </xf>
    <xf numFmtId="0" fontId="4" fillId="0" borderId="153" xfId="0" applyFont="1" applyBorder="1" applyAlignment="1">
      <alignment horizontal="right" vertical="center"/>
    </xf>
    <xf numFmtId="0" fontId="4" fillId="0" borderId="126" xfId="0" applyFont="1" applyBorder="1" applyAlignment="1">
      <alignment horizontal="right" vertical="center"/>
    </xf>
    <xf numFmtId="0" fontId="4" fillId="0" borderId="99" xfId="0" applyFont="1" applyBorder="1" applyAlignment="1">
      <alignment horizontal="left" vertical="center"/>
    </xf>
    <xf numFmtId="0" fontId="4" fillId="0" borderId="119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41" fontId="4" fillId="0" borderId="154" xfId="0" applyNumberFormat="1" applyFont="1" applyBorder="1" applyAlignment="1">
      <alignment horizontal="right" vertical="center"/>
    </xf>
    <xf numFmtId="41" fontId="4" fillId="0" borderId="88" xfId="0" applyNumberFormat="1" applyFont="1" applyBorder="1" applyAlignment="1">
      <alignment horizontal="right" vertical="center"/>
    </xf>
    <xf numFmtId="41" fontId="4" fillId="0" borderId="87" xfId="0" applyNumberFormat="1" applyFont="1" applyBorder="1" applyAlignment="1">
      <alignment horizontal="right" vertical="center"/>
    </xf>
    <xf numFmtId="41" fontId="4" fillId="0" borderId="90" xfId="0" applyNumberFormat="1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0" fontId="3" fillId="0" borderId="116" xfId="0" applyFont="1" applyBorder="1" applyAlignment="1">
      <alignment horizontal="left" vertical="center"/>
    </xf>
    <xf numFmtId="0" fontId="4" fillId="0" borderId="116" xfId="0" applyFont="1" applyBorder="1" applyAlignment="1">
      <alignment horizontal="left" vertical="center"/>
    </xf>
    <xf numFmtId="41" fontId="3" fillId="0" borderId="103" xfId="0" applyNumberFormat="1" applyFont="1" applyBorder="1" applyAlignment="1">
      <alignment horizontal="right" vertical="center"/>
    </xf>
    <xf numFmtId="41" fontId="4" fillId="0" borderId="155" xfId="0" applyNumberFormat="1" applyFont="1" applyBorder="1" applyAlignment="1">
      <alignment horizontal="right" vertical="center"/>
    </xf>
    <xf numFmtId="41" fontId="4" fillId="0" borderId="156" xfId="0" applyNumberFormat="1" applyFont="1" applyBorder="1" applyAlignment="1">
      <alignment horizontal="right" vertical="center"/>
    </xf>
    <xf numFmtId="41" fontId="4" fillId="0" borderId="157" xfId="0" applyNumberFormat="1" applyFont="1" applyBorder="1" applyAlignment="1">
      <alignment horizontal="right" vertical="center"/>
    </xf>
    <xf numFmtId="41" fontId="3" fillId="0" borderId="104" xfId="0" applyNumberFormat="1" applyFont="1" applyBorder="1" applyAlignment="1">
      <alignment horizontal="right" vertical="center"/>
    </xf>
    <xf numFmtId="41" fontId="3" fillId="0" borderId="149" xfId="0" applyNumberFormat="1" applyFont="1" applyBorder="1" applyAlignment="1">
      <alignment horizontal="right" vertical="center"/>
    </xf>
    <xf numFmtId="41" fontId="3" fillId="0" borderId="68" xfId="0" applyNumberFormat="1" applyFont="1" applyBorder="1" applyAlignment="1">
      <alignment horizontal="right" vertical="center"/>
    </xf>
    <xf numFmtId="41" fontId="3" fillId="0" borderId="105" xfId="0" applyNumberFormat="1" applyFont="1" applyBorder="1" applyAlignment="1">
      <alignment horizontal="right" vertical="center"/>
    </xf>
    <xf numFmtId="41" fontId="3" fillId="0" borderId="133" xfId="0" applyNumberFormat="1" applyFont="1" applyBorder="1" applyAlignment="1">
      <alignment horizontal="right" vertical="center"/>
    </xf>
    <xf numFmtId="41" fontId="3" fillId="0" borderId="158" xfId="0" applyNumberFormat="1" applyFont="1" applyBorder="1" applyAlignment="1">
      <alignment horizontal="right" vertical="center"/>
    </xf>
    <xf numFmtId="41" fontId="3" fillId="0" borderId="159" xfId="0" applyNumberFormat="1" applyFont="1" applyBorder="1" applyAlignment="1">
      <alignment horizontal="right" vertical="center"/>
    </xf>
    <xf numFmtId="41" fontId="3" fillId="0" borderId="134" xfId="0" applyNumberFormat="1" applyFont="1" applyBorder="1" applyAlignment="1">
      <alignment horizontal="right" vertical="center"/>
    </xf>
    <xf numFmtId="1" fontId="4" fillId="0" borderId="145" xfId="0" applyNumberFormat="1" applyFont="1" applyBorder="1" applyAlignment="1">
      <alignment horizontal="right" vertical="center"/>
    </xf>
    <xf numFmtId="1" fontId="4" fillId="0" borderId="49" xfId="0" applyNumberFormat="1" applyFont="1" applyBorder="1" applyAlignment="1">
      <alignment horizontal="right" vertical="center"/>
    </xf>
    <xf numFmtId="1" fontId="4" fillId="0" borderId="76" xfId="0" applyNumberFormat="1" applyFont="1" applyBorder="1" applyAlignment="1">
      <alignment horizontal="right" vertical="center"/>
    </xf>
    <xf numFmtId="1" fontId="4" fillId="0" borderId="48" xfId="0" applyNumberFormat="1" applyFont="1" applyBorder="1" applyAlignment="1">
      <alignment horizontal="right" vertical="center"/>
    </xf>
    <xf numFmtId="1" fontId="4" fillId="0" borderId="77" xfId="0" applyNumberFormat="1" applyFont="1" applyBorder="1" applyAlignment="1">
      <alignment horizontal="right" vertical="center"/>
    </xf>
    <xf numFmtId="1" fontId="4" fillId="0" borderId="53" xfId="0" applyNumberFormat="1" applyFont="1" applyBorder="1" applyAlignment="1">
      <alignment horizontal="right" vertical="center"/>
    </xf>
    <xf numFmtId="1" fontId="4" fillId="0" borderId="147" xfId="0" applyNumberFormat="1" applyFont="1" applyBorder="1" applyAlignment="1">
      <alignment horizontal="right" vertical="center"/>
    </xf>
    <xf numFmtId="1" fontId="4" fillId="0" borderId="81" xfId="0" applyNumberFormat="1" applyFont="1" applyBorder="1" applyAlignment="1">
      <alignment horizontal="right" vertical="center"/>
    </xf>
    <xf numFmtId="1" fontId="3" fillId="0" borderId="89" xfId="0" applyNumberFormat="1" applyFont="1" applyBorder="1" applyAlignment="1">
      <alignment horizontal="right" vertical="center"/>
    </xf>
    <xf numFmtId="1" fontId="4" fillId="0" borderId="80" xfId="0" applyNumberFormat="1" applyFont="1" applyBorder="1" applyAlignment="1">
      <alignment horizontal="right" vertical="center"/>
    </xf>
    <xf numFmtId="1" fontId="4" fillId="0" borderId="83" xfId="0" applyNumberFormat="1" applyFont="1" applyBorder="1" applyAlignment="1">
      <alignment horizontal="right" vertical="center"/>
    </xf>
    <xf numFmtId="1" fontId="3" fillId="0" borderId="85" xfId="0" applyNumberFormat="1" applyFont="1" applyBorder="1" applyAlignment="1">
      <alignment horizontal="right" vertical="center"/>
    </xf>
    <xf numFmtId="0" fontId="3" fillId="0" borderId="115" xfId="0" applyFont="1" applyBorder="1" applyAlignment="1">
      <alignment horizontal="center" vertical="center"/>
    </xf>
    <xf numFmtId="1" fontId="3" fillId="0" borderId="160" xfId="0" applyNumberFormat="1" applyFont="1" applyBorder="1" applyAlignment="1">
      <alignment horizontal="right" vertical="center"/>
    </xf>
    <xf numFmtId="1" fontId="3" fillId="0" borderId="56" xfId="0" applyNumberFormat="1" applyFont="1" applyBorder="1" applyAlignment="1">
      <alignment horizontal="right" vertical="center"/>
    </xf>
    <xf numFmtId="1" fontId="3" fillId="0" borderId="111" xfId="0" applyNumberFormat="1" applyFont="1" applyBorder="1" applyAlignment="1">
      <alignment horizontal="right" vertical="center"/>
    </xf>
    <xf numFmtId="1" fontId="3" fillId="0" borderId="63" xfId="0" applyNumberFormat="1" applyFont="1" applyBorder="1" applyAlignment="1">
      <alignment horizontal="right" vertical="center"/>
    </xf>
    <xf numFmtId="1" fontId="3" fillId="0" borderId="114" xfId="0" applyNumberFormat="1" applyFont="1" applyBorder="1" applyAlignment="1">
      <alignment horizontal="right" vertical="center"/>
    </xf>
    <xf numFmtId="1" fontId="3" fillId="0" borderId="112" xfId="0" applyNumberFormat="1" applyFont="1" applyBorder="1" applyAlignment="1">
      <alignment horizontal="right" vertical="center"/>
    </xf>
    <xf numFmtId="0" fontId="3" fillId="0" borderId="161" xfId="0" applyFont="1" applyBorder="1" applyAlignment="1">
      <alignment horizontal="center" vertical="center"/>
    </xf>
    <xf numFmtId="0" fontId="3" fillId="37" borderId="94" xfId="0" applyFont="1" applyFill="1" applyBorder="1" applyAlignment="1">
      <alignment horizontal="center" vertical="center"/>
    </xf>
    <xf numFmtId="3" fontId="3" fillId="37" borderId="95" xfId="0" applyNumberFormat="1" applyFont="1" applyFill="1" applyBorder="1" applyAlignment="1">
      <alignment horizontal="center" vertical="center"/>
    </xf>
    <xf numFmtId="0" fontId="3" fillId="37" borderId="149" xfId="0" applyFont="1" applyFill="1" applyBorder="1" applyAlignment="1">
      <alignment horizontal="right" vertical="center"/>
    </xf>
    <xf numFmtId="0" fontId="3" fillId="37" borderId="68" xfId="0" applyFont="1" applyFill="1" applyBorder="1" applyAlignment="1">
      <alignment horizontal="right" vertical="center"/>
    </xf>
    <xf numFmtId="189" fontId="3" fillId="37" borderId="105" xfId="36" applyNumberFormat="1" applyFont="1" applyFill="1" applyBorder="1" applyAlignment="1">
      <alignment horizontal="right" vertical="center"/>
    </xf>
    <xf numFmtId="0" fontId="3" fillId="37" borderId="69" xfId="0" applyFont="1" applyFill="1" applyBorder="1" applyAlignment="1">
      <alignment horizontal="right" vertical="center"/>
    </xf>
    <xf numFmtId="0" fontId="3" fillId="37" borderId="93" xfId="0" applyFont="1" applyFill="1" applyBorder="1" applyAlignment="1">
      <alignment horizontal="right" vertical="center"/>
    </xf>
    <xf numFmtId="0" fontId="3" fillId="37" borderId="134" xfId="0" applyFont="1" applyFill="1" applyBorder="1" applyAlignment="1">
      <alignment horizontal="right" vertical="center"/>
    </xf>
    <xf numFmtId="0" fontId="3" fillId="37" borderId="150" xfId="0" applyFont="1" applyFill="1" applyBorder="1" applyAlignment="1">
      <alignment horizontal="center" vertical="center"/>
    </xf>
    <xf numFmtId="41" fontId="4" fillId="0" borderId="145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41" fontId="4" fillId="0" borderId="48" xfId="0" applyNumberFormat="1" applyFont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41" fontId="3" fillId="0" borderId="76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0" fontId="3" fillId="35" borderId="94" xfId="0" applyFont="1" applyFill="1" applyBorder="1" applyAlignment="1">
      <alignment horizontal="center" vertical="center"/>
    </xf>
    <xf numFmtId="0" fontId="3" fillId="35" borderId="95" xfId="0" applyFont="1" applyFill="1" applyBorder="1" applyAlignment="1">
      <alignment horizontal="center" vertical="center"/>
    </xf>
    <xf numFmtId="1" fontId="3" fillId="35" borderId="149" xfId="0" applyNumberFormat="1" applyFont="1" applyFill="1" applyBorder="1" applyAlignment="1">
      <alignment horizontal="right" vertical="center"/>
    </xf>
    <xf numFmtId="1" fontId="3" fillId="35" borderId="68" xfId="0" applyNumberFormat="1" applyFont="1" applyFill="1" applyBorder="1" applyAlignment="1">
      <alignment horizontal="right" vertical="center"/>
    </xf>
    <xf numFmtId="1" fontId="3" fillId="35" borderId="92" xfId="0" applyNumberFormat="1" applyFont="1" applyFill="1" applyBorder="1" applyAlignment="1">
      <alignment horizontal="right" vertical="center"/>
    </xf>
    <xf numFmtId="1" fontId="3" fillId="35" borderId="69" xfId="0" applyNumberFormat="1" applyFont="1" applyFill="1" applyBorder="1" applyAlignment="1">
      <alignment horizontal="right" vertical="center"/>
    </xf>
    <xf numFmtId="1" fontId="3" fillId="35" borderId="93" xfId="0" applyNumberFormat="1" applyFont="1" applyFill="1" applyBorder="1" applyAlignment="1">
      <alignment horizontal="right" vertical="center"/>
    </xf>
    <xf numFmtId="1" fontId="3" fillId="35" borderId="94" xfId="0" applyNumberFormat="1" applyFont="1" applyFill="1" applyBorder="1" applyAlignment="1">
      <alignment horizontal="right" vertical="center"/>
    </xf>
    <xf numFmtId="1" fontId="3" fillId="35" borderId="15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1" fontId="14" fillId="0" borderId="58" xfId="0" applyNumberFormat="1" applyFont="1" applyBorder="1" applyAlignment="1">
      <alignment vertical="center"/>
    </xf>
    <xf numFmtId="41" fontId="14" fillId="0" borderId="59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Continuous" vertical="center"/>
    </xf>
    <xf numFmtId="49" fontId="13" fillId="0" borderId="10" xfId="0" applyNumberFormat="1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41" fontId="14" fillId="0" borderId="44" xfId="0" applyNumberFormat="1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13" fillId="0" borderId="42" xfId="0" applyNumberFormat="1" applyFont="1" applyBorder="1" applyAlignment="1">
      <alignment horizontal="center" vertical="center"/>
    </xf>
    <xf numFmtId="41" fontId="13" fillId="0" borderId="40" xfId="0" applyNumberFormat="1" applyFont="1" applyBorder="1" applyAlignment="1">
      <alignment horizontal="center" vertical="center"/>
    </xf>
    <xf numFmtId="41" fontId="13" fillId="0" borderId="39" xfId="0" applyNumberFormat="1" applyFont="1" applyBorder="1" applyAlignment="1">
      <alignment horizontal="center" vertical="center"/>
    </xf>
    <xf numFmtId="41" fontId="13" fillId="0" borderId="5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1" fontId="13" fillId="0" borderId="46" xfId="0" applyNumberFormat="1" applyFont="1" applyBorder="1" applyAlignment="1">
      <alignment horizontal="center" vertical="center"/>
    </xf>
    <xf numFmtId="41" fontId="13" fillId="0" borderId="45" xfId="0" applyNumberFormat="1" applyFont="1" applyBorder="1" applyAlignment="1">
      <alignment horizontal="center" vertical="center"/>
    </xf>
    <xf numFmtId="41" fontId="13" fillId="0" borderId="114" xfId="0" applyNumberFormat="1" applyFont="1" applyBorder="1" applyAlignment="1">
      <alignment horizontal="center" vertical="center"/>
    </xf>
    <xf numFmtId="41" fontId="13" fillId="0" borderId="44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19" xfId="0" applyNumberFormat="1" applyFont="1" applyBorder="1" applyAlignment="1">
      <alignment horizontal="center" vertical="center"/>
    </xf>
    <xf numFmtId="41" fontId="13" fillId="0" borderId="37" xfId="0" applyNumberFormat="1" applyFont="1" applyBorder="1" applyAlignment="1">
      <alignment horizontal="center" vertical="center"/>
    </xf>
    <xf numFmtId="41" fontId="13" fillId="0" borderId="38" xfId="0" applyNumberFormat="1" applyFont="1" applyBorder="1" applyAlignment="1">
      <alignment horizontal="center" vertical="center"/>
    </xf>
    <xf numFmtId="41" fontId="13" fillId="0" borderId="10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41" fontId="22" fillId="0" borderId="19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3" fillId="0" borderId="5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1" fontId="13" fillId="0" borderId="66" xfId="0" applyNumberFormat="1" applyFont="1" applyBorder="1" applyAlignment="1">
      <alignment horizontal="center" vertical="center"/>
    </xf>
    <xf numFmtId="41" fontId="13" fillId="0" borderId="102" xfId="0" applyNumberFormat="1" applyFont="1" applyBorder="1" applyAlignment="1">
      <alignment horizontal="center" vertical="center"/>
    </xf>
    <xf numFmtId="41" fontId="13" fillId="0" borderId="9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3" fillId="0" borderId="9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41" fontId="13" fillId="0" borderId="162" xfId="0" applyNumberFormat="1" applyFont="1" applyBorder="1" applyAlignment="1">
      <alignment horizontal="center" vertical="center"/>
    </xf>
    <xf numFmtId="49" fontId="13" fillId="0" borderId="163" xfId="0" applyNumberFormat="1" applyFont="1" applyBorder="1" applyAlignment="1">
      <alignment horizontal="center" vertical="center"/>
    </xf>
    <xf numFmtId="41" fontId="13" fillId="0" borderId="164" xfId="0" applyNumberFormat="1" applyFont="1" applyBorder="1" applyAlignment="1">
      <alignment horizontal="center" vertical="center"/>
    </xf>
    <xf numFmtId="41" fontId="13" fillId="0" borderId="137" xfId="0" applyNumberFormat="1" applyFont="1" applyBorder="1" applyAlignment="1">
      <alignment horizontal="center" vertical="center"/>
    </xf>
    <xf numFmtId="41" fontId="13" fillId="0" borderId="165" xfId="0" applyNumberFormat="1" applyFont="1" applyBorder="1" applyAlignment="1">
      <alignment horizontal="center" vertical="center"/>
    </xf>
    <xf numFmtId="41" fontId="13" fillId="0" borderId="166" xfId="0" applyNumberFormat="1" applyFont="1" applyBorder="1" applyAlignment="1">
      <alignment horizontal="center" vertical="center"/>
    </xf>
    <xf numFmtId="49" fontId="13" fillId="0" borderId="167" xfId="0" applyNumberFormat="1" applyFont="1" applyBorder="1" applyAlignment="1">
      <alignment horizontal="center" vertical="center"/>
    </xf>
    <xf numFmtId="41" fontId="13" fillId="0" borderId="168" xfId="0" applyNumberFormat="1" applyFont="1" applyBorder="1" applyAlignment="1">
      <alignment horizontal="center" vertical="center"/>
    </xf>
    <xf numFmtId="41" fontId="13" fillId="0" borderId="16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72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73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1" fontId="4" fillId="0" borderId="11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41" fontId="7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37" borderId="27" xfId="0" applyNumberFormat="1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right"/>
    </xf>
    <xf numFmtId="41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7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77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66675</xdr:rowOff>
    </xdr:from>
    <xdr:to>
      <xdr:col>0</xdr:col>
      <xdr:colOff>5648325</xdr:colOff>
      <xdr:row>14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600075" y="3114675"/>
          <a:ext cx="5048250" cy="12954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48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H Niramit AS"/>
              <a:cs typeface="TH Niramit AS"/>
            </a:rPr>
            <a:t>ประจำปีการศึกษา 2556</a:t>
          </a:r>
        </a:p>
      </xdr:txBody>
    </xdr:sp>
    <xdr:clientData/>
  </xdr:twoCellAnchor>
  <xdr:twoCellAnchor>
    <xdr:from>
      <xdr:col>0</xdr:col>
      <xdr:colOff>1905000</xdr:colOff>
      <xdr:row>14</xdr:row>
      <xdr:rowOff>114300</xdr:rowOff>
    </xdr:from>
    <xdr:to>
      <xdr:col>0</xdr:col>
      <xdr:colOff>5619750</xdr:colOff>
      <xdr:row>25</xdr:row>
      <xdr:rowOff>114300</xdr:rowOff>
    </xdr:to>
    <xdr:pic>
      <xdr:nvPicPr>
        <xdr:cNvPr id="2" name="รูปภาพ 0" descr="371260a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381500"/>
          <a:ext cx="37147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5</xdr:row>
      <xdr:rowOff>276225</xdr:rowOff>
    </xdr:from>
    <xdr:to>
      <xdr:col>0</xdr:col>
      <xdr:colOff>5886450</xdr:colOff>
      <xdr:row>9</xdr:row>
      <xdr:rowOff>238125</xdr:rowOff>
    </xdr:to>
    <xdr:sp>
      <xdr:nvSpPr>
        <xdr:cNvPr id="3" name="WordArt 3"/>
        <xdr:cNvSpPr>
          <a:spLocks/>
        </xdr:cNvSpPr>
      </xdr:nvSpPr>
      <xdr:spPr>
        <a:xfrm>
          <a:off x="400050" y="1800225"/>
          <a:ext cx="5486400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cs"/>
              <a:cs typeface="+mn-cs"/>
            </a:rPr>
            <a:t>สถิตินิสิตมหาวิทยาลัยทักษิณ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1047750</xdr:colOff>
      <xdr:row>5</xdr:row>
      <xdr:rowOff>276225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028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&#3626;&#3606;&#3636;&#3605;&#3636;&#3609;&#3636;&#3626;&#3636;&#3605;\&#3626;&#3606;&#3636;&#3605;&#3636;&#3593;&#3610;&#3633;&#3610;&#3626;&#3617;&#3610;&#3641;&#3619;&#3603;&#3660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ิสิตใหม่ปี1  "/>
      <sheetName val="เข้าใหม่ปี3-โท   "/>
      <sheetName val="รวมทั้งสิ้น"/>
      <sheetName val="พื้นที่เรียน"/>
      <sheetName val="ภาคปกติ 4 ปี"/>
      <sheetName val="ภาคปกติ 2 ปี"/>
      <sheetName val="ภาคสมทบ 2 ปี"/>
      <sheetName val="ภาคสมทบ 3 ปี"/>
      <sheetName val="ภาคสมทบ 4 ปี"/>
      <sheetName val="ป.โท สงขลา"/>
      <sheetName val="ป.ตรีพัทลุง"/>
      <sheetName val="ป.บัณฑิต"/>
      <sheetName val="ป.โทพัทลุง"/>
      <sheetName val="ปริญญา"/>
    </sheetNames>
    <sheetDataSet>
      <sheetData sheetId="1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69" zoomScaleNormal="69" zoomScalePageLayoutView="0" workbookViewId="0" topLeftCell="A16">
      <selection activeCell="E12" sqref="E12"/>
    </sheetView>
  </sheetViews>
  <sheetFormatPr defaultColWidth="9.00390625" defaultRowHeight="24"/>
  <cols>
    <col min="1" max="1" width="82.00390625" style="0" customWidth="1"/>
  </cols>
  <sheetData>
    <row r="1" ht="24">
      <c r="A1" s="680"/>
    </row>
    <row r="2" ht="24">
      <c r="A2" s="680"/>
    </row>
    <row r="3" ht="24">
      <c r="A3" s="680"/>
    </row>
    <row r="4" ht="24">
      <c r="A4" s="681"/>
    </row>
    <row r="5" ht="24">
      <c r="A5" s="680"/>
    </row>
    <row r="6" ht="24">
      <c r="A6" s="680"/>
    </row>
    <row r="7" ht="24">
      <c r="A7" s="680"/>
    </row>
    <row r="9" ht="24">
      <c r="A9" s="680"/>
    </row>
    <row r="10" ht="24">
      <c r="A10" s="680"/>
    </row>
    <row r="12" ht="24">
      <c r="A12" s="680"/>
    </row>
    <row r="13" ht="24">
      <c r="A13" s="680"/>
    </row>
    <row r="14" ht="24">
      <c r="A14" s="680"/>
    </row>
    <row r="15" ht="24">
      <c r="A15" s="680"/>
    </row>
    <row r="16" ht="24">
      <c r="A16" s="680"/>
    </row>
    <row r="17" ht="24">
      <c r="A17" s="680"/>
    </row>
    <row r="18" ht="24">
      <c r="A18" s="680"/>
    </row>
    <row r="19" ht="24">
      <c r="A19" s="680"/>
    </row>
    <row r="21" ht="24">
      <c r="A21" s="680"/>
    </row>
    <row r="22" ht="24">
      <c r="A22" s="680"/>
    </row>
    <row r="23" ht="24">
      <c r="A23" s="680"/>
    </row>
    <row r="24" ht="24">
      <c r="A24" s="680"/>
    </row>
    <row r="25" ht="24">
      <c r="A25" s="680"/>
    </row>
    <row r="26" ht="24">
      <c r="A26" s="680"/>
    </row>
    <row r="27" ht="24">
      <c r="A27" s="680"/>
    </row>
    <row r="28" ht="24">
      <c r="A28" s="680"/>
    </row>
    <row r="29" ht="26.25">
      <c r="A29" s="682" t="s">
        <v>526</v>
      </c>
    </row>
    <row r="30" ht="26.25">
      <c r="A30" s="682" t="s">
        <v>527</v>
      </c>
    </row>
  </sheetData>
  <sheetProtection/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3" sqref="A3:M3"/>
    </sheetView>
  </sheetViews>
  <sheetFormatPr defaultColWidth="5.00390625" defaultRowHeight="23.25" customHeight="1"/>
  <cols>
    <col min="1" max="1" width="32.125" style="3" customWidth="1"/>
    <col min="2" max="12" width="5.00390625" style="4" customWidth="1"/>
    <col min="13" max="13" width="5.875" style="4" customWidth="1"/>
    <col min="14" max="16384" width="5.00390625" style="2" customWidth="1"/>
  </cols>
  <sheetData>
    <row r="1" spans="1:13" s="1" customFormat="1" ht="24.7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</row>
    <row r="2" spans="1:19" s="1" customFormat="1" ht="24.75" customHeight="1">
      <c r="A2" s="747" t="s">
        <v>227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12"/>
      <c r="O2" s="12"/>
      <c r="P2" s="12"/>
      <c r="Q2" s="12"/>
      <c r="R2" s="12"/>
      <c r="S2" s="12"/>
    </row>
    <row r="3" spans="1:13" s="1" customFormat="1" ht="24.75" customHeight="1">
      <c r="A3" s="747" t="s">
        <v>151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ht="23.25" customHeight="1">
      <c r="M4" s="4" t="s">
        <v>482</v>
      </c>
    </row>
    <row r="5" spans="1:13" s="5" customFormat="1" ht="23.25" customHeight="1">
      <c r="A5" s="748" t="s">
        <v>1</v>
      </c>
      <c r="B5" s="750" t="s">
        <v>15</v>
      </c>
      <c r="C5" s="751"/>
      <c r="D5" s="752"/>
      <c r="E5" s="750" t="s">
        <v>16</v>
      </c>
      <c r="F5" s="751"/>
      <c r="G5" s="752"/>
      <c r="H5" s="750" t="s">
        <v>17</v>
      </c>
      <c r="I5" s="751"/>
      <c r="J5" s="752"/>
      <c r="K5" s="750" t="s">
        <v>7</v>
      </c>
      <c r="L5" s="751"/>
      <c r="M5" s="752"/>
    </row>
    <row r="6" spans="1:13" s="5" customFormat="1" ht="23.25" customHeight="1">
      <c r="A6" s="749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3.25" customHeight="1">
      <c r="A7" s="7" t="s">
        <v>203</v>
      </c>
      <c r="B7" s="26">
        <v>2</v>
      </c>
      <c r="C7" s="26">
        <v>29</v>
      </c>
      <c r="D7" s="27">
        <f aca="true" t="shared" si="0" ref="D7:D13">SUM(B7:C7)</f>
        <v>31</v>
      </c>
      <c r="E7" s="26">
        <v>3</v>
      </c>
      <c r="F7" s="26">
        <v>7</v>
      </c>
      <c r="G7" s="27">
        <f aca="true" t="shared" si="1" ref="G7:G13">SUM(E7:F7)</f>
        <v>10</v>
      </c>
      <c r="H7" s="26">
        <v>0</v>
      </c>
      <c r="I7" s="26">
        <v>5</v>
      </c>
      <c r="J7" s="27">
        <f aca="true" t="shared" si="2" ref="J7:J13">SUM(H7:I7)</f>
        <v>5</v>
      </c>
      <c r="K7" s="26">
        <f aca="true" t="shared" si="3" ref="K7:M11">SUM(B7,E7,H7)</f>
        <v>5</v>
      </c>
      <c r="L7" s="26">
        <f t="shared" si="3"/>
        <v>41</v>
      </c>
      <c r="M7" s="27">
        <f t="shared" si="3"/>
        <v>46</v>
      </c>
    </row>
    <row r="8" spans="1:13" ht="23.25" customHeight="1">
      <c r="A8" s="7" t="s">
        <v>224</v>
      </c>
      <c r="B8" s="26">
        <v>11</v>
      </c>
      <c r="C8" s="26">
        <v>39</v>
      </c>
      <c r="D8" s="27">
        <f t="shared" si="0"/>
        <v>50</v>
      </c>
      <c r="E8" s="26">
        <v>7</v>
      </c>
      <c r="F8" s="26">
        <v>18</v>
      </c>
      <c r="G8" s="27">
        <f t="shared" si="1"/>
        <v>25</v>
      </c>
      <c r="H8" s="26">
        <v>1</v>
      </c>
      <c r="I8" s="26">
        <v>6</v>
      </c>
      <c r="J8" s="27">
        <f t="shared" si="2"/>
        <v>7</v>
      </c>
      <c r="K8" s="26">
        <f t="shared" si="3"/>
        <v>19</v>
      </c>
      <c r="L8" s="26">
        <f t="shared" si="3"/>
        <v>63</v>
      </c>
      <c r="M8" s="27">
        <f t="shared" si="3"/>
        <v>82</v>
      </c>
    </row>
    <row r="9" spans="1:13" ht="23.25" customHeight="1">
      <c r="A9" s="7" t="s">
        <v>199</v>
      </c>
      <c r="B9" s="26">
        <v>6</v>
      </c>
      <c r="C9" s="26">
        <v>63</v>
      </c>
      <c r="D9" s="27">
        <f>SUM(B9:C9)</f>
        <v>69</v>
      </c>
      <c r="E9" s="26">
        <v>7</v>
      </c>
      <c r="F9" s="26">
        <v>66</v>
      </c>
      <c r="G9" s="27">
        <f>SUM(E9:F9)</f>
        <v>73</v>
      </c>
      <c r="H9" s="26">
        <v>0</v>
      </c>
      <c r="I9" s="26">
        <v>6</v>
      </c>
      <c r="J9" s="27">
        <f>SUM(H9:I9)</f>
        <v>6</v>
      </c>
      <c r="K9" s="26">
        <f aca="true" t="shared" si="4" ref="K9:M10">SUM(B9,E9,H9)</f>
        <v>13</v>
      </c>
      <c r="L9" s="26">
        <f t="shared" si="4"/>
        <v>135</v>
      </c>
      <c r="M9" s="27">
        <f t="shared" si="4"/>
        <v>148</v>
      </c>
    </row>
    <row r="10" spans="1:13" ht="23.25" customHeight="1">
      <c r="A10" s="7" t="s">
        <v>225</v>
      </c>
      <c r="B10" s="26">
        <v>0</v>
      </c>
      <c r="C10" s="26">
        <v>0</v>
      </c>
      <c r="D10" s="27">
        <f>SUM(B10:C10)</f>
        <v>0</v>
      </c>
      <c r="E10" s="26">
        <v>0</v>
      </c>
      <c r="F10" s="26">
        <v>0</v>
      </c>
      <c r="G10" s="27">
        <f>SUM(E10:F10)</f>
        <v>0</v>
      </c>
      <c r="H10" s="26">
        <v>0</v>
      </c>
      <c r="I10" s="26">
        <v>1</v>
      </c>
      <c r="J10" s="27">
        <f>SUM(H10:I10)</f>
        <v>1</v>
      </c>
      <c r="K10" s="26">
        <f t="shared" si="4"/>
        <v>0</v>
      </c>
      <c r="L10" s="26">
        <f t="shared" si="4"/>
        <v>1</v>
      </c>
      <c r="M10" s="27">
        <f t="shared" si="4"/>
        <v>1</v>
      </c>
    </row>
    <row r="11" spans="1:13" ht="23.25" customHeight="1">
      <c r="A11" s="7" t="s">
        <v>201</v>
      </c>
      <c r="B11" s="26">
        <v>14</v>
      </c>
      <c r="C11" s="26">
        <v>37</v>
      </c>
      <c r="D11" s="27">
        <f t="shared" si="0"/>
        <v>51</v>
      </c>
      <c r="E11" s="26">
        <v>6</v>
      </c>
      <c r="F11" s="26">
        <v>42</v>
      </c>
      <c r="G11" s="27">
        <f t="shared" si="1"/>
        <v>48</v>
      </c>
      <c r="H11" s="26">
        <v>3</v>
      </c>
      <c r="I11" s="26">
        <v>5</v>
      </c>
      <c r="J11" s="27">
        <f t="shared" si="2"/>
        <v>8</v>
      </c>
      <c r="K11" s="26">
        <f t="shared" si="3"/>
        <v>23</v>
      </c>
      <c r="L11" s="26">
        <f t="shared" si="3"/>
        <v>84</v>
      </c>
      <c r="M11" s="27">
        <f t="shared" si="3"/>
        <v>107</v>
      </c>
    </row>
    <row r="12" spans="1:13" ht="23.25" customHeight="1">
      <c r="A12" s="7"/>
      <c r="B12" s="26"/>
      <c r="C12" s="26"/>
      <c r="D12" s="27"/>
      <c r="E12" s="26"/>
      <c r="F12" s="26"/>
      <c r="G12" s="27"/>
      <c r="H12" s="26"/>
      <c r="I12" s="26"/>
      <c r="J12" s="27"/>
      <c r="K12" s="26"/>
      <c r="L12" s="26"/>
      <c r="M12" s="27"/>
    </row>
    <row r="13" spans="1:13" ht="23.25" customHeight="1">
      <c r="A13" s="9" t="s">
        <v>6</v>
      </c>
      <c r="B13" s="28">
        <f>SUM(B7:B12)</f>
        <v>33</v>
      </c>
      <c r="C13" s="28">
        <f>SUM(C7:C12)</f>
        <v>168</v>
      </c>
      <c r="D13" s="28">
        <f t="shared" si="0"/>
        <v>201</v>
      </c>
      <c r="E13" s="28">
        <f>SUM(E7:E12)</f>
        <v>23</v>
      </c>
      <c r="F13" s="28">
        <f>SUM(F7:F12)</f>
        <v>133</v>
      </c>
      <c r="G13" s="28">
        <f t="shared" si="1"/>
        <v>156</v>
      </c>
      <c r="H13" s="28">
        <f>SUM(H7:H12)</f>
        <v>4</v>
      </c>
      <c r="I13" s="28">
        <f>SUM(I7:I12)</f>
        <v>23</v>
      </c>
      <c r="J13" s="28">
        <f t="shared" si="2"/>
        <v>27</v>
      </c>
      <c r="K13" s="28">
        <f>SUM(B13,E13,H13)</f>
        <v>60</v>
      </c>
      <c r="L13" s="28">
        <f>SUM(C13,F13,I13)</f>
        <v>324</v>
      </c>
      <c r="M13" s="28">
        <f>SUM(D13,G13,J13)</f>
        <v>384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1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="90" zoomScaleNormal="90" zoomScalePageLayoutView="0" workbookViewId="0" topLeftCell="A1">
      <selection activeCell="V21" sqref="V21"/>
    </sheetView>
  </sheetViews>
  <sheetFormatPr defaultColWidth="5.00390625" defaultRowHeight="23.25" customHeight="1"/>
  <cols>
    <col min="1" max="1" width="32.125" style="3" customWidth="1"/>
    <col min="2" max="12" width="5.00390625" style="4" customWidth="1"/>
    <col min="13" max="13" width="5.625" style="4" customWidth="1"/>
    <col min="14" max="16384" width="5.00390625" style="2" customWidth="1"/>
  </cols>
  <sheetData>
    <row r="1" spans="1:13" s="1" customFormat="1" ht="24.7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</row>
    <row r="2" spans="1:19" s="1" customFormat="1" ht="24.75" customHeight="1">
      <c r="A2" s="747" t="s">
        <v>227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12"/>
      <c r="O2" s="12"/>
      <c r="P2" s="12"/>
      <c r="Q2" s="12"/>
      <c r="R2" s="12"/>
      <c r="S2" s="12"/>
    </row>
    <row r="3" spans="1:13" s="1" customFormat="1" ht="24.75" customHeight="1">
      <c r="A3" s="747" t="s">
        <v>152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ht="23.25" customHeight="1">
      <c r="M4" s="4" t="s">
        <v>483</v>
      </c>
    </row>
    <row r="5" spans="1:13" s="5" customFormat="1" ht="23.25" customHeight="1">
      <c r="A5" s="748" t="s">
        <v>1</v>
      </c>
      <c r="B5" s="750" t="s">
        <v>15</v>
      </c>
      <c r="C5" s="751"/>
      <c r="D5" s="752"/>
      <c r="E5" s="750" t="s">
        <v>16</v>
      </c>
      <c r="F5" s="751"/>
      <c r="G5" s="752"/>
      <c r="H5" s="750" t="s">
        <v>17</v>
      </c>
      <c r="I5" s="751"/>
      <c r="J5" s="752"/>
      <c r="K5" s="750" t="s">
        <v>7</v>
      </c>
      <c r="L5" s="751"/>
      <c r="M5" s="752"/>
    </row>
    <row r="6" spans="1:13" s="5" customFormat="1" ht="23.25" customHeight="1">
      <c r="A6" s="749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3.25" customHeight="1">
      <c r="A7" s="7" t="s">
        <v>215</v>
      </c>
      <c r="B7" s="26">
        <v>4</v>
      </c>
      <c r="C7" s="26">
        <v>29</v>
      </c>
      <c r="D7" s="27">
        <f aca="true" t="shared" si="0" ref="D7:D13">SUM(B7:C7)</f>
        <v>33</v>
      </c>
      <c r="E7" s="26">
        <v>3</v>
      </c>
      <c r="F7" s="26">
        <v>30</v>
      </c>
      <c r="G7" s="27">
        <f aca="true" t="shared" si="1" ref="G7:G13">SUM(E7:F7)</f>
        <v>33</v>
      </c>
      <c r="H7" s="26">
        <v>1</v>
      </c>
      <c r="I7" s="26">
        <v>11</v>
      </c>
      <c r="J7" s="27">
        <f aca="true" t="shared" si="2" ref="J7:J13">SUM(H7:I7)</f>
        <v>12</v>
      </c>
      <c r="K7" s="26">
        <f aca="true" t="shared" si="3" ref="K7:K13">SUM(B7,E7,H7)</f>
        <v>8</v>
      </c>
      <c r="L7" s="26">
        <f aca="true" t="shared" si="4" ref="L7:L13">SUM(C7,F7,I7)</f>
        <v>70</v>
      </c>
      <c r="M7" s="27">
        <f aca="true" t="shared" si="5" ref="M7:M13">SUM(D7,G7,J7)</f>
        <v>78</v>
      </c>
    </row>
    <row r="8" spans="1:13" ht="23.25" customHeight="1">
      <c r="A8" s="7" t="s">
        <v>216</v>
      </c>
      <c r="B8" s="26">
        <v>4</v>
      </c>
      <c r="C8" s="35">
        <v>40</v>
      </c>
      <c r="D8" s="27">
        <f t="shared" si="0"/>
        <v>44</v>
      </c>
      <c r="E8" s="26">
        <v>2</v>
      </c>
      <c r="F8" s="26">
        <v>43</v>
      </c>
      <c r="G8" s="27">
        <f t="shared" si="1"/>
        <v>45</v>
      </c>
      <c r="H8" s="26">
        <v>0</v>
      </c>
      <c r="I8" s="26">
        <v>12</v>
      </c>
      <c r="J8" s="27">
        <f t="shared" si="2"/>
        <v>12</v>
      </c>
      <c r="K8" s="26">
        <f t="shared" si="3"/>
        <v>6</v>
      </c>
      <c r="L8" s="26">
        <f t="shared" si="4"/>
        <v>95</v>
      </c>
      <c r="M8" s="27">
        <f t="shared" si="5"/>
        <v>101</v>
      </c>
    </row>
    <row r="9" spans="1:13" ht="23.25" customHeight="1">
      <c r="A9" s="7" t="s">
        <v>217</v>
      </c>
      <c r="B9" s="26">
        <v>3</v>
      </c>
      <c r="C9" s="35">
        <v>47</v>
      </c>
      <c r="D9" s="27">
        <f t="shared" si="0"/>
        <v>50</v>
      </c>
      <c r="E9" s="26">
        <v>2</v>
      </c>
      <c r="F9" s="26">
        <v>33</v>
      </c>
      <c r="G9" s="27">
        <f t="shared" si="1"/>
        <v>35</v>
      </c>
      <c r="H9" s="26">
        <v>0</v>
      </c>
      <c r="I9" s="26">
        <v>9</v>
      </c>
      <c r="J9" s="27">
        <f t="shared" si="2"/>
        <v>9</v>
      </c>
      <c r="K9" s="26">
        <f t="shared" si="3"/>
        <v>5</v>
      </c>
      <c r="L9" s="26">
        <f t="shared" si="4"/>
        <v>89</v>
      </c>
      <c r="M9" s="27">
        <f t="shared" si="5"/>
        <v>94</v>
      </c>
    </row>
    <row r="10" spans="1:13" ht="23.25" customHeight="1">
      <c r="A10" s="7" t="s">
        <v>218</v>
      </c>
      <c r="B10" s="26">
        <v>6</v>
      </c>
      <c r="C10" s="26">
        <v>44</v>
      </c>
      <c r="D10" s="27">
        <f t="shared" si="0"/>
        <v>50</v>
      </c>
      <c r="E10" s="26">
        <v>0</v>
      </c>
      <c r="F10" s="26">
        <v>41</v>
      </c>
      <c r="G10" s="27">
        <f t="shared" si="1"/>
        <v>41</v>
      </c>
      <c r="H10" s="26">
        <v>0</v>
      </c>
      <c r="I10" s="26">
        <v>9</v>
      </c>
      <c r="J10" s="27">
        <f t="shared" si="2"/>
        <v>9</v>
      </c>
      <c r="K10" s="26">
        <f t="shared" si="3"/>
        <v>6</v>
      </c>
      <c r="L10" s="26">
        <f t="shared" si="4"/>
        <v>94</v>
      </c>
      <c r="M10" s="27">
        <f t="shared" si="5"/>
        <v>100</v>
      </c>
    </row>
    <row r="11" spans="1:13" ht="23.25" customHeight="1">
      <c r="A11" s="7" t="s">
        <v>252</v>
      </c>
      <c r="B11" s="26">
        <v>0</v>
      </c>
      <c r="C11" s="26">
        <v>0</v>
      </c>
      <c r="D11" s="27">
        <f t="shared" si="0"/>
        <v>0</v>
      </c>
      <c r="E11" s="26">
        <v>0</v>
      </c>
      <c r="F11" s="26">
        <v>0</v>
      </c>
      <c r="G11" s="27">
        <f t="shared" si="1"/>
        <v>0</v>
      </c>
      <c r="H11" s="26">
        <v>0</v>
      </c>
      <c r="I11" s="26">
        <v>2</v>
      </c>
      <c r="J11" s="27">
        <f t="shared" si="2"/>
        <v>2</v>
      </c>
      <c r="K11" s="26">
        <f t="shared" si="3"/>
        <v>0</v>
      </c>
      <c r="L11" s="26">
        <f t="shared" si="4"/>
        <v>2</v>
      </c>
      <c r="M11" s="27">
        <f t="shared" si="5"/>
        <v>2</v>
      </c>
    </row>
    <row r="12" spans="1:13" ht="23.25" customHeight="1">
      <c r="A12" s="7" t="s">
        <v>220</v>
      </c>
      <c r="B12" s="26">
        <v>2</v>
      </c>
      <c r="C12" s="26">
        <v>30</v>
      </c>
      <c r="D12" s="27">
        <f t="shared" si="0"/>
        <v>32</v>
      </c>
      <c r="E12" s="26">
        <v>4</v>
      </c>
      <c r="F12" s="26">
        <v>32</v>
      </c>
      <c r="G12" s="27">
        <f t="shared" si="1"/>
        <v>36</v>
      </c>
      <c r="H12" s="26">
        <v>2</v>
      </c>
      <c r="I12" s="26">
        <v>17</v>
      </c>
      <c r="J12" s="27">
        <f t="shared" si="2"/>
        <v>19</v>
      </c>
      <c r="K12" s="26">
        <f t="shared" si="3"/>
        <v>8</v>
      </c>
      <c r="L12" s="26">
        <f t="shared" si="4"/>
        <v>79</v>
      </c>
      <c r="M12" s="27">
        <f t="shared" si="5"/>
        <v>87</v>
      </c>
    </row>
    <row r="13" spans="1:13" ht="23.25" customHeight="1">
      <c r="A13" s="7" t="s">
        <v>219</v>
      </c>
      <c r="B13" s="26">
        <v>13</v>
      </c>
      <c r="C13" s="26">
        <v>41</v>
      </c>
      <c r="D13" s="27">
        <f t="shared" si="0"/>
        <v>54</v>
      </c>
      <c r="E13" s="26">
        <v>4</v>
      </c>
      <c r="F13" s="26">
        <v>29</v>
      </c>
      <c r="G13" s="27">
        <f t="shared" si="1"/>
        <v>33</v>
      </c>
      <c r="H13" s="26">
        <v>1</v>
      </c>
      <c r="I13" s="26">
        <v>14</v>
      </c>
      <c r="J13" s="27">
        <f t="shared" si="2"/>
        <v>15</v>
      </c>
      <c r="K13" s="26">
        <f t="shared" si="3"/>
        <v>18</v>
      </c>
      <c r="L13" s="26">
        <f t="shared" si="4"/>
        <v>84</v>
      </c>
      <c r="M13" s="27">
        <f t="shared" si="5"/>
        <v>102</v>
      </c>
    </row>
    <row r="14" spans="1:13" ht="23.25" customHeight="1">
      <c r="A14" s="7"/>
      <c r="B14" s="26"/>
      <c r="C14" s="26"/>
      <c r="D14" s="27"/>
      <c r="E14" s="26"/>
      <c r="F14" s="26"/>
      <c r="G14" s="27"/>
      <c r="H14" s="26"/>
      <c r="I14" s="26"/>
      <c r="J14" s="27"/>
      <c r="K14" s="26"/>
      <c r="L14" s="26"/>
      <c r="M14" s="27"/>
    </row>
    <row r="15" spans="1:13" ht="23.25" customHeight="1">
      <c r="A15" s="9" t="s">
        <v>6</v>
      </c>
      <c r="B15" s="28">
        <f>SUM(B7:B14)</f>
        <v>32</v>
      </c>
      <c r="C15" s="28">
        <f>SUM(C7:C14)</f>
        <v>231</v>
      </c>
      <c r="D15" s="28">
        <f>SUM(B15:C15)</f>
        <v>263</v>
      </c>
      <c r="E15" s="28">
        <f>SUM(E7:E14)</f>
        <v>15</v>
      </c>
      <c r="F15" s="28">
        <f>SUM(F7:F14)</f>
        <v>208</v>
      </c>
      <c r="G15" s="28">
        <f>SUM(E15:F15)</f>
        <v>223</v>
      </c>
      <c r="H15" s="28">
        <f>SUM(H7:H14)</f>
        <v>4</v>
      </c>
      <c r="I15" s="28">
        <f>SUM(I7:I14)</f>
        <v>74</v>
      </c>
      <c r="J15" s="28">
        <f>SUM(H15:I15)</f>
        <v>78</v>
      </c>
      <c r="K15" s="28">
        <f>SUM(B15,E15,H15)</f>
        <v>51</v>
      </c>
      <c r="L15" s="28">
        <f>SUM(C15,F15,I15)</f>
        <v>513</v>
      </c>
      <c r="M15" s="28">
        <f>SUM(D15,G15,J15)</f>
        <v>564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.5118110236220472" footer="0.5118110236220472"/>
  <pageSetup firstPageNumber="22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D13" sqref="D13"/>
    </sheetView>
  </sheetViews>
  <sheetFormatPr defaultColWidth="9.00390625" defaultRowHeight="24"/>
  <cols>
    <col min="1" max="1" width="32.125" style="3" customWidth="1"/>
    <col min="2" max="19" width="5.00390625" style="4" customWidth="1"/>
    <col min="20" max="16384" width="9.00390625" style="2" customWidth="1"/>
  </cols>
  <sheetData>
    <row r="1" spans="1:16" s="1" customFormat="1" ht="25.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</row>
    <row r="2" spans="1:19" s="1" customFormat="1" ht="25.5" customHeight="1">
      <c r="A2" s="747" t="s">
        <v>227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12"/>
      <c r="R2" s="12"/>
      <c r="S2" s="12"/>
    </row>
    <row r="3" spans="1:16" s="1" customFormat="1" ht="25.5" customHeight="1">
      <c r="A3" s="747" t="s">
        <v>146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</row>
    <row r="4" spans="14:19" ht="23.25" customHeight="1">
      <c r="N4" s="2"/>
      <c r="O4" s="2"/>
      <c r="P4" s="2" t="s">
        <v>484</v>
      </c>
      <c r="Q4" s="2"/>
      <c r="R4" s="2"/>
      <c r="S4" s="2"/>
    </row>
    <row r="5" spans="1:16" s="5" customFormat="1" ht="23.25" customHeight="1">
      <c r="A5" s="748" t="s">
        <v>1</v>
      </c>
      <c r="B5" s="750" t="s">
        <v>2</v>
      </c>
      <c r="C5" s="751"/>
      <c r="D5" s="752"/>
      <c r="E5" s="750" t="s">
        <v>3</v>
      </c>
      <c r="F5" s="751"/>
      <c r="G5" s="752"/>
      <c r="H5" s="750" t="s">
        <v>15</v>
      </c>
      <c r="I5" s="751"/>
      <c r="J5" s="752"/>
      <c r="K5" s="750" t="s">
        <v>45</v>
      </c>
      <c r="L5" s="751"/>
      <c r="M5" s="752"/>
      <c r="N5" s="750" t="s">
        <v>7</v>
      </c>
      <c r="O5" s="751"/>
      <c r="P5" s="752"/>
    </row>
    <row r="6" spans="1:16" s="5" customFormat="1" ht="23.25" customHeight="1">
      <c r="A6" s="749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</row>
    <row r="7" spans="1:19" ht="23.25" customHeight="1">
      <c r="A7" s="7" t="s">
        <v>32</v>
      </c>
      <c r="B7" s="26">
        <v>1</v>
      </c>
      <c r="C7" s="26">
        <v>10</v>
      </c>
      <c r="D7" s="27">
        <f>SUM(B7:C7)</f>
        <v>11</v>
      </c>
      <c r="E7" s="26">
        <v>6</v>
      </c>
      <c r="F7" s="26">
        <v>4</v>
      </c>
      <c r="G7" s="27">
        <f>SUM(E7:F7)</f>
        <v>10</v>
      </c>
      <c r="H7" s="26">
        <v>3</v>
      </c>
      <c r="I7" s="26">
        <v>2</v>
      </c>
      <c r="J7" s="27">
        <f>SUM(H7:I7)</f>
        <v>5</v>
      </c>
      <c r="K7" s="26">
        <v>2</v>
      </c>
      <c r="L7" s="26">
        <v>2</v>
      </c>
      <c r="M7" s="27">
        <f>SUM(K7:L7)</f>
        <v>4</v>
      </c>
      <c r="N7" s="26">
        <f aca="true" t="shared" si="0" ref="N7:O9">SUM(B7,E7,H7,K7)</f>
        <v>12</v>
      </c>
      <c r="O7" s="26">
        <f t="shared" si="0"/>
        <v>18</v>
      </c>
      <c r="P7" s="27">
        <f>SUM(N7:O7)</f>
        <v>30</v>
      </c>
      <c r="Q7" s="2"/>
      <c r="R7" s="2"/>
      <c r="S7" s="2"/>
    </row>
    <row r="8" spans="1:19" ht="23.25" customHeight="1">
      <c r="A8" s="7"/>
      <c r="B8" s="26"/>
      <c r="C8" s="26"/>
      <c r="D8" s="27"/>
      <c r="E8" s="26"/>
      <c r="F8" s="26"/>
      <c r="G8" s="27"/>
      <c r="H8" s="26"/>
      <c r="I8" s="26"/>
      <c r="J8" s="27"/>
      <c r="K8" s="26"/>
      <c r="L8" s="26"/>
      <c r="M8" s="27"/>
      <c r="N8" s="26"/>
      <c r="O8" s="26"/>
      <c r="P8" s="27"/>
      <c r="Q8" s="2"/>
      <c r="R8" s="2"/>
      <c r="S8" s="2"/>
    </row>
    <row r="9" spans="1:19" ht="23.25" customHeight="1">
      <c r="A9" s="9" t="s">
        <v>6</v>
      </c>
      <c r="B9" s="28">
        <f>SUM(B7:B8)</f>
        <v>1</v>
      </c>
      <c r="C9" s="28">
        <f>SUM(C7:C8)</f>
        <v>10</v>
      </c>
      <c r="D9" s="28">
        <f>SUM(B9:C9)</f>
        <v>11</v>
      </c>
      <c r="E9" s="28">
        <f>SUM(E7:E8)</f>
        <v>6</v>
      </c>
      <c r="F9" s="28">
        <f>SUM(F7:F8)</f>
        <v>4</v>
      </c>
      <c r="G9" s="28">
        <f>SUM(E9:F9)</f>
        <v>10</v>
      </c>
      <c r="H9" s="28">
        <f>SUM(H7:H8)</f>
        <v>3</v>
      </c>
      <c r="I9" s="28">
        <f>SUM(I7:I8)</f>
        <v>2</v>
      </c>
      <c r="J9" s="28">
        <f>SUM(H9:I9)</f>
        <v>5</v>
      </c>
      <c r="K9" s="28">
        <f>SUM(K7:K8)</f>
        <v>2</v>
      </c>
      <c r="L9" s="28">
        <f>SUM(L7:L8)</f>
        <v>2</v>
      </c>
      <c r="M9" s="28">
        <f>SUM(K9:L9)</f>
        <v>4</v>
      </c>
      <c r="N9" s="28">
        <f t="shared" si="0"/>
        <v>12</v>
      </c>
      <c r="O9" s="28">
        <f t="shared" si="0"/>
        <v>18</v>
      </c>
      <c r="P9" s="28">
        <f>SUM(N9:O9)</f>
        <v>30</v>
      </c>
      <c r="Q9" s="2"/>
      <c r="R9" s="2"/>
      <c r="S9" s="2"/>
    </row>
    <row r="10" spans="1:19" ht="23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  <c r="R10" s="2"/>
      <c r="S10" s="2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3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="90" zoomScaleNormal="90" zoomScalePageLayoutView="0" workbookViewId="0" topLeftCell="A1">
      <selection activeCell="P14" sqref="P14"/>
    </sheetView>
  </sheetViews>
  <sheetFormatPr defaultColWidth="9.00390625" defaultRowHeight="24"/>
  <cols>
    <col min="1" max="1" width="32.125" style="3" customWidth="1"/>
    <col min="2" max="18" width="5.00390625" style="4" customWidth="1"/>
    <col min="19" max="19" width="5.875" style="4" customWidth="1"/>
    <col min="20" max="16384" width="9.00390625" style="2" customWidth="1"/>
  </cols>
  <sheetData>
    <row r="1" spans="1:19" s="1" customFormat="1" ht="24.7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</row>
    <row r="2" spans="1:19" s="1" customFormat="1" ht="24.75" customHeight="1">
      <c r="A2" s="747" t="s">
        <v>227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s="1" customFormat="1" ht="24.75" customHeight="1">
      <c r="A3" s="747" t="s">
        <v>44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ht="20.25" customHeight="1">
      <c r="S4" s="4" t="s">
        <v>485</v>
      </c>
    </row>
    <row r="5" spans="1:19" s="5" customFormat="1" ht="25.5" customHeight="1">
      <c r="A5" s="748" t="s">
        <v>1</v>
      </c>
      <c r="B5" s="750" t="s">
        <v>2</v>
      </c>
      <c r="C5" s="751"/>
      <c r="D5" s="752"/>
      <c r="E5" s="750" t="s">
        <v>3</v>
      </c>
      <c r="F5" s="751"/>
      <c r="G5" s="752"/>
      <c r="H5" s="750" t="s">
        <v>15</v>
      </c>
      <c r="I5" s="751"/>
      <c r="J5" s="752"/>
      <c r="K5" s="750" t="s">
        <v>16</v>
      </c>
      <c r="L5" s="751"/>
      <c r="M5" s="752"/>
      <c r="N5" s="750" t="s">
        <v>17</v>
      </c>
      <c r="O5" s="751"/>
      <c r="P5" s="752"/>
      <c r="Q5" s="750" t="s">
        <v>7</v>
      </c>
      <c r="R5" s="751"/>
      <c r="S5" s="752"/>
    </row>
    <row r="6" spans="1:19" s="5" customFormat="1" ht="21">
      <c r="A6" s="749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5.5" customHeight="1">
      <c r="A7" s="7" t="s">
        <v>25</v>
      </c>
      <c r="B7" s="26">
        <v>84</v>
      </c>
      <c r="C7" s="26">
        <v>57</v>
      </c>
      <c r="D7" s="27">
        <f>SUM(B7:C7)</f>
        <v>141</v>
      </c>
      <c r="E7" s="26">
        <v>19</v>
      </c>
      <c r="F7" s="26">
        <v>16</v>
      </c>
      <c r="G7" s="27">
        <f>SUM(E7:F7)</f>
        <v>35</v>
      </c>
      <c r="H7" s="26">
        <v>27</v>
      </c>
      <c r="I7" s="26">
        <v>14</v>
      </c>
      <c r="J7" s="27">
        <f>SUM(H7:I7)</f>
        <v>41</v>
      </c>
      <c r="K7" s="26">
        <v>30</v>
      </c>
      <c r="L7" s="26">
        <v>15</v>
      </c>
      <c r="M7" s="27">
        <f>SUM(K7:L7)</f>
        <v>45</v>
      </c>
      <c r="N7" s="26">
        <v>12</v>
      </c>
      <c r="O7" s="26">
        <v>5</v>
      </c>
      <c r="P7" s="27">
        <f>SUM(N7:O7)</f>
        <v>17</v>
      </c>
      <c r="Q7" s="26">
        <f>SUM(B7,E7,H7,K7,N7)</f>
        <v>172</v>
      </c>
      <c r="R7" s="26">
        <f>SUM(C7,F7,I7,L7,O7)</f>
        <v>107</v>
      </c>
      <c r="S7" s="27">
        <f>SUM(Q7:R7)</f>
        <v>279</v>
      </c>
    </row>
    <row r="8" spans="1:19" ht="25.5" customHeight="1">
      <c r="A8" s="7"/>
      <c r="B8" s="26"/>
      <c r="C8" s="26"/>
      <c r="D8" s="27"/>
      <c r="E8" s="26"/>
      <c r="F8" s="26"/>
      <c r="G8" s="27"/>
      <c r="H8" s="26"/>
      <c r="I8" s="26"/>
      <c r="J8" s="27"/>
      <c r="K8" s="26"/>
      <c r="L8" s="26"/>
      <c r="M8" s="27"/>
      <c r="N8" s="26"/>
      <c r="O8" s="26"/>
      <c r="P8" s="27"/>
      <c r="Q8" s="26"/>
      <c r="R8" s="26"/>
      <c r="S8" s="27"/>
    </row>
    <row r="9" spans="1:19" ht="25.5" customHeight="1">
      <c r="A9" s="9" t="s">
        <v>6</v>
      </c>
      <c r="B9" s="28">
        <f>SUM(B7:B8)</f>
        <v>84</v>
      </c>
      <c r="C9" s="28">
        <f>SUM(C7:C8)</f>
        <v>57</v>
      </c>
      <c r="D9" s="28">
        <f>SUM(B9:C9)</f>
        <v>141</v>
      </c>
      <c r="E9" s="28">
        <f>SUM(E7:E8)</f>
        <v>19</v>
      </c>
      <c r="F9" s="28">
        <f>SUM(F7:F8)</f>
        <v>16</v>
      </c>
      <c r="G9" s="28">
        <f>SUM(E9:F9)</f>
        <v>35</v>
      </c>
      <c r="H9" s="28">
        <f>SUM(H7:H8)</f>
        <v>27</v>
      </c>
      <c r="I9" s="28">
        <f>SUM(I7:I8)</f>
        <v>14</v>
      </c>
      <c r="J9" s="28">
        <f>SUM(H9:I9)</f>
        <v>41</v>
      </c>
      <c r="K9" s="28">
        <f>SUM(K7:K8)</f>
        <v>30</v>
      </c>
      <c r="L9" s="28">
        <f>SUM(L7:L8)</f>
        <v>15</v>
      </c>
      <c r="M9" s="28">
        <f>SUM(K9:L9)</f>
        <v>45</v>
      </c>
      <c r="N9" s="28">
        <f>SUM(N7:N8)</f>
        <v>12</v>
      </c>
      <c r="O9" s="28">
        <f>SUM(O7:O8)</f>
        <v>5</v>
      </c>
      <c r="P9" s="28">
        <f>SUM(N9:O9)</f>
        <v>17</v>
      </c>
      <c r="Q9" s="28">
        <f>SUM(B9,E9,H9,K9,N9)</f>
        <v>172</v>
      </c>
      <c r="R9" s="28">
        <f>SUM(C9,F9,I9,L9,O9)</f>
        <v>107</v>
      </c>
      <c r="S9" s="28">
        <f>SUM(Q9:R9)</f>
        <v>279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7874015748031497" bottom="0.7874015748031497" header="0" footer="0"/>
  <pageSetup firstPageNumber="24" useFirstPageNumber="1" horizontalDpi="600" verticalDpi="600" orientation="landscape" paperSize="9" r:id="rId1"/>
  <headerFooter scaleWithDoc="0"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R5" sqref="R5"/>
    </sheetView>
  </sheetViews>
  <sheetFormatPr defaultColWidth="5.00390625" defaultRowHeight="24" customHeight="1"/>
  <cols>
    <col min="1" max="1" width="34.50390625" style="3" customWidth="1"/>
    <col min="2" max="12" width="5.00390625" style="4" customWidth="1"/>
    <col min="13" max="13" width="5.875" style="4" customWidth="1"/>
    <col min="14" max="16384" width="5.00390625" style="2" customWidth="1"/>
  </cols>
  <sheetData>
    <row r="1" spans="1:13" s="1" customFormat="1" ht="25.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</row>
    <row r="2" spans="1:13" s="1" customFormat="1" ht="25.5" customHeight="1">
      <c r="A2" s="747" t="s">
        <v>228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ht="24" customHeight="1">
      <c r="M3" s="4" t="s">
        <v>486</v>
      </c>
    </row>
    <row r="4" spans="1:13" s="5" customFormat="1" ht="24" customHeight="1">
      <c r="A4" s="748" t="s">
        <v>46</v>
      </c>
      <c r="B4" s="750" t="s">
        <v>2</v>
      </c>
      <c r="C4" s="751"/>
      <c r="D4" s="752"/>
      <c r="E4" s="750" t="s">
        <v>3</v>
      </c>
      <c r="F4" s="751"/>
      <c r="G4" s="752"/>
      <c r="H4" s="750" t="s">
        <v>116</v>
      </c>
      <c r="I4" s="751"/>
      <c r="J4" s="752"/>
      <c r="K4" s="750" t="s">
        <v>7</v>
      </c>
      <c r="L4" s="751"/>
      <c r="M4" s="752"/>
    </row>
    <row r="5" spans="1:13" s="5" customFormat="1" ht="24" customHeight="1">
      <c r="A5" s="749"/>
      <c r="B5" s="6" t="s">
        <v>4</v>
      </c>
      <c r="C5" s="6" t="s">
        <v>5</v>
      </c>
      <c r="D5" s="6" t="s">
        <v>6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  <c r="K5" s="6" t="s">
        <v>4</v>
      </c>
      <c r="L5" s="6" t="s">
        <v>5</v>
      </c>
      <c r="M5" s="6" t="s">
        <v>6</v>
      </c>
    </row>
    <row r="6" spans="1:13" s="5" customFormat="1" ht="24" customHeight="1">
      <c r="A6" s="16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" customHeight="1">
      <c r="A7" s="7" t="s">
        <v>52</v>
      </c>
      <c r="B7" s="26">
        <v>0</v>
      </c>
      <c r="C7" s="26">
        <v>0</v>
      </c>
      <c r="D7" s="27">
        <f aca="true" t="shared" si="0" ref="D7:D14">SUM(B7:C7)</f>
        <v>0</v>
      </c>
      <c r="E7" s="26">
        <v>0</v>
      </c>
      <c r="F7" s="26">
        <v>0</v>
      </c>
      <c r="G7" s="27">
        <f aca="true" t="shared" si="1" ref="G7:G14">SUM(E7:F7)</f>
        <v>0</v>
      </c>
      <c r="H7" s="26">
        <v>1</v>
      </c>
      <c r="I7" s="26">
        <v>3</v>
      </c>
      <c r="J7" s="27">
        <f aca="true" t="shared" si="2" ref="J7:J14">SUM(H7:I7)</f>
        <v>4</v>
      </c>
      <c r="K7" s="26">
        <f>SUM(B7,E7,H7)</f>
        <v>1</v>
      </c>
      <c r="L7" s="26">
        <f>SUM(C7,F7,I7)</f>
        <v>3</v>
      </c>
      <c r="M7" s="27">
        <f>SUM(D7,G7,J7)</f>
        <v>4</v>
      </c>
    </row>
    <row r="8" spans="1:13" ht="24" customHeight="1">
      <c r="A8" s="7" t="s">
        <v>51</v>
      </c>
      <c r="B8" s="26">
        <v>0</v>
      </c>
      <c r="C8" s="26">
        <v>0</v>
      </c>
      <c r="D8" s="27">
        <f t="shared" si="0"/>
        <v>0</v>
      </c>
      <c r="E8" s="26">
        <v>0</v>
      </c>
      <c r="F8" s="26">
        <v>0</v>
      </c>
      <c r="G8" s="27">
        <f t="shared" si="1"/>
        <v>0</v>
      </c>
      <c r="H8" s="26">
        <v>5</v>
      </c>
      <c r="I8" s="26">
        <v>9</v>
      </c>
      <c r="J8" s="27">
        <f t="shared" si="2"/>
        <v>14</v>
      </c>
      <c r="K8" s="26">
        <f aca="true" t="shared" si="3" ref="K8:M9">SUM(B8,E8,H8)</f>
        <v>5</v>
      </c>
      <c r="L8" s="26">
        <f t="shared" si="3"/>
        <v>9</v>
      </c>
      <c r="M8" s="27">
        <f t="shared" si="3"/>
        <v>14</v>
      </c>
    </row>
    <row r="9" spans="1:13" ht="24" customHeight="1">
      <c r="A9" s="7" t="s">
        <v>53</v>
      </c>
      <c r="B9" s="26">
        <v>0</v>
      </c>
      <c r="C9" s="26">
        <v>0</v>
      </c>
      <c r="D9" s="27">
        <f t="shared" si="0"/>
        <v>0</v>
      </c>
      <c r="E9" s="26">
        <v>2</v>
      </c>
      <c r="F9" s="26">
        <v>3</v>
      </c>
      <c r="G9" s="27">
        <f t="shared" si="1"/>
        <v>5</v>
      </c>
      <c r="H9" s="26">
        <v>6</v>
      </c>
      <c r="I9" s="26">
        <v>3</v>
      </c>
      <c r="J9" s="27">
        <f t="shared" si="2"/>
        <v>9</v>
      </c>
      <c r="K9" s="26">
        <f t="shared" si="3"/>
        <v>8</v>
      </c>
      <c r="L9" s="26">
        <f t="shared" si="3"/>
        <v>6</v>
      </c>
      <c r="M9" s="27">
        <f t="shared" si="3"/>
        <v>14</v>
      </c>
    </row>
    <row r="10" spans="1:13" ht="24" customHeight="1">
      <c r="A10" s="7" t="s">
        <v>55</v>
      </c>
      <c r="B10" s="26">
        <v>0</v>
      </c>
      <c r="C10" s="26">
        <v>0</v>
      </c>
      <c r="D10" s="27">
        <f t="shared" si="0"/>
        <v>0</v>
      </c>
      <c r="E10" s="26">
        <v>0</v>
      </c>
      <c r="F10" s="26">
        <v>0</v>
      </c>
      <c r="G10" s="27">
        <f t="shared" si="1"/>
        <v>0</v>
      </c>
      <c r="H10" s="26">
        <v>0</v>
      </c>
      <c r="I10" s="26">
        <v>5</v>
      </c>
      <c r="J10" s="27">
        <f t="shared" si="2"/>
        <v>5</v>
      </c>
      <c r="K10" s="26">
        <f>SUM(B10,E10,H10)</f>
        <v>0</v>
      </c>
      <c r="L10" s="26">
        <f>SUM(C10,F10,I10)</f>
        <v>5</v>
      </c>
      <c r="M10" s="27">
        <f>SUM(D10,G10,J10)</f>
        <v>5</v>
      </c>
    </row>
    <row r="11" spans="1:13" ht="24" customHeight="1">
      <c r="A11" s="20" t="s">
        <v>6</v>
      </c>
      <c r="B11" s="29">
        <f>SUM(B7:B10)</f>
        <v>0</v>
      </c>
      <c r="C11" s="29">
        <f>SUM(C7:C10)</f>
        <v>0</v>
      </c>
      <c r="D11" s="29">
        <f t="shared" si="0"/>
        <v>0</v>
      </c>
      <c r="E11" s="29">
        <f>SUM(E7:E10)</f>
        <v>2</v>
      </c>
      <c r="F11" s="29">
        <f>SUM(F7:F10)</f>
        <v>3</v>
      </c>
      <c r="G11" s="29">
        <f t="shared" si="1"/>
        <v>5</v>
      </c>
      <c r="H11" s="29">
        <f>SUM(H7:H10)</f>
        <v>12</v>
      </c>
      <c r="I11" s="29">
        <f>SUM(I7:I10)</f>
        <v>20</v>
      </c>
      <c r="J11" s="29">
        <f t="shared" si="2"/>
        <v>32</v>
      </c>
      <c r="K11" s="29">
        <f>SUM(K7:K10)</f>
        <v>14</v>
      </c>
      <c r="L11" s="29">
        <f>SUM(L7:L10)</f>
        <v>23</v>
      </c>
      <c r="M11" s="29">
        <f>SUM(K11:L11)</f>
        <v>37</v>
      </c>
    </row>
    <row r="12" spans="1:13" ht="24" customHeight="1">
      <c r="A12" s="16" t="s">
        <v>106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4" customHeight="1">
      <c r="A13" s="40" t="s">
        <v>114</v>
      </c>
      <c r="B13" s="26">
        <v>0</v>
      </c>
      <c r="C13" s="26">
        <v>0</v>
      </c>
      <c r="D13" s="27">
        <f t="shared" si="0"/>
        <v>0</v>
      </c>
      <c r="E13" s="101">
        <v>1</v>
      </c>
      <c r="F13" s="101">
        <v>3</v>
      </c>
      <c r="G13" s="27">
        <f t="shared" si="1"/>
        <v>4</v>
      </c>
      <c r="H13" s="101">
        <v>0</v>
      </c>
      <c r="I13" s="101">
        <v>0</v>
      </c>
      <c r="J13" s="27">
        <f t="shared" si="2"/>
        <v>0</v>
      </c>
      <c r="K13" s="26">
        <f>SUM(B13,E13,H13)</f>
        <v>1</v>
      </c>
      <c r="L13" s="26">
        <f>SUM(C13,F13,I13)</f>
        <v>3</v>
      </c>
      <c r="M13" s="27">
        <f>SUM(D13,G13,J13)</f>
        <v>4</v>
      </c>
    </row>
    <row r="14" spans="1:13" ht="24" customHeight="1">
      <c r="A14" s="20" t="s">
        <v>6</v>
      </c>
      <c r="B14" s="29">
        <f>SUM(B12:B13)</f>
        <v>0</v>
      </c>
      <c r="C14" s="29">
        <f>SUM(C12:C13)</f>
        <v>0</v>
      </c>
      <c r="D14" s="29">
        <f t="shared" si="0"/>
        <v>0</v>
      </c>
      <c r="E14" s="29">
        <f>SUM(E12:E13)</f>
        <v>1</v>
      </c>
      <c r="F14" s="29">
        <f>SUM(F12:F13)</f>
        <v>3</v>
      </c>
      <c r="G14" s="29">
        <f t="shared" si="1"/>
        <v>4</v>
      </c>
      <c r="H14" s="29">
        <f>SUM(H12:H13)</f>
        <v>0</v>
      </c>
      <c r="I14" s="29">
        <f>SUM(I12:I13)</f>
        <v>0</v>
      </c>
      <c r="J14" s="29">
        <f t="shared" si="2"/>
        <v>0</v>
      </c>
      <c r="K14" s="29">
        <f>SUM(K12:K13)</f>
        <v>1</v>
      </c>
      <c r="L14" s="29">
        <f>SUM(L12:L13)</f>
        <v>3</v>
      </c>
      <c r="M14" s="29">
        <f>SUM(M12:M13)</f>
        <v>4</v>
      </c>
    </row>
    <row r="15" spans="1:13" ht="24" customHeight="1">
      <c r="A15" s="16" t="s">
        <v>48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4" customHeight="1">
      <c r="A16" s="7" t="s">
        <v>21</v>
      </c>
      <c r="B16" s="26">
        <v>0</v>
      </c>
      <c r="C16" s="26">
        <v>0</v>
      </c>
      <c r="D16" s="27">
        <f>SUM(B16:C16)</f>
        <v>0</v>
      </c>
      <c r="E16" s="26">
        <v>0</v>
      </c>
      <c r="F16" s="26">
        <v>0</v>
      </c>
      <c r="G16" s="27">
        <f>SUM(E16:F16)</f>
        <v>0</v>
      </c>
      <c r="H16" s="26">
        <v>0</v>
      </c>
      <c r="I16" s="26">
        <v>2</v>
      </c>
      <c r="J16" s="27">
        <f>SUM(H16:I16)</f>
        <v>2</v>
      </c>
      <c r="K16" s="26">
        <f aca="true" t="shared" si="4" ref="K16:M19">SUM(B16,E16,H16)</f>
        <v>0</v>
      </c>
      <c r="L16" s="26">
        <f t="shared" si="4"/>
        <v>2</v>
      </c>
      <c r="M16" s="27">
        <f t="shared" si="4"/>
        <v>2</v>
      </c>
    </row>
    <row r="17" spans="1:13" ht="24" customHeight="1">
      <c r="A17" s="7" t="s">
        <v>34</v>
      </c>
      <c r="B17" s="26">
        <v>0</v>
      </c>
      <c r="C17" s="26">
        <v>0</v>
      </c>
      <c r="D17" s="27">
        <f>SUM(B17:C17)</f>
        <v>0</v>
      </c>
      <c r="E17" s="26">
        <v>0</v>
      </c>
      <c r="F17" s="26">
        <v>0</v>
      </c>
      <c r="G17" s="27">
        <f>SUM(E17:F17)</f>
        <v>0</v>
      </c>
      <c r="H17" s="26">
        <v>1</v>
      </c>
      <c r="I17" s="26">
        <v>4</v>
      </c>
      <c r="J17" s="27">
        <f>SUM(H17:I17)</f>
        <v>5</v>
      </c>
      <c r="K17" s="26">
        <f aca="true" t="shared" si="5" ref="K17:M18">SUM(B17,E17,H17)</f>
        <v>1</v>
      </c>
      <c r="L17" s="26">
        <f t="shared" si="5"/>
        <v>4</v>
      </c>
      <c r="M17" s="27">
        <f t="shared" si="5"/>
        <v>5</v>
      </c>
    </row>
    <row r="18" spans="1:13" ht="24" customHeight="1">
      <c r="A18" s="7" t="s">
        <v>33</v>
      </c>
      <c r="B18" s="26">
        <v>0</v>
      </c>
      <c r="C18" s="26">
        <v>0</v>
      </c>
      <c r="D18" s="27">
        <f>SUM(B18:C18)</f>
        <v>0</v>
      </c>
      <c r="E18" s="26">
        <v>0</v>
      </c>
      <c r="F18" s="26">
        <v>0</v>
      </c>
      <c r="G18" s="27">
        <f>SUM(E18:F18)</f>
        <v>0</v>
      </c>
      <c r="H18" s="26">
        <v>5</v>
      </c>
      <c r="I18" s="26">
        <v>8</v>
      </c>
      <c r="J18" s="27">
        <f>SUM(H18:I18)</f>
        <v>13</v>
      </c>
      <c r="K18" s="26">
        <f t="shared" si="5"/>
        <v>5</v>
      </c>
      <c r="L18" s="26">
        <f t="shared" si="5"/>
        <v>8</v>
      </c>
      <c r="M18" s="27">
        <f t="shared" si="5"/>
        <v>13</v>
      </c>
    </row>
    <row r="19" spans="1:13" ht="24" customHeight="1">
      <c r="A19" s="20" t="s">
        <v>6</v>
      </c>
      <c r="B19" s="29">
        <f>SUM(B16:B18)</f>
        <v>0</v>
      </c>
      <c r="C19" s="29">
        <f>SUM(C16:C18)</f>
        <v>0</v>
      </c>
      <c r="D19" s="29">
        <f>SUM(B19:C19)</f>
        <v>0</v>
      </c>
      <c r="E19" s="29">
        <f>SUM(E16:E18)</f>
        <v>0</v>
      </c>
      <c r="F19" s="29">
        <f>SUM(F16:F18)</f>
        <v>0</v>
      </c>
      <c r="G19" s="29">
        <f>SUM(E19:F19)</f>
        <v>0</v>
      </c>
      <c r="H19" s="29">
        <f>SUM(H16:H18)</f>
        <v>6</v>
      </c>
      <c r="I19" s="29">
        <f>SUM(I16:I18)</f>
        <v>14</v>
      </c>
      <c r="J19" s="29">
        <f>SUM(H19:I19)</f>
        <v>20</v>
      </c>
      <c r="K19" s="29">
        <f t="shared" si="4"/>
        <v>6</v>
      </c>
      <c r="L19" s="29">
        <f t="shared" si="4"/>
        <v>14</v>
      </c>
      <c r="M19" s="29">
        <f t="shared" si="4"/>
        <v>20</v>
      </c>
    </row>
    <row r="20" spans="1:13" ht="29.25" customHeight="1">
      <c r="A20" s="15" t="s">
        <v>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21.75" customHeight="1">
      <c r="M21" s="4" t="s">
        <v>487</v>
      </c>
    </row>
    <row r="22" spans="1:13" s="5" customFormat="1" ht="24" customHeight="1">
      <c r="A22" s="748" t="s">
        <v>46</v>
      </c>
      <c r="B22" s="750" t="s">
        <v>2</v>
      </c>
      <c r="C22" s="751"/>
      <c r="D22" s="752"/>
      <c r="E22" s="750" t="s">
        <v>3</v>
      </c>
      <c r="F22" s="751"/>
      <c r="G22" s="752"/>
      <c r="H22" s="750" t="s">
        <v>116</v>
      </c>
      <c r="I22" s="751"/>
      <c r="J22" s="752"/>
      <c r="K22" s="750" t="s">
        <v>7</v>
      </c>
      <c r="L22" s="751"/>
      <c r="M22" s="752"/>
    </row>
    <row r="23" spans="1:13" s="5" customFormat="1" ht="24" customHeight="1">
      <c r="A23" s="749"/>
      <c r="B23" s="6" t="s">
        <v>4</v>
      </c>
      <c r="C23" s="6" t="s">
        <v>5</v>
      </c>
      <c r="D23" s="6" t="s">
        <v>6</v>
      </c>
      <c r="E23" s="6" t="s">
        <v>4</v>
      </c>
      <c r="F23" s="6" t="s">
        <v>5</v>
      </c>
      <c r="G23" s="6" t="s">
        <v>6</v>
      </c>
      <c r="H23" s="6" t="s">
        <v>4</v>
      </c>
      <c r="I23" s="6" t="s">
        <v>5</v>
      </c>
      <c r="J23" s="6" t="s">
        <v>6</v>
      </c>
      <c r="K23" s="6" t="s">
        <v>4</v>
      </c>
      <c r="L23" s="6" t="s">
        <v>5</v>
      </c>
      <c r="M23" s="6" t="s">
        <v>6</v>
      </c>
    </row>
    <row r="24" spans="1:13" ht="24" customHeight="1">
      <c r="A24" s="19" t="s">
        <v>49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24" customHeight="1">
      <c r="A25" s="7" t="s">
        <v>57</v>
      </c>
      <c r="B25" s="26">
        <v>1</v>
      </c>
      <c r="C25" s="26">
        <v>5</v>
      </c>
      <c r="D25" s="27">
        <f aca="true" t="shared" si="6" ref="D25:D33">SUM(B25:C25)</f>
        <v>6</v>
      </c>
      <c r="E25" s="26">
        <v>1</v>
      </c>
      <c r="F25" s="26">
        <v>6</v>
      </c>
      <c r="G25" s="27">
        <f aca="true" t="shared" si="7" ref="G25:G33">SUM(E25:F25)</f>
        <v>7</v>
      </c>
      <c r="H25" s="26">
        <v>4</v>
      </c>
      <c r="I25" s="26">
        <v>9</v>
      </c>
      <c r="J25" s="27">
        <f aca="true" t="shared" si="8" ref="J25:J33">SUM(H25:I25)</f>
        <v>13</v>
      </c>
      <c r="K25" s="26">
        <f aca="true" t="shared" si="9" ref="K25:K33">SUM(B25,E25,H25)</f>
        <v>6</v>
      </c>
      <c r="L25" s="26">
        <f aca="true" t="shared" si="10" ref="L25:L33">SUM(C25,F25,I25)</f>
        <v>20</v>
      </c>
      <c r="M25" s="27">
        <f aca="true" t="shared" si="11" ref="M25:M33">SUM(D25,G25,J25)</f>
        <v>26</v>
      </c>
    </row>
    <row r="26" spans="1:13" ht="24" customHeight="1">
      <c r="A26" s="7" t="s">
        <v>63</v>
      </c>
      <c r="B26" s="26">
        <v>2</v>
      </c>
      <c r="C26" s="26">
        <v>3</v>
      </c>
      <c r="D26" s="27">
        <f>SUM(B26:C26)</f>
        <v>5</v>
      </c>
      <c r="E26" s="26">
        <v>0</v>
      </c>
      <c r="F26" s="26">
        <v>0</v>
      </c>
      <c r="G26" s="27">
        <f>SUM(E26:F26)</f>
        <v>0</v>
      </c>
      <c r="H26" s="26">
        <v>2</v>
      </c>
      <c r="I26" s="26">
        <v>15</v>
      </c>
      <c r="J26" s="27">
        <f>SUM(H26:I26)</f>
        <v>17</v>
      </c>
      <c r="K26" s="26">
        <f aca="true" t="shared" si="12" ref="K26:M27">SUM(B26,E26,H26)</f>
        <v>4</v>
      </c>
      <c r="L26" s="26">
        <f t="shared" si="12"/>
        <v>18</v>
      </c>
      <c r="M26" s="27">
        <f t="shared" si="12"/>
        <v>22</v>
      </c>
    </row>
    <row r="27" spans="1:13" ht="24" customHeight="1">
      <c r="A27" s="7" t="s">
        <v>50</v>
      </c>
      <c r="B27" s="26">
        <v>0</v>
      </c>
      <c r="C27" s="26">
        <v>0</v>
      </c>
      <c r="D27" s="27">
        <f t="shared" si="6"/>
        <v>0</v>
      </c>
      <c r="E27" s="26">
        <v>0</v>
      </c>
      <c r="F27" s="26">
        <v>7</v>
      </c>
      <c r="G27" s="27">
        <f t="shared" si="7"/>
        <v>7</v>
      </c>
      <c r="H27" s="26">
        <v>2</v>
      </c>
      <c r="I27" s="26">
        <v>1</v>
      </c>
      <c r="J27" s="27">
        <f t="shared" si="8"/>
        <v>3</v>
      </c>
      <c r="K27" s="26">
        <f t="shared" si="12"/>
        <v>2</v>
      </c>
      <c r="L27" s="26">
        <f t="shared" si="12"/>
        <v>8</v>
      </c>
      <c r="M27" s="27">
        <f t="shared" si="12"/>
        <v>10</v>
      </c>
    </row>
    <row r="28" spans="1:13" ht="24" customHeight="1">
      <c r="A28" s="7" t="s">
        <v>20</v>
      </c>
      <c r="B28" s="26">
        <v>1</v>
      </c>
      <c r="C28" s="26">
        <v>1</v>
      </c>
      <c r="D28" s="27">
        <f t="shared" si="6"/>
        <v>2</v>
      </c>
      <c r="E28" s="26">
        <v>1</v>
      </c>
      <c r="F28" s="26">
        <v>1</v>
      </c>
      <c r="G28" s="27">
        <f t="shared" si="7"/>
        <v>2</v>
      </c>
      <c r="H28" s="26">
        <v>0</v>
      </c>
      <c r="I28" s="26">
        <v>2</v>
      </c>
      <c r="J28" s="27">
        <f t="shared" si="8"/>
        <v>2</v>
      </c>
      <c r="K28" s="26">
        <f t="shared" si="9"/>
        <v>2</v>
      </c>
      <c r="L28" s="26">
        <f t="shared" si="10"/>
        <v>4</v>
      </c>
      <c r="M28" s="27">
        <f t="shared" si="11"/>
        <v>6</v>
      </c>
    </row>
    <row r="29" spans="1:13" ht="24" customHeight="1">
      <c r="A29" s="7" t="s">
        <v>23</v>
      </c>
      <c r="B29" s="26">
        <v>4</v>
      </c>
      <c r="C29" s="26">
        <v>0</v>
      </c>
      <c r="D29" s="27">
        <f t="shared" si="6"/>
        <v>4</v>
      </c>
      <c r="E29" s="26">
        <v>0</v>
      </c>
      <c r="F29" s="26">
        <v>0</v>
      </c>
      <c r="G29" s="27">
        <f t="shared" si="7"/>
        <v>0</v>
      </c>
      <c r="H29" s="26">
        <v>0</v>
      </c>
      <c r="I29" s="26">
        <v>0</v>
      </c>
      <c r="J29" s="27">
        <f t="shared" si="8"/>
        <v>0</v>
      </c>
      <c r="K29" s="26">
        <f t="shared" si="9"/>
        <v>4</v>
      </c>
      <c r="L29" s="26">
        <f t="shared" si="10"/>
        <v>0</v>
      </c>
      <c r="M29" s="27">
        <f t="shared" si="11"/>
        <v>4</v>
      </c>
    </row>
    <row r="30" spans="1:13" ht="24" customHeight="1">
      <c r="A30" s="7" t="s">
        <v>54</v>
      </c>
      <c r="B30" s="26">
        <v>2</v>
      </c>
      <c r="C30" s="26">
        <v>6</v>
      </c>
      <c r="D30" s="27">
        <f t="shared" si="6"/>
        <v>8</v>
      </c>
      <c r="E30" s="26">
        <v>2</v>
      </c>
      <c r="F30" s="26">
        <v>6</v>
      </c>
      <c r="G30" s="27">
        <f t="shared" si="7"/>
        <v>8</v>
      </c>
      <c r="H30" s="26">
        <v>5</v>
      </c>
      <c r="I30" s="26">
        <v>15</v>
      </c>
      <c r="J30" s="27">
        <f t="shared" si="8"/>
        <v>20</v>
      </c>
      <c r="K30" s="26">
        <f t="shared" si="9"/>
        <v>9</v>
      </c>
      <c r="L30" s="26">
        <f t="shared" si="10"/>
        <v>27</v>
      </c>
      <c r="M30" s="27">
        <f t="shared" si="11"/>
        <v>36</v>
      </c>
    </row>
    <row r="31" spans="1:13" ht="24" customHeight="1">
      <c r="A31" s="7" t="s">
        <v>56</v>
      </c>
      <c r="B31" s="26">
        <v>2</v>
      </c>
      <c r="C31" s="26">
        <v>8</v>
      </c>
      <c r="D31" s="27">
        <f>SUM(B31:C31)</f>
        <v>10</v>
      </c>
      <c r="E31" s="26">
        <v>1</v>
      </c>
      <c r="F31" s="26">
        <v>12</v>
      </c>
      <c r="G31" s="27">
        <f>SUM(E31:F31)</f>
        <v>13</v>
      </c>
      <c r="H31" s="26">
        <v>2</v>
      </c>
      <c r="I31" s="26">
        <v>9</v>
      </c>
      <c r="J31" s="27">
        <f>SUM(H31:I31)</f>
        <v>11</v>
      </c>
      <c r="K31" s="26">
        <f>SUM(B31,E31,H31)</f>
        <v>5</v>
      </c>
      <c r="L31" s="26">
        <f>SUM(C31,F31,I31)</f>
        <v>29</v>
      </c>
      <c r="M31" s="27">
        <f>SUM(D31,G31,J31)</f>
        <v>34</v>
      </c>
    </row>
    <row r="32" spans="1:13" ht="24" customHeight="1">
      <c r="A32" s="7" t="s">
        <v>250</v>
      </c>
      <c r="B32" s="26">
        <v>13</v>
      </c>
      <c r="C32" s="26">
        <v>36</v>
      </c>
      <c r="D32" s="27">
        <f t="shared" si="6"/>
        <v>49</v>
      </c>
      <c r="E32" s="26">
        <v>0</v>
      </c>
      <c r="F32" s="26">
        <v>0</v>
      </c>
      <c r="G32" s="27">
        <f t="shared" si="7"/>
        <v>0</v>
      </c>
      <c r="H32" s="26">
        <v>0</v>
      </c>
      <c r="I32" s="26">
        <v>0</v>
      </c>
      <c r="J32" s="27">
        <f t="shared" si="8"/>
        <v>0</v>
      </c>
      <c r="K32" s="26">
        <f t="shared" si="9"/>
        <v>13</v>
      </c>
      <c r="L32" s="26">
        <f t="shared" si="10"/>
        <v>36</v>
      </c>
      <c r="M32" s="27">
        <f t="shared" si="11"/>
        <v>49</v>
      </c>
    </row>
    <row r="33" spans="1:13" ht="24" customHeight="1">
      <c r="A33" s="21" t="s">
        <v>6</v>
      </c>
      <c r="B33" s="30">
        <f>SUM(B25:B32)</f>
        <v>25</v>
      </c>
      <c r="C33" s="30">
        <f>SUM(C25:C32)</f>
        <v>59</v>
      </c>
      <c r="D33" s="30">
        <f t="shared" si="6"/>
        <v>84</v>
      </c>
      <c r="E33" s="30">
        <f>SUM(E25:E32)</f>
        <v>5</v>
      </c>
      <c r="F33" s="30">
        <f>SUM(F25:F32)</f>
        <v>32</v>
      </c>
      <c r="G33" s="30">
        <f t="shared" si="7"/>
        <v>37</v>
      </c>
      <c r="H33" s="30">
        <f>SUM(H25:H32)</f>
        <v>15</v>
      </c>
      <c r="I33" s="30">
        <f>SUM(I25:I32)</f>
        <v>51</v>
      </c>
      <c r="J33" s="30">
        <f t="shared" si="8"/>
        <v>66</v>
      </c>
      <c r="K33" s="30">
        <f t="shared" si="9"/>
        <v>45</v>
      </c>
      <c r="L33" s="30">
        <f t="shared" si="10"/>
        <v>142</v>
      </c>
      <c r="M33" s="30">
        <f t="shared" si="11"/>
        <v>187</v>
      </c>
    </row>
    <row r="34" spans="1:13" s="23" customFormat="1" ht="32.25" customHeight="1" thickBot="1">
      <c r="A34" s="22" t="s">
        <v>72</v>
      </c>
      <c r="B34" s="31">
        <f>SUM(B11,B14,B19,B33)</f>
        <v>25</v>
      </c>
      <c r="C34" s="31">
        <f>SUM(C11,C14,C19,C33)</f>
        <v>59</v>
      </c>
      <c r="D34" s="31">
        <f>SUM(B34:C34)</f>
        <v>84</v>
      </c>
      <c r="E34" s="31">
        <f>SUM(E11,E14,E19,E33)</f>
        <v>8</v>
      </c>
      <c r="F34" s="31">
        <f>SUM(F11,F14,F19,F33)</f>
        <v>38</v>
      </c>
      <c r="G34" s="31">
        <f>SUM(E34:F34)</f>
        <v>46</v>
      </c>
      <c r="H34" s="31">
        <f>SUM(H11,H14,H19,H33)</f>
        <v>33</v>
      </c>
      <c r="I34" s="31">
        <f>SUM(I11,I14,I19,I33)</f>
        <v>85</v>
      </c>
      <c r="J34" s="31">
        <f>SUM(H34:I34)</f>
        <v>118</v>
      </c>
      <c r="K34" s="31">
        <f>SUM(K11,K14,K19,K33)</f>
        <v>66</v>
      </c>
      <c r="L34" s="31">
        <f>SUM(L11,L14,L19,L33)</f>
        <v>182</v>
      </c>
      <c r="M34" s="31">
        <f>SUM(K34:L34)</f>
        <v>248</v>
      </c>
    </row>
    <row r="35" spans="1:13" s="23" customFormat="1" ht="15" customHeight="1" thickTop="1">
      <c r="A35" s="1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1" customFormat="1" ht="25.5" customHeight="1">
      <c r="A36" s="747" t="s">
        <v>0</v>
      </c>
      <c r="B36" s="747"/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</row>
    <row r="37" spans="1:13" s="1" customFormat="1" ht="25.5" customHeight="1">
      <c r="A37" s="747" t="s">
        <v>229</v>
      </c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</row>
    <row r="38" ht="21" customHeight="1">
      <c r="M38" s="4" t="s">
        <v>416</v>
      </c>
    </row>
    <row r="39" spans="1:13" s="5" customFormat="1" ht="24" customHeight="1">
      <c r="A39" s="748" t="s">
        <v>1</v>
      </c>
      <c r="B39" s="750" t="s">
        <v>2</v>
      </c>
      <c r="C39" s="751"/>
      <c r="D39" s="752"/>
      <c r="E39" s="750" t="s">
        <v>3</v>
      </c>
      <c r="F39" s="751"/>
      <c r="G39" s="752"/>
      <c r="H39" s="750" t="s">
        <v>116</v>
      </c>
      <c r="I39" s="751"/>
      <c r="J39" s="752"/>
      <c r="K39" s="750" t="s">
        <v>7</v>
      </c>
      <c r="L39" s="751"/>
      <c r="M39" s="752"/>
    </row>
    <row r="40" spans="1:13" s="5" customFormat="1" ht="24" customHeight="1">
      <c r="A40" s="749"/>
      <c r="B40" s="6" t="s">
        <v>4</v>
      </c>
      <c r="C40" s="6" t="s">
        <v>5</v>
      </c>
      <c r="D40" s="6" t="s">
        <v>6</v>
      </c>
      <c r="E40" s="6" t="s">
        <v>4</v>
      </c>
      <c r="F40" s="6" t="s">
        <v>5</v>
      </c>
      <c r="G40" s="6" t="s">
        <v>6</v>
      </c>
      <c r="H40" s="6" t="s">
        <v>4</v>
      </c>
      <c r="I40" s="6" t="s">
        <v>5</v>
      </c>
      <c r="J40" s="6" t="s">
        <v>6</v>
      </c>
      <c r="K40" s="6" t="s">
        <v>4</v>
      </c>
      <c r="L40" s="6" t="s">
        <v>5</v>
      </c>
      <c r="M40" s="6" t="s">
        <v>6</v>
      </c>
    </row>
    <row r="41" spans="1:13" ht="24" customHeight="1">
      <c r="A41" s="32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4" customHeight="1">
      <c r="A42" s="7" t="s">
        <v>64</v>
      </c>
      <c r="B42" s="26">
        <v>4</v>
      </c>
      <c r="C42" s="26">
        <v>2</v>
      </c>
      <c r="D42" s="27">
        <f>SUM(B42:C42)</f>
        <v>6</v>
      </c>
      <c r="E42" s="26">
        <v>2</v>
      </c>
      <c r="F42" s="26">
        <v>5</v>
      </c>
      <c r="G42" s="27">
        <f>SUM(E42:F42)</f>
        <v>7</v>
      </c>
      <c r="H42" s="26">
        <v>2</v>
      </c>
      <c r="I42" s="26">
        <v>4</v>
      </c>
      <c r="J42" s="27">
        <f>SUM(H42:I42)</f>
        <v>6</v>
      </c>
      <c r="K42" s="26">
        <f aca="true" t="shared" si="13" ref="K42:M43">SUM(B42,E42,H42)</f>
        <v>8</v>
      </c>
      <c r="L42" s="26">
        <f t="shared" si="13"/>
        <v>11</v>
      </c>
      <c r="M42" s="27">
        <f t="shared" si="13"/>
        <v>19</v>
      </c>
    </row>
    <row r="43" spans="1:13" ht="24" customHeight="1">
      <c r="A43" s="7" t="s">
        <v>222</v>
      </c>
      <c r="B43" s="26">
        <v>0</v>
      </c>
      <c r="C43" s="26">
        <v>0</v>
      </c>
      <c r="D43" s="27">
        <f>SUM(B43:C43)</f>
        <v>0</v>
      </c>
      <c r="E43" s="26">
        <v>4</v>
      </c>
      <c r="F43" s="26">
        <v>5</v>
      </c>
      <c r="G43" s="27">
        <f>SUM(E43:F43)</f>
        <v>9</v>
      </c>
      <c r="H43" s="26">
        <v>15</v>
      </c>
      <c r="I43" s="26">
        <v>13</v>
      </c>
      <c r="J43" s="27">
        <f>SUM(H43:I43)</f>
        <v>28</v>
      </c>
      <c r="K43" s="26">
        <f t="shared" si="13"/>
        <v>19</v>
      </c>
      <c r="L43" s="26">
        <f t="shared" si="13"/>
        <v>18</v>
      </c>
      <c r="M43" s="27">
        <f t="shared" si="13"/>
        <v>37</v>
      </c>
    </row>
    <row r="44" spans="1:13" ht="9.75" customHeight="1">
      <c r="A44" s="7"/>
      <c r="B44" s="26"/>
      <c r="C44" s="26"/>
      <c r="D44" s="27"/>
      <c r="E44" s="26"/>
      <c r="F44" s="26"/>
      <c r="G44" s="27"/>
      <c r="H44" s="26"/>
      <c r="I44" s="26"/>
      <c r="J44" s="27"/>
      <c r="K44" s="26"/>
      <c r="L44" s="26"/>
      <c r="M44" s="27"/>
    </row>
    <row r="45" spans="1:13" ht="24" customHeight="1">
      <c r="A45" s="9" t="s">
        <v>6</v>
      </c>
      <c r="B45" s="28">
        <f>SUM(B42:B44)</f>
        <v>4</v>
      </c>
      <c r="C45" s="28">
        <f>SUM(C42:C44)</f>
        <v>2</v>
      </c>
      <c r="D45" s="28">
        <f>SUM(B45:C45)</f>
        <v>6</v>
      </c>
      <c r="E45" s="28">
        <f>SUM(E42:E44)</f>
        <v>6</v>
      </c>
      <c r="F45" s="28">
        <f>SUM(F42:F44)</f>
        <v>10</v>
      </c>
      <c r="G45" s="28">
        <f>SUM(E45:F45)</f>
        <v>16</v>
      </c>
      <c r="H45" s="28">
        <f>SUM(H42:H44)</f>
        <v>17</v>
      </c>
      <c r="I45" s="28">
        <f>SUM(I42:I44)</f>
        <v>17</v>
      </c>
      <c r="J45" s="28">
        <f>SUM(H45:I45)</f>
        <v>34</v>
      </c>
      <c r="K45" s="28">
        <f>SUM(B45,E45,H45)</f>
        <v>27</v>
      </c>
      <c r="L45" s="28">
        <f>SUM(C45,F45,I45)</f>
        <v>29</v>
      </c>
      <c r="M45" s="28">
        <f>SUM(D45,G45,J45)</f>
        <v>56</v>
      </c>
    </row>
    <row r="46" spans="1:13" ht="24" customHeight="1">
      <c r="A46" s="16" t="s">
        <v>106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4" customHeight="1">
      <c r="A47" s="25" t="s">
        <v>114</v>
      </c>
      <c r="B47" s="33">
        <v>0</v>
      </c>
      <c r="C47" s="33">
        <v>0</v>
      </c>
      <c r="D47" s="34">
        <f>SUM(B47:C47)</f>
        <v>0</v>
      </c>
      <c r="E47" s="33">
        <v>4</v>
      </c>
      <c r="F47" s="33">
        <v>21</v>
      </c>
      <c r="G47" s="34">
        <f>SUM(E47:F47)</f>
        <v>25</v>
      </c>
      <c r="H47" s="98">
        <v>15</v>
      </c>
      <c r="I47" s="98">
        <v>39</v>
      </c>
      <c r="J47" s="34">
        <f>SUM(H47:I47)</f>
        <v>54</v>
      </c>
      <c r="K47" s="33">
        <f aca="true" t="shared" si="14" ref="K47:M48">SUM(B47,E47,H47)</f>
        <v>19</v>
      </c>
      <c r="L47" s="33">
        <f t="shared" si="14"/>
        <v>60</v>
      </c>
      <c r="M47" s="34">
        <f t="shared" si="14"/>
        <v>79</v>
      </c>
    </row>
    <row r="48" spans="1:13" ht="24" customHeight="1">
      <c r="A48" s="9" t="s">
        <v>6</v>
      </c>
      <c r="B48" s="28">
        <f>SUM(B46:B47)</f>
        <v>0</v>
      </c>
      <c r="C48" s="28">
        <f>SUM(C46:C47)</f>
        <v>0</v>
      </c>
      <c r="D48" s="28">
        <f>SUM(B48:C48)</f>
        <v>0</v>
      </c>
      <c r="E48" s="28">
        <f>SUM(E46:E47)</f>
        <v>4</v>
      </c>
      <c r="F48" s="28">
        <f>SUM(F46:F47)</f>
        <v>21</v>
      </c>
      <c r="G48" s="28">
        <f>SUM(E48:F48)</f>
        <v>25</v>
      </c>
      <c r="H48" s="28">
        <f>SUM(H46:H47)</f>
        <v>15</v>
      </c>
      <c r="I48" s="28">
        <f>SUM(I46:I47)</f>
        <v>39</v>
      </c>
      <c r="J48" s="28">
        <f>SUM(H48:I48)</f>
        <v>54</v>
      </c>
      <c r="K48" s="28">
        <f t="shared" si="14"/>
        <v>19</v>
      </c>
      <c r="L48" s="28">
        <f t="shared" si="14"/>
        <v>60</v>
      </c>
      <c r="M48" s="28">
        <f t="shared" si="14"/>
        <v>79</v>
      </c>
    </row>
    <row r="49" spans="1:13" ht="24" customHeight="1">
      <c r="A49" s="16" t="s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4" customHeight="1">
      <c r="A50" s="25" t="s">
        <v>251</v>
      </c>
      <c r="B50" s="33">
        <v>6</v>
      </c>
      <c r="C50" s="33">
        <v>1</v>
      </c>
      <c r="D50" s="34">
        <f>SUM(B50:C50)</f>
        <v>7</v>
      </c>
      <c r="E50" s="33">
        <v>0</v>
      </c>
      <c r="F50" s="33">
        <v>0</v>
      </c>
      <c r="G50" s="34">
        <f>SUM(E50:F50)</f>
        <v>0</v>
      </c>
      <c r="H50" s="98">
        <v>0</v>
      </c>
      <c r="I50" s="98">
        <v>0</v>
      </c>
      <c r="J50" s="34">
        <f>SUM(H50:I50)</f>
        <v>0</v>
      </c>
      <c r="K50" s="33">
        <f aca="true" t="shared" si="15" ref="K50:M51">SUM(B50,E50,H50)</f>
        <v>6</v>
      </c>
      <c r="L50" s="33">
        <f t="shared" si="15"/>
        <v>1</v>
      </c>
      <c r="M50" s="34">
        <f t="shared" si="15"/>
        <v>7</v>
      </c>
    </row>
    <row r="51" spans="1:13" ht="24" customHeight="1">
      <c r="A51" s="9" t="s">
        <v>6</v>
      </c>
      <c r="B51" s="28">
        <f>SUM(B49:B50)</f>
        <v>6</v>
      </c>
      <c r="C51" s="28">
        <f>SUM(C49:C50)</f>
        <v>1</v>
      </c>
      <c r="D51" s="28">
        <f>SUM(B51:C51)</f>
        <v>7</v>
      </c>
      <c r="E51" s="28">
        <f>SUM(E49:E50)</f>
        <v>0</v>
      </c>
      <c r="F51" s="28">
        <f>SUM(F49:F50)</f>
        <v>0</v>
      </c>
      <c r="G51" s="28">
        <f>SUM(E51:F51)</f>
        <v>0</v>
      </c>
      <c r="H51" s="28">
        <f>SUM(H49:H50)</f>
        <v>0</v>
      </c>
      <c r="I51" s="28">
        <f>SUM(I49:I50)</f>
        <v>0</v>
      </c>
      <c r="J51" s="28">
        <f>SUM(H51:I51)</f>
        <v>0</v>
      </c>
      <c r="K51" s="28">
        <f t="shared" si="15"/>
        <v>6</v>
      </c>
      <c r="L51" s="28">
        <f t="shared" si="15"/>
        <v>1</v>
      </c>
      <c r="M51" s="28">
        <f t="shared" si="15"/>
        <v>7</v>
      </c>
    </row>
    <row r="52" spans="1:13" ht="10.5" customHeight="1">
      <c r="A52" s="1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24" customHeight="1">
      <c r="A53" s="14" t="s">
        <v>65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99"/>
      <c r="M53" s="2"/>
    </row>
    <row r="54" spans="1:13" ht="25.5" customHeight="1">
      <c r="A54" s="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99"/>
      <c r="M54" s="99" t="s">
        <v>427</v>
      </c>
    </row>
    <row r="55" spans="1:13" s="5" customFormat="1" ht="23.25" customHeight="1">
      <c r="A55" s="748" t="s">
        <v>1</v>
      </c>
      <c r="B55" s="750" t="s">
        <v>2</v>
      </c>
      <c r="C55" s="751"/>
      <c r="D55" s="752"/>
      <c r="E55" s="750" t="s">
        <v>3</v>
      </c>
      <c r="F55" s="751"/>
      <c r="G55" s="752"/>
      <c r="H55" s="750" t="s">
        <v>116</v>
      </c>
      <c r="I55" s="751"/>
      <c r="J55" s="752"/>
      <c r="K55" s="750" t="s">
        <v>7</v>
      </c>
      <c r="L55" s="751"/>
      <c r="M55" s="752"/>
    </row>
    <row r="56" spans="1:13" s="5" customFormat="1" ht="23.25" customHeight="1">
      <c r="A56" s="749"/>
      <c r="B56" s="6" t="s">
        <v>4</v>
      </c>
      <c r="C56" s="6" t="s">
        <v>5</v>
      </c>
      <c r="D56" s="6" t="s">
        <v>6</v>
      </c>
      <c r="E56" s="6" t="s">
        <v>4</v>
      </c>
      <c r="F56" s="6" t="s">
        <v>5</v>
      </c>
      <c r="G56" s="6" t="s">
        <v>6</v>
      </c>
      <c r="H56" s="6" t="s">
        <v>4</v>
      </c>
      <c r="I56" s="6" t="s">
        <v>5</v>
      </c>
      <c r="J56" s="6" t="s">
        <v>6</v>
      </c>
      <c r="K56" s="6" t="s">
        <v>4</v>
      </c>
      <c r="L56" s="6" t="s">
        <v>5</v>
      </c>
      <c r="M56" s="6" t="s">
        <v>6</v>
      </c>
    </row>
    <row r="57" spans="1:13" s="5" customFormat="1" ht="24" customHeight="1">
      <c r="A57" s="16" t="s">
        <v>49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1" customHeight="1">
      <c r="A58" s="7" t="s">
        <v>59</v>
      </c>
      <c r="B58" s="26">
        <v>15</v>
      </c>
      <c r="C58" s="26">
        <v>15</v>
      </c>
      <c r="D58" s="27">
        <f aca="true" t="shared" si="16" ref="D58:D64">SUM(B58:C58)</f>
        <v>30</v>
      </c>
      <c r="E58" s="26">
        <v>18</v>
      </c>
      <c r="F58" s="26">
        <v>34</v>
      </c>
      <c r="G58" s="27">
        <f aca="true" t="shared" si="17" ref="G58:G67">SUM(E58:F58)</f>
        <v>52</v>
      </c>
      <c r="H58" s="26">
        <v>2</v>
      </c>
      <c r="I58" s="26">
        <v>0</v>
      </c>
      <c r="J58" s="27">
        <f aca="true" t="shared" si="18" ref="J58:J67">SUM(H58:I58)</f>
        <v>2</v>
      </c>
      <c r="K58" s="26">
        <f aca="true" t="shared" si="19" ref="K58:K64">SUM(B58,E58,H58)</f>
        <v>35</v>
      </c>
      <c r="L58" s="26">
        <f aca="true" t="shared" si="20" ref="L58:L64">SUM(C58,F58,I58)</f>
        <v>49</v>
      </c>
      <c r="M58" s="27">
        <f aca="true" t="shared" si="21" ref="M58:M64">SUM(D58,G58,J58)</f>
        <v>84</v>
      </c>
    </row>
    <row r="59" spans="1:13" ht="21" customHeight="1">
      <c r="A59" s="7" t="s">
        <v>60</v>
      </c>
      <c r="B59" s="26">
        <v>15</v>
      </c>
      <c r="C59" s="26">
        <v>17</v>
      </c>
      <c r="D59" s="27">
        <f t="shared" si="16"/>
        <v>32</v>
      </c>
      <c r="E59" s="26">
        <v>10</v>
      </c>
      <c r="F59" s="26">
        <v>39</v>
      </c>
      <c r="G59" s="27">
        <f t="shared" si="17"/>
        <v>49</v>
      </c>
      <c r="H59" s="26">
        <v>0</v>
      </c>
      <c r="I59" s="26">
        <v>0</v>
      </c>
      <c r="J59" s="27">
        <f t="shared" si="18"/>
        <v>0</v>
      </c>
      <c r="K59" s="26">
        <f t="shared" si="19"/>
        <v>25</v>
      </c>
      <c r="L59" s="26">
        <f t="shared" si="20"/>
        <v>56</v>
      </c>
      <c r="M59" s="27">
        <f t="shared" si="21"/>
        <v>81</v>
      </c>
    </row>
    <row r="60" spans="1:13" ht="21" customHeight="1">
      <c r="A60" s="7" t="s">
        <v>61</v>
      </c>
      <c r="B60" s="26">
        <v>16</v>
      </c>
      <c r="C60" s="26">
        <v>12</v>
      </c>
      <c r="D60" s="27">
        <f t="shared" si="16"/>
        <v>28</v>
      </c>
      <c r="E60" s="26">
        <v>26</v>
      </c>
      <c r="F60" s="26">
        <v>27</v>
      </c>
      <c r="G60" s="27">
        <f t="shared" si="17"/>
        <v>53</v>
      </c>
      <c r="H60" s="26">
        <v>2</v>
      </c>
      <c r="I60" s="26">
        <v>1</v>
      </c>
      <c r="J60" s="27">
        <f t="shared" si="18"/>
        <v>3</v>
      </c>
      <c r="K60" s="26">
        <f t="shared" si="19"/>
        <v>44</v>
      </c>
      <c r="L60" s="26">
        <f t="shared" si="20"/>
        <v>40</v>
      </c>
      <c r="M60" s="27">
        <f t="shared" si="21"/>
        <v>84</v>
      </c>
    </row>
    <row r="61" spans="1:13" ht="21" customHeight="1">
      <c r="A61" s="7" t="s">
        <v>62</v>
      </c>
      <c r="B61" s="26">
        <v>0</v>
      </c>
      <c r="C61" s="26">
        <v>0</v>
      </c>
      <c r="D61" s="27">
        <f t="shared" si="16"/>
        <v>0</v>
      </c>
      <c r="E61" s="26">
        <v>14</v>
      </c>
      <c r="F61" s="26">
        <v>30</v>
      </c>
      <c r="G61" s="27">
        <f>SUM(E61:F61)</f>
        <v>44</v>
      </c>
      <c r="H61" s="26">
        <v>0</v>
      </c>
      <c r="I61" s="26">
        <v>1</v>
      </c>
      <c r="J61" s="27">
        <f>SUM(H61:I61)</f>
        <v>1</v>
      </c>
      <c r="K61" s="26">
        <f t="shared" si="19"/>
        <v>14</v>
      </c>
      <c r="L61" s="26">
        <f t="shared" si="20"/>
        <v>31</v>
      </c>
      <c r="M61" s="27">
        <f t="shared" si="21"/>
        <v>45</v>
      </c>
    </row>
    <row r="62" spans="1:13" ht="21" customHeight="1">
      <c r="A62" s="7" t="s">
        <v>159</v>
      </c>
      <c r="B62" s="26">
        <v>0</v>
      </c>
      <c r="C62" s="26">
        <v>0</v>
      </c>
      <c r="D62" s="27">
        <f t="shared" si="16"/>
        <v>0</v>
      </c>
      <c r="E62" s="26">
        <v>14</v>
      </c>
      <c r="F62" s="26">
        <v>32</v>
      </c>
      <c r="G62" s="27">
        <f>SUM(E62:F62)</f>
        <v>46</v>
      </c>
      <c r="H62" s="26">
        <v>1</v>
      </c>
      <c r="I62" s="26">
        <v>0</v>
      </c>
      <c r="J62" s="27">
        <f>SUM(H62:I62)</f>
        <v>1</v>
      </c>
      <c r="K62" s="26">
        <f t="shared" si="19"/>
        <v>15</v>
      </c>
      <c r="L62" s="26">
        <f t="shared" si="20"/>
        <v>32</v>
      </c>
      <c r="M62" s="27">
        <f t="shared" si="21"/>
        <v>47</v>
      </c>
    </row>
    <row r="63" spans="1:13" ht="21" customHeight="1">
      <c r="A63" s="7" t="s">
        <v>160</v>
      </c>
      <c r="B63" s="26">
        <v>0</v>
      </c>
      <c r="C63" s="26">
        <v>0</v>
      </c>
      <c r="D63" s="27">
        <f t="shared" si="16"/>
        <v>0</v>
      </c>
      <c r="E63" s="26">
        <v>0</v>
      </c>
      <c r="F63" s="26">
        <v>0</v>
      </c>
      <c r="G63" s="27">
        <f>SUM(E63:F63)</f>
        <v>0</v>
      </c>
      <c r="H63" s="26">
        <v>0</v>
      </c>
      <c r="I63" s="26">
        <v>2</v>
      </c>
      <c r="J63" s="27">
        <f>SUM(H63:I63)</f>
        <v>2</v>
      </c>
      <c r="K63" s="26">
        <f t="shared" si="19"/>
        <v>0</v>
      </c>
      <c r="L63" s="26">
        <f t="shared" si="20"/>
        <v>2</v>
      </c>
      <c r="M63" s="27">
        <f t="shared" si="21"/>
        <v>2</v>
      </c>
    </row>
    <row r="64" spans="1:13" ht="21" customHeight="1">
      <c r="A64" s="7" t="s">
        <v>63</v>
      </c>
      <c r="B64" s="26">
        <v>1</v>
      </c>
      <c r="C64" s="26">
        <v>18</v>
      </c>
      <c r="D64" s="27">
        <f t="shared" si="16"/>
        <v>19</v>
      </c>
      <c r="E64" s="26">
        <v>1</v>
      </c>
      <c r="F64" s="26">
        <v>15</v>
      </c>
      <c r="G64" s="27">
        <f t="shared" si="17"/>
        <v>16</v>
      </c>
      <c r="H64" s="26">
        <v>13</v>
      </c>
      <c r="I64" s="26">
        <v>54</v>
      </c>
      <c r="J64" s="27">
        <f t="shared" si="18"/>
        <v>67</v>
      </c>
      <c r="K64" s="26">
        <f t="shared" si="19"/>
        <v>15</v>
      </c>
      <c r="L64" s="26">
        <f t="shared" si="20"/>
        <v>87</v>
      </c>
      <c r="M64" s="27">
        <f t="shared" si="21"/>
        <v>102</v>
      </c>
    </row>
    <row r="65" spans="1:13" ht="21" customHeight="1">
      <c r="A65" s="7" t="s">
        <v>54</v>
      </c>
      <c r="B65" s="26">
        <v>15</v>
      </c>
      <c r="C65" s="26">
        <v>19</v>
      </c>
      <c r="D65" s="27">
        <f aca="true" t="shared" si="22" ref="D65:D71">SUM(B65:C65)</f>
        <v>34</v>
      </c>
      <c r="E65" s="26">
        <v>11</v>
      </c>
      <c r="F65" s="26">
        <v>24</v>
      </c>
      <c r="G65" s="27">
        <f t="shared" si="17"/>
        <v>35</v>
      </c>
      <c r="H65" s="26">
        <v>23</v>
      </c>
      <c r="I65" s="26">
        <v>50</v>
      </c>
      <c r="J65" s="27">
        <f t="shared" si="18"/>
        <v>73</v>
      </c>
      <c r="K65" s="26">
        <f aca="true" t="shared" si="23" ref="K65:M71">SUM(B65,E65,H65)</f>
        <v>49</v>
      </c>
      <c r="L65" s="26">
        <f t="shared" si="23"/>
        <v>93</v>
      </c>
      <c r="M65" s="27">
        <f t="shared" si="23"/>
        <v>142</v>
      </c>
    </row>
    <row r="66" spans="1:13" ht="21" customHeight="1">
      <c r="A66" s="7" t="s">
        <v>66</v>
      </c>
      <c r="B66" s="26">
        <v>2</v>
      </c>
      <c r="C66" s="26">
        <v>25</v>
      </c>
      <c r="D66" s="27">
        <f t="shared" si="22"/>
        <v>27</v>
      </c>
      <c r="E66" s="26">
        <v>4</v>
      </c>
      <c r="F66" s="26">
        <v>21</v>
      </c>
      <c r="G66" s="27">
        <f t="shared" si="17"/>
        <v>25</v>
      </c>
      <c r="H66" s="26">
        <v>10</v>
      </c>
      <c r="I66" s="26">
        <v>52</v>
      </c>
      <c r="J66" s="27">
        <f t="shared" si="18"/>
        <v>62</v>
      </c>
      <c r="K66" s="26">
        <f t="shared" si="23"/>
        <v>16</v>
      </c>
      <c r="L66" s="26">
        <f t="shared" si="23"/>
        <v>98</v>
      </c>
      <c r="M66" s="27">
        <f t="shared" si="23"/>
        <v>114</v>
      </c>
    </row>
    <row r="67" spans="1:13" ht="21" customHeight="1">
      <c r="A67" s="7" t="s">
        <v>50</v>
      </c>
      <c r="B67" s="26">
        <v>1</v>
      </c>
      <c r="C67" s="26">
        <v>3</v>
      </c>
      <c r="D67" s="27">
        <f t="shared" si="22"/>
        <v>4</v>
      </c>
      <c r="E67" s="26">
        <v>2</v>
      </c>
      <c r="F67" s="26">
        <v>10</v>
      </c>
      <c r="G67" s="27">
        <f t="shared" si="17"/>
        <v>12</v>
      </c>
      <c r="H67" s="26">
        <v>4</v>
      </c>
      <c r="I67" s="26">
        <v>22</v>
      </c>
      <c r="J67" s="27">
        <f t="shared" si="18"/>
        <v>26</v>
      </c>
      <c r="K67" s="26">
        <f t="shared" si="23"/>
        <v>7</v>
      </c>
      <c r="L67" s="26">
        <f t="shared" si="23"/>
        <v>35</v>
      </c>
      <c r="M67" s="27">
        <f t="shared" si="23"/>
        <v>42</v>
      </c>
    </row>
    <row r="68" spans="1:13" ht="21" customHeight="1">
      <c r="A68" s="7" t="s">
        <v>22</v>
      </c>
      <c r="B68" s="26">
        <v>1</v>
      </c>
      <c r="C68" s="26">
        <v>12</v>
      </c>
      <c r="D68" s="27">
        <f t="shared" si="22"/>
        <v>13</v>
      </c>
      <c r="E68" s="26">
        <v>1</v>
      </c>
      <c r="F68" s="26">
        <v>11</v>
      </c>
      <c r="G68" s="27">
        <f>SUM(E68:F68)</f>
        <v>12</v>
      </c>
      <c r="H68" s="26">
        <v>2</v>
      </c>
      <c r="I68" s="26">
        <v>26</v>
      </c>
      <c r="J68" s="27">
        <f>SUM(H68:I68)</f>
        <v>28</v>
      </c>
      <c r="K68" s="26">
        <f t="shared" si="23"/>
        <v>4</v>
      </c>
      <c r="L68" s="26">
        <f t="shared" si="23"/>
        <v>49</v>
      </c>
      <c r="M68" s="27">
        <f t="shared" si="23"/>
        <v>53</v>
      </c>
    </row>
    <row r="69" spans="1:13" ht="21" customHeight="1">
      <c r="A69" s="7" t="s">
        <v>23</v>
      </c>
      <c r="B69" s="26">
        <v>0</v>
      </c>
      <c r="C69" s="26">
        <v>0</v>
      </c>
      <c r="D69" s="27">
        <f t="shared" si="22"/>
        <v>0</v>
      </c>
      <c r="E69" s="26">
        <v>9</v>
      </c>
      <c r="F69" s="26">
        <v>2</v>
      </c>
      <c r="G69" s="27">
        <f>SUM(E69:F69)</f>
        <v>11</v>
      </c>
      <c r="H69" s="26">
        <v>27</v>
      </c>
      <c r="I69" s="26">
        <v>5</v>
      </c>
      <c r="J69" s="27">
        <f>SUM(H69:I69)</f>
        <v>32</v>
      </c>
      <c r="K69" s="26">
        <f t="shared" si="23"/>
        <v>36</v>
      </c>
      <c r="L69" s="26">
        <f t="shared" si="23"/>
        <v>7</v>
      </c>
      <c r="M69" s="27">
        <f t="shared" si="23"/>
        <v>43</v>
      </c>
    </row>
    <row r="70" spans="1:13" ht="21" customHeight="1">
      <c r="A70" s="7" t="s">
        <v>107</v>
      </c>
      <c r="B70" s="26">
        <v>0</v>
      </c>
      <c r="C70" s="26">
        <v>0</v>
      </c>
      <c r="D70" s="27">
        <f t="shared" si="22"/>
        <v>0</v>
      </c>
      <c r="E70" s="26">
        <v>2</v>
      </c>
      <c r="F70" s="26">
        <v>8</v>
      </c>
      <c r="G70" s="27">
        <f>SUM(E70:F70)</f>
        <v>10</v>
      </c>
      <c r="H70" s="26">
        <v>0</v>
      </c>
      <c r="I70" s="26">
        <v>5</v>
      </c>
      <c r="J70" s="27">
        <f>SUM(H70:I70)</f>
        <v>5</v>
      </c>
      <c r="K70" s="26">
        <f t="shared" si="23"/>
        <v>2</v>
      </c>
      <c r="L70" s="26">
        <f t="shared" si="23"/>
        <v>13</v>
      </c>
      <c r="M70" s="27">
        <f t="shared" si="23"/>
        <v>15</v>
      </c>
    </row>
    <row r="71" spans="1:13" ht="21" customHeight="1">
      <c r="A71" s="7" t="s">
        <v>67</v>
      </c>
      <c r="B71" s="26">
        <v>1</v>
      </c>
      <c r="C71" s="26">
        <v>3</v>
      </c>
      <c r="D71" s="27">
        <f t="shared" si="22"/>
        <v>4</v>
      </c>
      <c r="E71" s="26">
        <v>0</v>
      </c>
      <c r="F71" s="26">
        <v>0</v>
      </c>
      <c r="G71" s="27">
        <f>SUM(E71:F71)</f>
        <v>0</v>
      </c>
      <c r="H71" s="26">
        <v>3</v>
      </c>
      <c r="I71" s="26">
        <v>7</v>
      </c>
      <c r="J71" s="27">
        <f>SUM(H71:I71)</f>
        <v>10</v>
      </c>
      <c r="K71" s="26">
        <f t="shared" si="23"/>
        <v>4</v>
      </c>
      <c r="L71" s="26">
        <f t="shared" si="23"/>
        <v>10</v>
      </c>
      <c r="M71" s="27">
        <f t="shared" si="23"/>
        <v>14</v>
      </c>
    </row>
    <row r="72" spans="1:13" ht="24.75" customHeight="1">
      <c r="A72" s="9" t="s">
        <v>6</v>
      </c>
      <c r="B72" s="28">
        <f>SUM(B58:B71)</f>
        <v>67</v>
      </c>
      <c r="C72" s="28">
        <f>SUM(C58:C71)</f>
        <v>124</v>
      </c>
      <c r="D72" s="28">
        <f>SUM(B72:C72)</f>
        <v>191</v>
      </c>
      <c r="E72" s="28">
        <f>SUM(E58:E71)</f>
        <v>112</v>
      </c>
      <c r="F72" s="28">
        <f>SUM(F58:F71)</f>
        <v>253</v>
      </c>
      <c r="G72" s="28">
        <f>SUM(E72:F72)</f>
        <v>365</v>
      </c>
      <c r="H72" s="28">
        <f>SUM(H58:H71)</f>
        <v>87</v>
      </c>
      <c r="I72" s="28">
        <f>SUM(I58:I71)</f>
        <v>225</v>
      </c>
      <c r="J72" s="28">
        <f>SUM(H72:I72)</f>
        <v>312</v>
      </c>
      <c r="K72" s="28">
        <f>SUM(K58:K71)</f>
        <v>266</v>
      </c>
      <c r="L72" s="28">
        <f>SUM(L58:L71)</f>
        <v>602</v>
      </c>
      <c r="M72" s="28">
        <f>SUM(K72:L72)</f>
        <v>868</v>
      </c>
    </row>
    <row r="73" spans="1:13" ht="24.75" customHeight="1">
      <c r="A73" s="9" t="s">
        <v>71</v>
      </c>
      <c r="B73" s="28">
        <f>SUM(B45,B48,B51,B72)</f>
        <v>77</v>
      </c>
      <c r="C73" s="28">
        <f aca="true" t="shared" si="24" ref="C73:M73">SUM(C45,C48,C51,C72)</f>
        <v>127</v>
      </c>
      <c r="D73" s="28">
        <f t="shared" si="24"/>
        <v>204</v>
      </c>
      <c r="E73" s="28">
        <f t="shared" si="24"/>
        <v>122</v>
      </c>
      <c r="F73" s="28">
        <f t="shared" si="24"/>
        <v>284</v>
      </c>
      <c r="G73" s="28">
        <f t="shared" si="24"/>
        <v>406</v>
      </c>
      <c r="H73" s="28">
        <f t="shared" si="24"/>
        <v>119</v>
      </c>
      <c r="I73" s="28">
        <f t="shared" si="24"/>
        <v>281</v>
      </c>
      <c r="J73" s="28">
        <f t="shared" si="24"/>
        <v>400</v>
      </c>
      <c r="K73" s="28">
        <f t="shared" si="24"/>
        <v>318</v>
      </c>
      <c r="L73" s="28">
        <f t="shared" si="24"/>
        <v>692</v>
      </c>
      <c r="M73" s="28">
        <f t="shared" si="24"/>
        <v>1010</v>
      </c>
    </row>
    <row r="74" ht="11.25" customHeight="1"/>
    <row r="75" spans="1:13" s="1" customFormat="1" ht="28.5" customHeight="1">
      <c r="A75" s="747" t="s">
        <v>0</v>
      </c>
      <c r="B75" s="747"/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</row>
    <row r="76" spans="1:13" s="1" customFormat="1" ht="28.5" customHeight="1">
      <c r="A76" s="747" t="s">
        <v>230</v>
      </c>
      <c r="B76" s="747"/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</row>
    <row r="77" spans="1:13" s="97" customFormat="1" ht="25.5" customHeight="1">
      <c r="A77" s="1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100"/>
      <c r="M77" s="100" t="s">
        <v>433</v>
      </c>
    </row>
    <row r="78" spans="1:13" s="5" customFormat="1" ht="24" customHeight="1">
      <c r="A78" s="748" t="s">
        <v>46</v>
      </c>
      <c r="B78" s="750" t="s">
        <v>2</v>
      </c>
      <c r="C78" s="751"/>
      <c r="D78" s="752"/>
      <c r="E78" s="750" t="s">
        <v>3</v>
      </c>
      <c r="F78" s="751"/>
      <c r="G78" s="752"/>
      <c r="H78" s="750" t="s">
        <v>116</v>
      </c>
      <c r="I78" s="751"/>
      <c r="J78" s="752"/>
      <c r="K78" s="750" t="s">
        <v>7</v>
      </c>
      <c r="L78" s="751"/>
      <c r="M78" s="752"/>
    </row>
    <row r="79" spans="1:13" s="5" customFormat="1" ht="24" customHeight="1">
      <c r="A79" s="749"/>
      <c r="B79" s="6" t="s">
        <v>4</v>
      </c>
      <c r="C79" s="6" t="s">
        <v>5</v>
      </c>
      <c r="D79" s="6" t="s">
        <v>6</v>
      </c>
      <c r="E79" s="6" t="s">
        <v>4</v>
      </c>
      <c r="F79" s="6" t="s">
        <v>5</v>
      </c>
      <c r="G79" s="6" t="s">
        <v>6</v>
      </c>
      <c r="H79" s="6" t="s">
        <v>4</v>
      </c>
      <c r="I79" s="6" t="s">
        <v>5</v>
      </c>
      <c r="J79" s="6" t="s">
        <v>6</v>
      </c>
      <c r="K79" s="6" t="s">
        <v>4</v>
      </c>
      <c r="L79" s="6" t="s">
        <v>5</v>
      </c>
      <c r="M79" s="6" t="s">
        <v>6</v>
      </c>
    </row>
    <row r="80" spans="1:13" ht="24" customHeight="1">
      <c r="A80" s="13" t="s">
        <v>69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24" customHeight="1">
      <c r="A81" s="7" t="s">
        <v>153</v>
      </c>
      <c r="B81" s="26">
        <v>0</v>
      </c>
      <c r="C81" s="26">
        <v>0</v>
      </c>
      <c r="D81" s="27">
        <f>SUM(B81:C81)</f>
        <v>0</v>
      </c>
      <c r="E81" s="26">
        <v>1</v>
      </c>
      <c r="F81" s="26">
        <v>3</v>
      </c>
      <c r="G81" s="27">
        <f>SUM(E81:F81)</f>
        <v>4</v>
      </c>
      <c r="H81" s="26">
        <v>5</v>
      </c>
      <c r="I81" s="26">
        <v>2</v>
      </c>
      <c r="J81" s="27">
        <f>SUM(H81:I81)</f>
        <v>7</v>
      </c>
      <c r="K81" s="26">
        <f aca="true" t="shared" si="25" ref="K81:M84">SUM(B81,E81,H81)</f>
        <v>6</v>
      </c>
      <c r="L81" s="26">
        <f t="shared" si="25"/>
        <v>5</v>
      </c>
      <c r="M81" s="27">
        <f t="shared" si="25"/>
        <v>11</v>
      </c>
    </row>
    <row r="82" spans="1:13" ht="24" customHeight="1">
      <c r="A82" s="7" t="s">
        <v>226</v>
      </c>
      <c r="B82" s="26">
        <v>0</v>
      </c>
      <c r="C82" s="26">
        <v>0</v>
      </c>
      <c r="D82" s="27">
        <f>SUM(B82:C82)</f>
        <v>0</v>
      </c>
      <c r="E82" s="26">
        <v>7</v>
      </c>
      <c r="F82" s="26">
        <v>1</v>
      </c>
      <c r="G82" s="27">
        <f>SUM(E82:F82)</f>
        <v>8</v>
      </c>
      <c r="H82" s="26">
        <v>4</v>
      </c>
      <c r="I82" s="26">
        <v>5</v>
      </c>
      <c r="J82" s="27">
        <f>SUM(H82:I82)</f>
        <v>9</v>
      </c>
      <c r="K82" s="26">
        <f t="shared" si="25"/>
        <v>11</v>
      </c>
      <c r="L82" s="26">
        <f t="shared" si="25"/>
        <v>6</v>
      </c>
      <c r="M82" s="27">
        <f t="shared" si="25"/>
        <v>17</v>
      </c>
    </row>
    <row r="83" spans="1:13" ht="24" customHeight="1">
      <c r="A83" s="7" t="s">
        <v>221</v>
      </c>
      <c r="B83" s="26">
        <v>0</v>
      </c>
      <c r="C83" s="26">
        <v>0</v>
      </c>
      <c r="D83" s="27">
        <f>SUM(B83:C83)</f>
        <v>0</v>
      </c>
      <c r="E83" s="26">
        <v>3</v>
      </c>
      <c r="F83" s="26">
        <v>3</v>
      </c>
      <c r="G83" s="27">
        <f>SUM(E83:F83)</f>
        <v>6</v>
      </c>
      <c r="H83" s="26">
        <v>0</v>
      </c>
      <c r="I83" s="26">
        <v>0</v>
      </c>
      <c r="J83" s="27">
        <f>SUM(H83:I83)</f>
        <v>0</v>
      </c>
      <c r="K83" s="26">
        <f t="shared" si="25"/>
        <v>3</v>
      </c>
      <c r="L83" s="26">
        <f t="shared" si="25"/>
        <v>3</v>
      </c>
      <c r="M83" s="27">
        <f t="shared" si="25"/>
        <v>6</v>
      </c>
    </row>
    <row r="84" spans="1:13" ht="24" customHeight="1">
      <c r="A84" s="9" t="s">
        <v>6</v>
      </c>
      <c r="B84" s="28">
        <f>SUM(B81:B83)</f>
        <v>0</v>
      </c>
      <c r="C84" s="28">
        <f>SUM(C81:C83)</f>
        <v>0</v>
      </c>
      <c r="D84" s="28">
        <f>SUM(B84:C84)</f>
        <v>0</v>
      </c>
      <c r="E84" s="28">
        <f>SUM(E81:E83)</f>
        <v>11</v>
      </c>
      <c r="F84" s="28">
        <f>SUM(F81:F83)</f>
        <v>7</v>
      </c>
      <c r="G84" s="28">
        <f>SUM(E84:F84)</f>
        <v>18</v>
      </c>
      <c r="H84" s="28">
        <f>SUM(H81:H83)</f>
        <v>9</v>
      </c>
      <c r="I84" s="28">
        <f>SUM(I81:I83)</f>
        <v>7</v>
      </c>
      <c r="J84" s="28">
        <f>SUM(H84:I84)</f>
        <v>16</v>
      </c>
      <c r="K84" s="28">
        <f t="shared" si="25"/>
        <v>20</v>
      </c>
      <c r="L84" s="28">
        <f t="shared" si="25"/>
        <v>14</v>
      </c>
      <c r="M84" s="28">
        <f t="shared" si="25"/>
        <v>34</v>
      </c>
    </row>
    <row r="85" spans="1:13" ht="11.25" customHeight="1">
      <c r="A85" s="1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s="1" customFormat="1" ht="28.5" customHeight="1">
      <c r="A86" s="747" t="s">
        <v>0</v>
      </c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</row>
    <row r="87" spans="1:13" s="1" customFormat="1" ht="28.5" customHeight="1">
      <c r="A87" s="747" t="s">
        <v>231</v>
      </c>
      <c r="B87" s="747"/>
      <c r="C87" s="747"/>
      <c r="D87" s="747"/>
      <c r="E87" s="747"/>
      <c r="F87" s="747"/>
      <c r="G87" s="747"/>
      <c r="H87" s="747"/>
      <c r="I87" s="747"/>
      <c r="J87" s="747"/>
      <c r="K87" s="747"/>
      <c r="L87" s="747"/>
      <c r="M87" s="747"/>
    </row>
    <row r="88" ht="24" customHeight="1">
      <c r="M88" s="4" t="s">
        <v>441</v>
      </c>
    </row>
    <row r="89" spans="1:13" s="5" customFormat="1" ht="24" customHeight="1">
      <c r="A89" s="748" t="s">
        <v>46</v>
      </c>
      <c r="B89" s="750" t="s">
        <v>2</v>
      </c>
      <c r="C89" s="751"/>
      <c r="D89" s="752"/>
      <c r="E89" s="750" t="s">
        <v>3</v>
      </c>
      <c r="F89" s="751"/>
      <c r="G89" s="752"/>
      <c r="H89" s="750" t="s">
        <v>116</v>
      </c>
      <c r="I89" s="751"/>
      <c r="J89" s="752"/>
      <c r="K89" s="750" t="s">
        <v>7</v>
      </c>
      <c r="L89" s="751"/>
      <c r="M89" s="752"/>
    </row>
    <row r="90" spans="1:13" s="5" customFormat="1" ht="24" customHeight="1">
      <c r="A90" s="749"/>
      <c r="B90" s="6" t="s">
        <v>4</v>
      </c>
      <c r="C90" s="6" t="s">
        <v>5</v>
      </c>
      <c r="D90" s="6" t="s">
        <v>6</v>
      </c>
      <c r="E90" s="6" t="s">
        <v>4</v>
      </c>
      <c r="F90" s="6" t="s">
        <v>5</v>
      </c>
      <c r="G90" s="6" t="s">
        <v>6</v>
      </c>
      <c r="H90" s="6" t="s">
        <v>4</v>
      </c>
      <c r="I90" s="6" t="s">
        <v>5</v>
      </c>
      <c r="J90" s="6" t="s">
        <v>6</v>
      </c>
      <c r="K90" s="6" t="s">
        <v>4</v>
      </c>
      <c r="L90" s="6" t="s">
        <v>5</v>
      </c>
      <c r="M90" s="6" t="s">
        <v>6</v>
      </c>
    </row>
    <row r="91" spans="1:13" s="5" customFormat="1" ht="24" customHeight="1">
      <c r="A91" s="13" t="s">
        <v>68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24" customHeight="1">
      <c r="A92" s="7" t="s">
        <v>70</v>
      </c>
      <c r="B92" s="26">
        <v>0</v>
      </c>
      <c r="C92" s="26">
        <v>0</v>
      </c>
      <c r="D92" s="27">
        <f>SUM(B92:C92)</f>
        <v>0</v>
      </c>
      <c r="E92" s="26">
        <v>0</v>
      </c>
      <c r="F92" s="26">
        <v>0</v>
      </c>
      <c r="G92" s="27">
        <f>SUM(E92:F92)</f>
        <v>0</v>
      </c>
      <c r="H92" s="26">
        <v>3</v>
      </c>
      <c r="I92" s="26">
        <v>7</v>
      </c>
      <c r="J92" s="27">
        <f>SUM(H92:I92)</f>
        <v>10</v>
      </c>
      <c r="K92" s="26">
        <f aca="true" t="shared" si="26" ref="K92:M94">SUM(B92,E92,H92)</f>
        <v>3</v>
      </c>
      <c r="L92" s="26">
        <f t="shared" si="26"/>
        <v>7</v>
      </c>
      <c r="M92" s="27">
        <f t="shared" si="26"/>
        <v>10</v>
      </c>
    </row>
    <row r="93" spans="1:13" ht="24" customHeight="1">
      <c r="A93" s="7"/>
      <c r="B93" s="26"/>
      <c r="C93" s="26"/>
      <c r="D93" s="27"/>
      <c r="E93" s="26"/>
      <c r="F93" s="26"/>
      <c r="G93" s="27"/>
      <c r="H93" s="26"/>
      <c r="I93" s="26"/>
      <c r="J93" s="27"/>
      <c r="K93" s="26"/>
      <c r="L93" s="26"/>
      <c r="M93" s="27"/>
    </row>
    <row r="94" spans="1:13" ht="24" customHeight="1">
      <c r="A94" s="9" t="s">
        <v>6</v>
      </c>
      <c r="B94" s="28">
        <f>SUM(B92:B93)</f>
        <v>0</v>
      </c>
      <c r="C94" s="28">
        <f>SUM(C92:C93)</f>
        <v>0</v>
      </c>
      <c r="D94" s="28">
        <f>SUM(B94:C94)</f>
        <v>0</v>
      </c>
      <c r="E94" s="28">
        <f>SUM(E92:E93)</f>
        <v>0</v>
      </c>
      <c r="F94" s="28">
        <f>SUM(F92:F93)</f>
        <v>0</v>
      </c>
      <c r="G94" s="28">
        <f>SUM(E94:F94)</f>
        <v>0</v>
      </c>
      <c r="H94" s="28">
        <f>SUM(H92:H93)</f>
        <v>3</v>
      </c>
      <c r="I94" s="28">
        <f>SUM(I92:I93)</f>
        <v>7</v>
      </c>
      <c r="J94" s="28">
        <f>SUM(H94:I94)</f>
        <v>10</v>
      </c>
      <c r="K94" s="28">
        <f t="shared" si="26"/>
        <v>3</v>
      </c>
      <c r="L94" s="28">
        <f t="shared" si="26"/>
        <v>7</v>
      </c>
      <c r="M94" s="28">
        <f t="shared" si="26"/>
        <v>10</v>
      </c>
    </row>
    <row r="95" spans="1:13" s="97" customFormat="1" ht="15" customHeight="1">
      <c r="A95" s="1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24" customHeight="1">
      <c r="A96" s="747" t="s">
        <v>0</v>
      </c>
      <c r="B96" s="747"/>
      <c r="C96" s="747"/>
      <c r="D96" s="747"/>
      <c r="E96" s="747"/>
      <c r="F96" s="747"/>
      <c r="G96" s="747"/>
      <c r="H96" s="747"/>
      <c r="I96" s="747"/>
      <c r="J96" s="747"/>
      <c r="K96" s="747"/>
      <c r="L96" s="747"/>
      <c r="M96" s="747"/>
    </row>
    <row r="97" spans="1:13" ht="24" customHeight="1">
      <c r="A97" s="747" t="s">
        <v>247</v>
      </c>
      <c r="B97" s="747"/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</row>
    <row r="98" ht="24" customHeight="1">
      <c r="M98" s="4" t="s">
        <v>443</v>
      </c>
    </row>
    <row r="99" spans="1:13" ht="24" customHeight="1">
      <c r="A99" s="748" t="s">
        <v>46</v>
      </c>
      <c r="B99" s="750" t="s">
        <v>2</v>
      </c>
      <c r="C99" s="751"/>
      <c r="D99" s="752"/>
      <c r="E99" s="750" t="s">
        <v>3</v>
      </c>
      <c r="F99" s="751"/>
      <c r="G99" s="752"/>
      <c r="H99" s="750" t="s">
        <v>116</v>
      </c>
      <c r="I99" s="751"/>
      <c r="J99" s="752"/>
      <c r="K99" s="750" t="s">
        <v>7</v>
      </c>
      <c r="L99" s="751"/>
      <c r="M99" s="752"/>
    </row>
    <row r="100" spans="1:13" ht="24" customHeight="1">
      <c r="A100" s="749"/>
      <c r="B100" s="6" t="s">
        <v>4</v>
      </c>
      <c r="C100" s="6" t="s">
        <v>5</v>
      </c>
      <c r="D100" s="6" t="s">
        <v>6</v>
      </c>
      <c r="E100" s="6" t="s">
        <v>4</v>
      </c>
      <c r="F100" s="6" t="s">
        <v>5</v>
      </c>
      <c r="G100" s="6" t="s">
        <v>6</v>
      </c>
      <c r="H100" s="6" t="s">
        <v>4</v>
      </c>
      <c r="I100" s="6" t="s">
        <v>5</v>
      </c>
      <c r="J100" s="6" t="s">
        <v>6</v>
      </c>
      <c r="K100" s="6" t="s">
        <v>4</v>
      </c>
      <c r="L100" s="6" t="s">
        <v>5</v>
      </c>
      <c r="M100" s="6" t="s">
        <v>6</v>
      </c>
    </row>
    <row r="101" spans="1:13" ht="24" customHeight="1">
      <c r="A101" s="13" t="s">
        <v>111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24" customHeight="1">
      <c r="A102" s="7" t="s">
        <v>248</v>
      </c>
      <c r="B102" s="26">
        <v>0</v>
      </c>
      <c r="C102" s="26">
        <v>0</v>
      </c>
      <c r="D102" s="27">
        <f>SUM(B102:C102)</f>
        <v>0</v>
      </c>
      <c r="E102" s="26">
        <v>12</v>
      </c>
      <c r="F102" s="26">
        <v>28</v>
      </c>
      <c r="G102" s="27">
        <f>SUM(E102:F102)</f>
        <v>40</v>
      </c>
      <c r="H102" s="26">
        <v>0</v>
      </c>
      <c r="I102" s="26">
        <v>0</v>
      </c>
      <c r="J102" s="27">
        <f>SUM(H102:I102)</f>
        <v>0</v>
      </c>
      <c r="K102" s="26">
        <f aca="true" t="shared" si="27" ref="K102:M104">SUM(B102,E102,H102)</f>
        <v>12</v>
      </c>
      <c r="L102" s="26">
        <f t="shared" si="27"/>
        <v>28</v>
      </c>
      <c r="M102" s="27">
        <f t="shared" si="27"/>
        <v>40</v>
      </c>
    </row>
    <row r="103" spans="1:13" ht="24" customHeight="1">
      <c r="A103" s="7" t="s">
        <v>249</v>
      </c>
      <c r="B103" s="26">
        <v>0</v>
      </c>
      <c r="C103" s="26">
        <v>0</v>
      </c>
      <c r="D103" s="27">
        <f>SUM(B103:C103)</f>
        <v>0</v>
      </c>
      <c r="E103" s="26">
        <v>17</v>
      </c>
      <c r="F103" s="26">
        <v>24</v>
      </c>
      <c r="G103" s="27">
        <f>SUM(E103:F103)</f>
        <v>41</v>
      </c>
      <c r="H103" s="26">
        <v>0</v>
      </c>
      <c r="I103" s="26">
        <v>0</v>
      </c>
      <c r="J103" s="27">
        <f>SUM(H103:I103)</f>
        <v>0</v>
      </c>
      <c r="K103" s="26">
        <f t="shared" si="27"/>
        <v>17</v>
      </c>
      <c r="L103" s="26">
        <f t="shared" si="27"/>
        <v>24</v>
      </c>
      <c r="M103" s="27">
        <f t="shared" si="27"/>
        <v>41</v>
      </c>
    </row>
    <row r="104" spans="1:13" ht="24" customHeight="1">
      <c r="A104" s="9" t="s">
        <v>6</v>
      </c>
      <c r="B104" s="28">
        <f>SUM(B102:B103)</f>
        <v>0</v>
      </c>
      <c r="C104" s="28">
        <f>SUM(C102:C103)</f>
        <v>0</v>
      </c>
      <c r="D104" s="28">
        <f>SUM(B104:C104)</f>
        <v>0</v>
      </c>
      <c r="E104" s="28">
        <f>SUM(E102:E103)</f>
        <v>29</v>
      </c>
      <c r="F104" s="28">
        <f>SUM(F102:F103)</f>
        <v>52</v>
      </c>
      <c r="G104" s="28">
        <f>SUM(E104:F104)</f>
        <v>81</v>
      </c>
      <c r="H104" s="28">
        <f>SUM(H102:H103)</f>
        <v>0</v>
      </c>
      <c r="I104" s="28">
        <f>SUM(I102:I103)</f>
        <v>0</v>
      </c>
      <c r="J104" s="28">
        <f>SUM(H104:I104)</f>
        <v>0</v>
      </c>
      <c r="K104" s="28">
        <f t="shared" si="27"/>
        <v>29</v>
      </c>
      <c r="L104" s="28">
        <f t="shared" si="27"/>
        <v>52</v>
      </c>
      <c r="M104" s="28">
        <f t="shared" si="27"/>
        <v>81</v>
      </c>
    </row>
  </sheetData>
  <sheetProtection/>
  <mergeCells count="45">
    <mergeCell ref="K22:M22"/>
    <mergeCell ref="E39:G39"/>
    <mergeCell ref="H39:J39"/>
    <mergeCell ref="A22:A23"/>
    <mergeCell ref="B22:D22"/>
    <mergeCell ref="E22:G22"/>
    <mergeCell ref="H22:J22"/>
    <mergeCell ref="A37:M37"/>
    <mergeCell ref="A39:A40"/>
    <mergeCell ref="B39:D39"/>
    <mergeCell ref="A55:A56"/>
    <mergeCell ref="B55:D55"/>
    <mergeCell ref="E55:G55"/>
    <mergeCell ref="H55:J55"/>
    <mergeCell ref="K39:M39"/>
    <mergeCell ref="K89:M89"/>
    <mergeCell ref="K55:M55"/>
    <mergeCell ref="H89:J89"/>
    <mergeCell ref="A1:M1"/>
    <mergeCell ref="A2:M2"/>
    <mergeCell ref="A4:A5"/>
    <mergeCell ref="B4:D4"/>
    <mergeCell ref="E4:G4"/>
    <mergeCell ref="H4:J4"/>
    <mergeCell ref="K4:M4"/>
    <mergeCell ref="A36:M36"/>
    <mergeCell ref="A97:M97"/>
    <mergeCell ref="H78:J78"/>
    <mergeCell ref="K78:M78"/>
    <mergeCell ref="A89:A90"/>
    <mergeCell ref="A86:M86"/>
    <mergeCell ref="A75:M75"/>
    <mergeCell ref="A87:M87"/>
    <mergeCell ref="B89:D89"/>
    <mergeCell ref="E89:G89"/>
    <mergeCell ref="A99:A100"/>
    <mergeCell ref="B99:D99"/>
    <mergeCell ref="E99:G99"/>
    <mergeCell ref="H99:J99"/>
    <mergeCell ref="K99:M99"/>
    <mergeCell ref="A76:M76"/>
    <mergeCell ref="A78:A79"/>
    <mergeCell ref="B78:D78"/>
    <mergeCell ref="E78:G78"/>
    <mergeCell ref="A96:M96"/>
  </mergeCells>
  <printOptions horizontalCentered="1"/>
  <pageMargins left="0.5905511811023623" right="0.3937007874015748" top="0.984251968503937" bottom="0.3937007874015748" header="0" footer="0"/>
  <pageSetup firstPageNumber="25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  <rowBreaks count="6" manualBreakCount="6">
    <brk id="19" max="255" man="1"/>
    <brk id="34" max="255" man="1"/>
    <brk id="51" max="255" man="1"/>
    <brk id="73" max="255" man="1"/>
    <brk id="84" max="255" man="1"/>
    <brk id="9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S68"/>
  <sheetViews>
    <sheetView showGridLines="0" zoomScale="115" zoomScaleNormal="115" zoomScalePageLayoutView="0" workbookViewId="0" topLeftCell="A34">
      <selection activeCell="D62" sqref="D62:E62"/>
    </sheetView>
  </sheetViews>
  <sheetFormatPr defaultColWidth="9.00390625" defaultRowHeight="23.25" customHeight="1"/>
  <cols>
    <col min="1" max="1" width="32.125" style="439" customWidth="1"/>
    <col min="2" max="4" width="5.00390625" style="387" customWidth="1"/>
    <col min="5" max="13" width="5.00390625" style="634" customWidth="1"/>
    <col min="14" max="17" width="5.00390625" style="387" customWidth="1"/>
    <col min="18" max="18" width="6.375" style="387" customWidth="1"/>
    <col min="19" max="19" width="6.25390625" style="387" customWidth="1"/>
    <col min="20" max="16384" width="9.00390625" style="384" customWidth="1"/>
  </cols>
  <sheetData>
    <row r="2" spans="1:19" s="217" customFormat="1" ht="25.5" customHeight="1">
      <c r="A2" s="753" t="s">
        <v>413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</row>
    <row r="3" spans="1:19" s="217" customFormat="1" ht="25.5" customHeight="1">
      <c r="A3" s="753" t="s">
        <v>414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</row>
    <row r="4" spans="1:19" s="217" customFormat="1" ht="25.5" customHeight="1">
      <c r="A4" s="753" t="s">
        <v>415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</row>
    <row r="5" ht="29.25" customHeight="1">
      <c r="S5" s="387" t="s">
        <v>445</v>
      </c>
    </row>
    <row r="6" spans="1:19" s="441" customFormat="1" ht="23.25" customHeight="1">
      <c r="A6" s="754" t="s">
        <v>1</v>
      </c>
      <c r="B6" s="706" t="s">
        <v>2</v>
      </c>
      <c r="C6" s="694"/>
      <c r="D6" s="756"/>
      <c r="E6" s="706" t="s">
        <v>3</v>
      </c>
      <c r="F6" s="694"/>
      <c r="G6" s="756"/>
      <c r="H6" s="706" t="s">
        <v>15</v>
      </c>
      <c r="I6" s="694"/>
      <c r="J6" s="756"/>
      <c r="K6" s="706" t="s">
        <v>16</v>
      </c>
      <c r="L6" s="694"/>
      <c r="M6" s="756"/>
      <c r="N6" s="706" t="s">
        <v>17</v>
      </c>
      <c r="O6" s="694"/>
      <c r="P6" s="756"/>
      <c r="Q6" s="706" t="s">
        <v>7</v>
      </c>
      <c r="R6" s="694"/>
      <c r="S6" s="756"/>
    </row>
    <row r="7" spans="1:19" s="441" customFormat="1" ht="23.25" customHeight="1">
      <c r="A7" s="755"/>
      <c r="B7" s="311" t="s">
        <v>4</v>
      </c>
      <c r="C7" s="311" t="s">
        <v>5</v>
      </c>
      <c r="D7" s="311" t="s">
        <v>6</v>
      </c>
      <c r="E7" s="311" t="s">
        <v>4</v>
      </c>
      <c r="F7" s="311" t="s">
        <v>5</v>
      </c>
      <c r="G7" s="311" t="s">
        <v>6</v>
      </c>
      <c r="H7" s="311" t="s">
        <v>4</v>
      </c>
      <c r="I7" s="311" t="s">
        <v>5</v>
      </c>
      <c r="J7" s="311" t="s">
        <v>6</v>
      </c>
      <c r="K7" s="311" t="s">
        <v>4</v>
      </c>
      <c r="L7" s="311" t="s">
        <v>5</v>
      </c>
      <c r="M7" s="311" t="s">
        <v>6</v>
      </c>
      <c r="N7" s="311" t="s">
        <v>4</v>
      </c>
      <c r="O7" s="311" t="s">
        <v>5</v>
      </c>
      <c r="P7" s="311" t="s">
        <v>6</v>
      </c>
      <c r="Q7" s="311" t="s">
        <v>4</v>
      </c>
      <c r="R7" s="311" t="s">
        <v>5</v>
      </c>
      <c r="S7" s="311" t="s">
        <v>6</v>
      </c>
    </row>
    <row r="8" spans="1:19" ht="23.25" customHeight="1">
      <c r="A8" s="635" t="s">
        <v>19</v>
      </c>
      <c r="B8" s="636">
        <v>4</v>
      </c>
      <c r="C8" s="636">
        <v>31</v>
      </c>
      <c r="D8" s="637">
        <f aca="true" t="shared" si="0" ref="D8:D21">SUM(B8:C8)</f>
        <v>35</v>
      </c>
      <c r="E8" s="636">
        <v>4</v>
      </c>
      <c r="F8" s="636">
        <v>32</v>
      </c>
      <c r="G8" s="637">
        <f aca="true" t="shared" si="1" ref="G8:G21">SUM(E8:F8)</f>
        <v>36</v>
      </c>
      <c r="H8" s="636">
        <v>1</v>
      </c>
      <c r="I8" s="636">
        <v>4</v>
      </c>
      <c r="J8" s="637">
        <f aca="true" t="shared" si="2" ref="J8:J21">SUM(H8:I8)</f>
        <v>5</v>
      </c>
      <c r="K8" s="636">
        <v>5</v>
      </c>
      <c r="L8" s="636">
        <v>31</v>
      </c>
      <c r="M8" s="637">
        <f aca="true" t="shared" si="3" ref="M8:M21">SUM(K8:L8)</f>
        <v>36</v>
      </c>
      <c r="N8" s="636">
        <v>2</v>
      </c>
      <c r="O8" s="636">
        <v>8</v>
      </c>
      <c r="P8" s="637">
        <f aca="true" t="shared" si="4" ref="P8:P21">SUM(N8:O8)</f>
        <v>10</v>
      </c>
      <c r="Q8" s="636">
        <f aca="true" t="shared" si="5" ref="Q8:R21">SUM(B8,E8,H8,K8,N8)</f>
        <v>16</v>
      </c>
      <c r="R8" s="636">
        <f t="shared" si="5"/>
        <v>106</v>
      </c>
      <c r="S8" s="637">
        <f aca="true" t="shared" si="6" ref="S8:S21">SUM(Q8:R8)</f>
        <v>122</v>
      </c>
    </row>
    <row r="9" spans="1:19" ht="23.25" customHeight="1">
      <c r="A9" s="635" t="s">
        <v>20</v>
      </c>
      <c r="B9" s="636">
        <v>5</v>
      </c>
      <c r="C9" s="636">
        <v>39</v>
      </c>
      <c r="D9" s="637">
        <f t="shared" si="0"/>
        <v>44</v>
      </c>
      <c r="E9" s="636">
        <v>5</v>
      </c>
      <c r="F9" s="636">
        <v>33</v>
      </c>
      <c r="G9" s="637">
        <f t="shared" si="1"/>
        <v>38</v>
      </c>
      <c r="H9" s="636">
        <v>3</v>
      </c>
      <c r="I9" s="636">
        <v>22</v>
      </c>
      <c r="J9" s="637">
        <f t="shared" si="2"/>
        <v>25</v>
      </c>
      <c r="K9" s="636">
        <v>10</v>
      </c>
      <c r="L9" s="636">
        <v>40</v>
      </c>
      <c r="M9" s="637">
        <f>SUM(K9:L9)</f>
        <v>50</v>
      </c>
      <c r="N9" s="636">
        <v>1</v>
      </c>
      <c r="O9" s="636">
        <v>4</v>
      </c>
      <c r="P9" s="637">
        <f>SUM(N9:O9)</f>
        <v>5</v>
      </c>
      <c r="Q9" s="636">
        <f t="shared" si="5"/>
        <v>24</v>
      </c>
      <c r="R9" s="636">
        <f t="shared" si="5"/>
        <v>138</v>
      </c>
      <c r="S9" s="637">
        <f>SUM(Q9:R9)</f>
        <v>162</v>
      </c>
    </row>
    <row r="10" spans="1:19" ht="23.25" customHeight="1">
      <c r="A10" s="635" t="s">
        <v>417</v>
      </c>
      <c r="B10" s="636">
        <v>2</v>
      </c>
      <c r="C10" s="636">
        <v>18</v>
      </c>
      <c r="D10" s="637">
        <f>SUM(B10:C10)</f>
        <v>20</v>
      </c>
      <c r="E10" s="636">
        <v>4</v>
      </c>
      <c r="F10" s="636">
        <v>7</v>
      </c>
      <c r="G10" s="637">
        <f t="shared" si="1"/>
        <v>11</v>
      </c>
      <c r="H10" s="636">
        <v>4</v>
      </c>
      <c r="I10" s="636">
        <v>5</v>
      </c>
      <c r="J10" s="637">
        <f t="shared" si="2"/>
        <v>9</v>
      </c>
      <c r="K10" s="636">
        <v>4</v>
      </c>
      <c r="L10" s="636">
        <v>21</v>
      </c>
      <c r="M10" s="637">
        <f>SUM(K10:L10)</f>
        <v>25</v>
      </c>
      <c r="N10" s="636">
        <v>3</v>
      </c>
      <c r="O10" s="636">
        <v>0</v>
      </c>
      <c r="P10" s="637">
        <f>SUM(N10:O10)</f>
        <v>3</v>
      </c>
      <c r="Q10" s="636">
        <f t="shared" si="5"/>
        <v>17</v>
      </c>
      <c r="R10" s="636">
        <f t="shared" si="5"/>
        <v>51</v>
      </c>
      <c r="S10" s="637">
        <f>SUM(Q10:R10)</f>
        <v>68</v>
      </c>
    </row>
    <row r="11" spans="1:19" ht="23.25" customHeight="1">
      <c r="A11" s="635" t="s">
        <v>418</v>
      </c>
      <c r="B11" s="636">
        <v>1</v>
      </c>
      <c r="C11" s="636">
        <v>39</v>
      </c>
      <c r="D11" s="637">
        <f>SUM(B11:C11)</f>
        <v>40</v>
      </c>
      <c r="E11" s="636">
        <v>2</v>
      </c>
      <c r="F11" s="636">
        <v>46</v>
      </c>
      <c r="G11" s="637">
        <f t="shared" si="1"/>
        <v>48</v>
      </c>
      <c r="H11" s="636" t="s">
        <v>84</v>
      </c>
      <c r="I11" s="636" t="s">
        <v>84</v>
      </c>
      <c r="J11" s="637">
        <f t="shared" si="2"/>
        <v>0</v>
      </c>
      <c r="K11" s="636" t="s">
        <v>84</v>
      </c>
      <c r="L11" s="636" t="s">
        <v>84</v>
      </c>
      <c r="M11" s="637">
        <f>SUM(K11:L11)</f>
        <v>0</v>
      </c>
      <c r="N11" s="636">
        <v>0</v>
      </c>
      <c r="O11" s="636">
        <v>0</v>
      </c>
      <c r="P11" s="637">
        <f>SUM(N11:O11)</f>
        <v>0</v>
      </c>
      <c r="Q11" s="636">
        <f t="shared" si="5"/>
        <v>3</v>
      </c>
      <c r="R11" s="636">
        <f t="shared" si="5"/>
        <v>85</v>
      </c>
      <c r="S11" s="637">
        <f>SUM(Q11:R11)</f>
        <v>88</v>
      </c>
    </row>
    <row r="12" spans="1:19" ht="25.5" customHeight="1">
      <c r="A12" s="635" t="s">
        <v>21</v>
      </c>
      <c r="B12" s="636">
        <v>6</v>
      </c>
      <c r="C12" s="636">
        <v>49</v>
      </c>
      <c r="D12" s="637">
        <f>SUM(B12:C12)</f>
        <v>55</v>
      </c>
      <c r="E12" s="636">
        <v>3</v>
      </c>
      <c r="F12" s="636">
        <v>59</v>
      </c>
      <c r="G12" s="637">
        <f t="shared" si="1"/>
        <v>62</v>
      </c>
      <c r="H12" s="636">
        <v>6</v>
      </c>
      <c r="I12" s="636">
        <v>43</v>
      </c>
      <c r="J12" s="637">
        <f t="shared" si="2"/>
        <v>49</v>
      </c>
      <c r="K12" s="636">
        <v>3</v>
      </c>
      <c r="L12" s="636">
        <v>72</v>
      </c>
      <c r="M12" s="637">
        <f>SUM(K12:L12)</f>
        <v>75</v>
      </c>
      <c r="N12" s="636">
        <v>0</v>
      </c>
      <c r="O12" s="636">
        <v>10</v>
      </c>
      <c r="P12" s="637">
        <f>SUM(N12:O12)</f>
        <v>10</v>
      </c>
      <c r="Q12" s="636">
        <f t="shared" si="5"/>
        <v>18</v>
      </c>
      <c r="R12" s="636">
        <f t="shared" si="5"/>
        <v>233</v>
      </c>
      <c r="S12" s="637">
        <f>SUM(Q12:R12)</f>
        <v>251</v>
      </c>
    </row>
    <row r="13" spans="1:19" ht="25.5" customHeight="1">
      <c r="A13" s="635" t="s">
        <v>419</v>
      </c>
      <c r="B13" s="636">
        <v>7</v>
      </c>
      <c r="C13" s="636">
        <v>9</v>
      </c>
      <c r="D13" s="637">
        <f>SUM(B13:C13)</f>
        <v>16</v>
      </c>
      <c r="E13" s="636">
        <v>1</v>
      </c>
      <c r="F13" s="636">
        <v>4</v>
      </c>
      <c r="G13" s="637">
        <f t="shared" si="1"/>
        <v>5</v>
      </c>
      <c r="H13" s="636" t="s">
        <v>84</v>
      </c>
      <c r="I13" s="636" t="s">
        <v>84</v>
      </c>
      <c r="J13" s="637">
        <f t="shared" si="2"/>
        <v>0</v>
      </c>
      <c r="K13" s="636" t="s">
        <v>84</v>
      </c>
      <c r="L13" s="636" t="s">
        <v>84</v>
      </c>
      <c r="M13" s="637">
        <f>SUM(K13:L13)</f>
        <v>0</v>
      </c>
      <c r="N13" s="636">
        <v>0</v>
      </c>
      <c r="O13" s="636">
        <v>0</v>
      </c>
      <c r="P13" s="637">
        <f>SUM(N13:O13)</f>
        <v>0</v>
      </c>
      <c r="Q13" s="636">
        <f t="shared" si="5"/>
        <v>8</v>
      </c>
      <c r="R13" s="636">
        <f t="shared" si="5"/>
        <v>13</v>
      </c>
      <c r="S13" s="637">
        <f>SUM(Q13:R13)</f>
        <v>21</v>
      </c>
    </row>
    <row r="14" spans="1:19" ht="23.25" customHeight="1">
      <c r="A14" s="635" t="s">
        <v>251</v>
      </c>
      <c r="B14" s="636">
        <v>14</v>
      </c>
      <c r="C14" s="636">
        <v>14</v>
      </c>
      <c r="D14" s="637">
        <f t="shared" si="0"/>
        <v>28</v>
      </c>
      <c r="E14" s="636">
        <v>10</v>
      </c>
      <c r="F14" s="636">
        <v>17</v>
      </c>
      <c r="G14" s="637">
        <f t="shared" si="1"/>
        <v>27</v>
      </c>
      <c r="H14" s="636">
        <v>6</v>
      </c>
      <c r="I14" s="636">
        <v>12</v>
      </c>
      <c r="J14" s="637">
        <f t="shared" si="2"/>
        <v>18</v>
      </c>
      <c r="K14" s="636">
        <v>9</v>
      </c>
      <c r="L14" s="636">
        <v>36</v>
      </c>
      <c r="M14" s="637">
        <f t="shared" si="3"/>
        <v>45</v>
      </c>
      <c r="N14" s="636">
        <v>9</v>
      </c>
      <c r="O14" s="636">
        <v>19</v>
      </c>
      <c r="P14" s="637">
        <f t="shared" si="4"/>
        <v>28</v>
      </c>
      <c r="Q14" s="636">
        <f t="shared" si="5"/>
        <v>48</v>
      </c>
      <c r="R14" s="636">
        <f t="shared" si="5"/>
        <v>98</v>
      </c>
      <c r="S14" s="637">
        <f t="shared" si="6"/>
        <v>146</v>
      </c>
    </row>
    <row r="15" spans="1:19" ht="23.25" customHeight="1">
      <c r="A15" s="635" t="s">
        <v>420</v>
      </c>
      <c r="B15" s="636">
        <v>5</v>
      </c>
      <c r="C15" s="636">
        <v>7</v>
      </c>
      <c r="D15" s="637">
        <f>SUM(B15:C15)</f>
        <v>12</v>
      </c>
      <c r="E15" s="636">
        <v>2</v>
      </c>
      <c r="F15" s="636">
        <v>17</v>
      </c>
      <c r="G15" s="637">
        <f t="shared" si="1"/>
        <v>19</v>
      </c>
      <c r="H15" s="636">
        <v>0</v>
      </c>
      <c r="I15" s="636">
        <v>7</v>
      </c>
      <c r="J15" s="637">
        <f t="shared" si="2"/>
        <v>7</v>
      </c>
      <c r="K15" s="636">
        <v>6</v>
      </c>
      <c r="L15" s="636">
        <v>22</v>
      </c>
      <c r="M15" s="637">
        <f>SUM(K15:L15)</f>
        <v>28</v>
      </c>
      <c r="N15" s="636">
        <v>0</v>
      </c>
      <c r="O15" s="636">
        <v>3</v>
      </c>
      <c r="P15" s="637">
        <f>SUM(N15:O15)</f>
        <v>3</v>
      </c>
      <c r="Q15" s="636">
        <f t="shared" si="5"/>
        <v>13</v>
      </c>
      <c r="R15" s="636">
        <f t="shared" si="5"/>
        <v>56</v>
      </c>
      <c r="S15" s="637">
        <f>SUM(Q15:R15)</f>
        <v>69</v>
      </c>
    </row>
    <row r="16" spans="1:19" ht="23.25" customHeight="1">
      <c r="A16" s="635" t="s">
        <v>421</v>
      </c>
      <c r="B16" s="636" t="s">
        <v>84</v>
      </c>
      <c r="C16" s="636" t="s">
        <v>84</v>
      </c>
      <c r="D16" s="637">
        <f t="shared" si="0"/>
        <v>0</v>
      </c>
      <c r="E16" s="636" t="s">
        <v>84</v>
      </c>
      <c r="F16" s="636" t="s">
        <v>84</v>
      </c>
      <c r="G16" s="637">
        <f t="shared" si="1"/>
        <v>0</v>
      </c>
      <c r="H16" s="636">
        <v>1</v>
      </c>
      <c r="I16" s="636">
        <v>4</v>
      </c>
      <c r="J16" s="637">
        <f t="shared" si="2"/>
        <v>5</v>
      </c>
      <c r="K16" s="636">
        <v>3</v>
      </c>
      <c r="L16" s="636">
        <v>6</v>
      </c>
      <c r="M16" s="637">
        <f t="shared" si="3"/>
        <v>9</v>
      </c>
      <c r="N16" s="636">
        <v>0</v>
      </c>
      <c r="O16" s="636">
        <v>0</v>
      </c>
      <c r="P16" s="637">
        <f t="shared" si="4"/>
        <v>0</v>
      </c>
      <c r="Q16" s="636">
        <f t="shared" si="5"/>
        <v>4</v>
      </c>
      <c r="R16" s="636">
        <f t="shared" si="5"/>
        <v>10</v>
      </c>
      <c r="S16" s="637">
        <f t="shared" si="6"/>
        <v>14</v>
      </c>
    </row>
    <row r="17" spans="1:19" ht="23.25" customHeight="1">
      <c r="A17" s="635" t="s">
        <v>422</v>
      </c>
      <c r="B17" s="636">
        <v>19</v>
      </c>
      <c r="C17" s="636">
        <v>26</v>
      </c>
      <c r="D17" s="637">
        <f>SUM(B17:C17)</f>
        <v>45</v>
      </c>
      <c r="E17" s="636">
        <v>29</v>
      </c>
      <c r="F17" s="636">
        <v>20</v>
      </c>
      <c r="G17" s="637">
        <f t="shared" si="1"/>
        <v>49</v>
      </c>
      <c r="H17" s="636">
        <v>7</v>
      </c>
      <c r="I17" s="636">
        <v>14</v>
      </c>
      <c r="J17" s="637">
        <f t="shared" si="2"/>
        <v>21</v>
      </c>
      <c r="K17" s="636">
        <v>14</v>
      </c>
      <c r="L17" s="636">
        <v>26</v>
      </c>
      <c r="M17" s="637">
        <f>SUM(K17:L17)</f>
        <v>40</v>
      </c>
      <c r="N17" s="636">
        <v>9</v>
      </c>
      <c r="O17" s="636">
        <v>2</v>
      </c>
      <c r="P17" s="637">
        <f>SUM(N17:O17)</f>
        <v>11</v>
      </c>
      <c r="Q17" s="636">
        <f t="shared" si="5"/>
        <v>78</v>
      </c>
      <c r="R17" s="636">
        <f t="shared" si="5"/>
        <v>88</v>
      </c>
      <c r="S17" s="637">
        <f>SUM(Q17:R17)</f>
        <v>166</v>
      </c>
    </row>
    <row r="18" spans="1:19" ht="23.25" customHeight="1">
      <c r="A18" s="635" t="s">
        <v>423</v>
      </c>
      <c r="B18" s="636">
        <v>12</v>
      </c>
      <c r="C18" s="636">
        <v>18</v>
      </c>
      <c r="D18" s="637">
        <f t="shared" si="0"/>
        <v>30</v>
      </c>
      <c r="E18" s="636">
        <v>5</v>
      </c>
      <c r="F18" s="636">
        <v>5</v>
      </c>
      <c r="G18" s="637">
        <f t="shared" si="1"/>
        <v>10</v>
      </c>
      <c r="H18" s="636">
        <v>2</v>
      </c>
      <c r="I18" s="636">
        <v>15</v>
      </c>
      <c r="J18" s="637">
        <f t="shared" si="2"/>
        <v>17</v>
      </c>
      <c r="K18" s="636">
        <v>2</v>
      </c>
      <c r="L18" s="636">
        <v>8</v>
      </c>
      <c r="M18" s="637">
        <f t="shared" si="3"/>
        <v>10</v>
      </c>
      <c r="N18" s="636">
        <v>1</v>
      </c>
      <c r="O18" s="636">
        <v>0</v>
      </c>
      <c r="P18" s="637">
        <f t="shared" si="4"/>
        <v>1</v>
      </c>
      <c r="Q18" s="636">
        <f t="shared" si="5"/>
        <v>22</v>
      </c>
      <c r="R18" s="636">
        <f t="shared" si="5"/>
        <v>46</v>
      </c>
      <c r="S18" s="637">
        <f t="shared" si="6"/>
        <v>68</v>
      </c>
    </row>
    <row r="19" spans="1:19" ht="23.25" customHeight="1">
      <c r="A19" s="635" t="s">
        <v>424</v>
      </c>
      <c r="B19" s="636">
        <v>11</v>
      </c>
      <c r="C19" s="636">
        <v>46</v>
      </c>
      <c r="D19" s="637">
        <f t="shared" si="0"/>
        <v>57</v>
      </c>
      <c r="E19" s="636">
        <v>8</v>
      </c>
      <c r="F19" s="636">
        <v>49</v>
      </c>
      <c r="G19" s="637">
        <f t="shared" si="1"/>
        <v>57</v>
      </c>
      <c r="H19" s="636">
        <v>11</v>
      </c>
      <c r="I19" s="636">
        <v>28</v>
      </c>
      <c r="J19" s="637">
        <f t="shared" si="2"/>
        <v>39</v>
      </c>
      <c r="K19" s="636">
        <v>6</v>
      </c>
      <c r="L19" s="636">
        <v>49</v>
      </c>
      <c r="M19" s="637">
        <f t="shared" si="3"/>
        <v>55</v>
      </c>
      <c r="N19" s="636">
        <v>2</v>
      </c>
      <c r="O19" s="636">
        <v>3</v>
      </c>
      <c r="P19" s="637">
        <f t="shared" si="4"/>
        <v>5</v>
      </c>
      <c r="Q19" s="636">
        <f t="shared" si="5"/>
        <v>38</v>
      </c>
      <c r="R19" s="636">
        <f t="shared" si="5"/>
        <v>175</v>
      </c>
      <c r="S19" s="637">
        <f t="shared" si="6"/>
        <v>213</v>
      </c>
    </row>
    <row r="20" spans="1:19" ht="23.25" customHeight="1">
      <c r="A20" s="635" t="s">
        <v>425</v>
      </c>
      <c r="B20" s="636">
        <v>3</v>
      </c>
      <c r="C20" s="636">
        <v>13</v>
      </c>
      <c r="D20" s="637">
        <f t="shared" si="0"/>
        <v>16</v>
      </c>
      <c r="E20" s="636">
        <v>1</v>
      </c>
      <c r="F20" s="636">
        <v>11</v>
      </c>
      <c r="G20" s="637">
        <f t="shared" si="1"/>
        <v>12</v>
      </c>
      <c r="H20" s="636">
        <v>2</v>
      </c>
      <c r="I20" s="636">
        <v>4</v>
      </c>
      <c r="J20" s="637">
        <f t="shared" si="2"/>
        <v>6</v>
      </c>
      <c r="K20" s="636">
        <v>0</v>
      </c>
      <c r="L20" s="636">
        <v>13</v>
      </c>
      <c r="M20" s="637">
        <f t="shared" si="3"/>
        <v>13</v>
      </c>
      <c r="N20" s="636">
        <v>0</v>
      </c>
      <c r="O20" s="636">
        <v>1</v>
      </c>
      <c r="P20" s="637">
        <f t="shared" si="4"/>
        <v>1</v>
      </c>
      <c r="Q20" s="636">
        <f t="shared" si="5"/>
        <v>6</v>
      </c>
      <c r="R20" s="636">
        <f t="shared" si="5"/>
        <v>42</v>
      </c>
      <c r="S20" s="637">
        <f t="shared" si="6"/>
        <v>48</v>
      </c>
    </row>
    <row r="21" spans="1:19" ht="23.25" customHeight="1">
      <c r="A21" s="638" t="s">
        <v>6</v>
      </c>
      <c r="B21" s="639">
        <f>SUM(B8:B20)</f>
        <v>89</v>
      </c>
      <c r="C21" s="639">
        <f>SUM(C8:C20)</f>
        <v>309</v>
      </c>
      <c r="D21" s="639">
        <f t="shared" si="0"/>
        <v>398</v>
      </c>
      <c r="E21" s="639">
        <f>SUM(E8:E20)</f>
        <v>74</v>
      </c>
      <c r="F21" s="639">
        <f>SUM(F8:F20)</f>
        <v>300</v>
      </c>
      <c r="G21" s="639">
        <f t="shared" si="1"/>
        <v>374</v>
      </c>
      <c r="H21" s="639">
        <f>SUM(H8:H20)</f>
        <v>43</v>
      </c>
      <c r="I21" s="639">
        <f>SUM(I8:I20)</f>
        <v>158</v>
      </c>
      <c r="J21" s="639">
        <f t="shared" si="2"/>
        <v>201</v>
      </c>
      <c r="K21" s="639">
        <f>SUM(K8:K20)</f>
        <v>62</v>
      </c>
      <c r="L21" s="639">
        <f>SUM(L8:L20)</f>
        <v>324</v>
      </c>
      <c r="M21" s="639">
        <f t="shared" si="3"/>
        <v>386</v>
      </c>
      <c r="N21" s="639">
        <f>SUM(N8:N20)</f>
        <v>27</v>
      </c>
      <c r="O21" s="639">
        <f>SUM(O8:O20)</f>
        <v>50</v>
      </c>
      <c r="P21" s="639">
        <f t="shared" si="4"/>
        <v>77</v>
      </c>
      <c r="Q21" s="639">
        <f t="shared" si="5"/>
        <v>295</v>
      </c>
      <c r="R21" s="639">
        <f t="shared" si="5"/>
        <v>1141</v>
      </c>
      <c r="S21" s="639">
        <f t="shared" si="6"/>
        <v>1436</v>
      </c>
    </row>
    <row r="22" spans="2:19" ht="23.25" customHeight="1">
      <c r="B22" s="442"/>
      <c r="C22" s="442"/>
      <c r="D22" s="442"/>
      <c r="E22" s="640"/>
      <c r="F22" s="640"/>
      <c r="G22" s="640"/>
      <c r="H22" s="640"/>
      <c r="I22" s="640"/>
      <c r="J22" s="640"/>
      <c r="K22" s="640"/>
      <c r="L22" s="640"/>
      <c r="M22" s="640"/>
      <c r="N22" s="442"/>
      <c r="O22" s="442"/>
      <c r="P22" s="442"/>
      <c r="Q22" s="442"/>
      <c r="R22" s="442"/>
      <c r="S22" s="442"/>
    </row>
    <row r="23" spans="1:19" s="217" customFormat="1" ht="30" customHeight="1">
      <c r="A23" s="753" t="s">
        <v>413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</row>
    <row r="24" spans="1:19" s="217" customFormat="1" ht="30" customHeight="1">
      <c r="A24" s="753" t="s">
        <v>414</v>
      </c>
      <c r="B24" s="753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</row>
    <row r="25" spans="1:19" s="217" customFormat="1" ht="30" customHeight="1">
      <c r="A25" s="753" t="s">
        <v>426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</row>
    <row r="26" ht="23.25" customHeight="1">
      <c r="S26" s="387" t="s">
        <v>447</v>
      </c>
    </row>
    <row r="27" spans="1:19" s="441" customFormat="1" ht="23.25" customHeight="1">
      <c r="A27" s="754" t="s">
        <v>1</v>
      </c>
      <c r="B27" s="706" t="s">
        <v>2</v>
      </c>
      <c r="C27" s="694"/>
      <c r="D27" s="756"/>
      <c r="E27" s="706" t="s">
        <v>3</v>
      </c>
      <c r="F27" s="694"/>
      <c r="G27" s="756"/>
      <c r="H27" s="706" t="s">
        <v>15</v>
      </c>
      <c r="I27" s="694"/>
      <c r="J27" s="756"/>
      <c r="K27" s="706" t="s">
        <v>16</v>
      </c>
      <c r="L27" s="694"/>
      <c r="M27" s="756"/>
      <c r="N27" s="706" t="s">
        <v>17</v>
      </c>
      <c r="O27" s="694"/>
      <c r="P27" s="756"/>
      <c r="Q27" s="706" t="s">
        <v>7</v>
      </c>
      <c r="R27" s="694"/>
      <c r="S27" s="756"/>
    </row>
    <row r="28" spans="1:19" s="441" customFormat="1" ht="23.25" customHeight="1">
      <c r="A28" s="755"/>
      <c r="B28" s="311" t="s">
        <v>4</v>
      </c>
      <c r="C28" s="311" t="s">
        <v>5</v>
      </c>
      <c r="D28" s="311" t="s">
        <v>6</v>
      </c>
      <c r="E28" s="311" t="s">
        <v>4</v>
      </c>
      <c r="F28" s="311" t="s">
        <v>5</v>
      </c>
      <c r="G28" s="311" t="s">
        <v>6</v>
      </c>
      <c r="H28" s="311" t="s">
        <v>4</v>
      </c>
      <c r="I28" s="311" t="s">
        <v>5</v>
      </c>
      <c r="J28" s="311" t="s">
        <v>6</v>
      </c>
      <c r="K28" s="311" t="s">
        <v>4</v>
      </c>
      <c r="L28" s="311" t="s">
        <v>5</v>
      </c>
      <c r="M28" s="311" t="s">
        <v>6</v>
      </c>
      <c r="N28" s="311" t="s">
        <v>4</v>
      </c>
      <c r="O28" s="311" t="s">
        <v>5</v>
      </c>
      <c r="P28" s="311" t="s">
        <v>6</v>
      </c>
      <c r="Q28" s="311" t="s">
        <v>4</v>
      </c>
      <c r="R28" s="311" t="s">
        <v>5</v>
      </c>
      <c r="S28" s="311" t="s">
        <v>6</v>
      </c>
    </row>
    <row r="29" spans="1:19" ht="23.25" customHeight="1">
      <c r="A29" s="635" t="s">
        <v>428</v>
      </c>
      <c r="B29" s="636" t="s">
        <v>84</v>
      </c>
      <c r="C29" s="636" t="s">
        <v>84</v>
      </c>
      <c r="D29" s="637">
        <f>SUM(B29:C29)</f>
        <v>0</v>
      </c>
      <c r="E29" s="636" t="s">
        <v>84</v>
      </c>
      <c r="F29" s="636" t="s">
        <v>84</v>
      </c>
      <c r="G29" s="637">
        <f>SUM(E29:F29)</f>
        <v>0</v>
      </c>
      <c r="H29" s="636">
        <v>9</v>
      </c>
      <c r="I29" s="636">
        <v>14</v>
      </c>
      <c r="J29" s="637">
        <f>SUM(H29:I29)</f>
        <v>23</v>
      </c>
      <c r="K29" s="636">
        <v>11</v>
      </c>
      <c r="L29" s="636">
        <v>17</v>
      </c>
      <c r="M29" s="637">
        <f>SUM(K29:L29)</f>
        <v>28</v>
      </c>
      <c r="N29" s="636">
        <v>8</v>
      </c>
      <c r="O29" s="636">
        <v>8</v>
      </c>
      <c r="P29" s="637">
        <f>SUM(N29:O29)</f>
        <v>16</v>
      </c>
      <c r="Q29" s="636">
        <f aca="true" t="shared" si="7" ref="Q29:R33">SUM(B29,E29,H29,K29,N29)</f>
        <v>28</v>
      </c>
      <c r="R29" s="636">
        <f t="shared" si="7"/>
        <v>39</v>
      </c>
      <c r="S29" s="637">
        <f>SUM(Q29:R29)</f>
        <v>67</v>
      </c>
    </row>
    <row r="30" spans="1:19" ht="23.25" customHeight="1">
      <c r="A30" s="635" t="s">
        <v>429</v>
      </c>
      <c r="B30" s="636">
        <v>7</v>
      </c>
      <c r="C30" s="636">
        <v>14</v>
      </c>
      <c r="D30" s="637">
        <f>SUM(B30:C30)</f>
        <v>21</v>
      </c>
      <c r="E30" s="636">
        <v>9</v>
      </c>
      <c r="F30" s="636">
        <v>10</v>
      </c>
      <c r="G30" s="637">
        <f>SUM(E30:F30)</f>
        <v>19</v>
      </c>
      <c r="H30" s="636" t="s">
        <v>84</v>
      </c>
      <c r="I30" s="636" t="s">
        <v>84</v>
      </c>
      <c r="J30" s="637">
        <f>SUM(H30:I30)</f>
        <v>0</v>
      </c>
      <c r="K30" s="636" t="s">
        <v>84</v>
      </c>
      <c r="L30" s="636" t="s">
        <v>84</v>
      </c>
      <c r="M30" s="637">
        <f>SUM(K30:L30)</f>
        <v>0</v>
      </c>
      <c r="N30" s="636">
        <v>0</v>
      </c>
      <c r="O30" s="636">
        <v>0</v>
      </c>
      <c r="P30" s="637">
        <f>SUM(N30:O30)</f>
        <v>0</v>
      </c>
      <c r="Q30" s="636">
        <f t="shared" si="7"/>
        <v>16</v>
      </c>
      <c r="R30" s="636">
        <f t="shared" si="7"/>
        <v>24</v>
      </c>
      <c r="S30" s="637">
        <f>SUM(Q30:R30)</f>
        <v>40</v>
      </c>
    </row>
    <row r="31" spans="1:19" ht="23.25" customHeight="1">
      <c r="A31" s="635" t="s">
        <v>430</v>
      </c>
      <c r="B31" s="636">
        <v>4</v>
      </c>
      <c r="C31" s="636">
        <v>38</v>
      </c>
      <c r="D31" s="637">
        <f>SUM(B31:C31)</f>
        <v>42</v>
      </c>
      <c r="E31" s="636">
        <v>3</v>
      </c>
      <c r="F31" s="636">
        <v>27</v>
      </c>
      <c r="G31" s="637">
        <f>SUM(E31:F31)</f>
        <v>30</v>
      </c>
      <c r="H31" s="636">
        <v>4</v>
      </c>
      <c r="I31" s="636">
        <v>40</v>
      </c>
      <c r="J31" s="637">
        <f>SUM(H31:I31)</f>
        <v>44</v>
      </c>
      <c r="K31" s="636">
        <v>5</v>
      </c>
      <c r="L31" s="636">
        <v>34</v>
      </c>
      <c r="M31" s="637">
        <f>SUM(K31:L31)</f>
        <v>39</v>
      </c>
      <c r="N31" s="636">
        <v>0</v>
      </c>
      <c r="O31" s="636">
        <v>3</v>
      </c>
      <c r="P31" s="637">
        <f>SUM(N31:O31)</f>
        <v>3</v>
      </c>
      <c r="Q31" s="636">
        <f t="shared" si="7"/>
        <v>16</v>
      </c>
      <c r="R31" s="636">
        <f t="shared" si="7"/>
        <v>142</v>
      </c>
      <c r="S31" s="637">
        <f>SUM(Q31:R31)</f>
        <v>158</v>
      </c>
    </row>
    <row r="32" spans="1:19" ht="23.25" customHeight="1">
      <c r="A32" s="635" t="s">
        <v>431</v>
      </c>
      <c r="B32" s="636">
        <v>15</v>
      </c>
      <c r="C32" s="636">
        <v>40</v>
      </c>
      <c r="D32" s="637">
        <f>SUM(B32:C32)</f>
        <v>55</v>
      </c>
      <c r="E32" s="636">
        <v>14</v>
      </c>
      <c r="F32" s="636">
        <v>15</v>
      </c>
      <c r="G32" s="637">
        <f>SUM(E32:F32)</f>
        <v>29</v>
      </c>
      <c r="H32" s="636" t="s">
        <v>84</v>
      </c>
      <c r="I32" s="636" t="s">
        <v>84</v>
      </c>
      <c r="J32" s="637">
        <f>SUM(H32:I32)</f>
        <v>0</v>
      </c>
      <c r="K32" s="636" t="s">
        <v>84</v>
      </c>
      <c r="L32" s="636" t="s">
        <v>84</v>
      </c>
      <c r="M32" s="637">
        <f>SUM(K32:L32)</f>
        <v>0</v>
      </c>
      <c r="N32" s="636">
        <v>0</v>
      </c>
      <c r="O32" s="636">
        <v>0</v>
      </c>
      <c r="P32" s="637">
        <f>SUM(N32:O32)</f>
        <v>0</v>
      </c>
      <c r="Q32" s="636">
        <f t="shared" si="7"/>
        <v>29</v>
      </c>
      <c r="R32" s="636">
        <f t="shared" si="7"/>
        <v>55</v>
      </c>
      <c r="S32" s="637">
        <f>SUM(Q32:R32)</f>
        <v>84</v>
      </c>
    </row>
    <row r="33" spans="1:19" ht="23.25" customHeight="1">
      <c r="A33" s="638" t="s">
        <v>6</v>
      </c>
      <c r="B33" s="641">
        <f>SUM(B29:B32)</f>
        <v>26</v>
      </c>
      <c r="C33" s="641">
        <f>SUM(C29:C32)</f>
        <v>92</v>
      </c>
      <c r="D33" s="641">
        <f>SUM(B33:C33)</f>
        <v>118</v>
      </c>
      <c r="E33" s="641">
        <f>SUM(E29:E32)</f>
        <v>26</v>
      </c>
      <c r="F33" s="641">
        <f>SUM(F29:F32)</f>
        <v>52</v>
      </c>
      <c r="G33" s="641">
        <f>SUM(E33:F33)</f>
        <v>78</v>
      </c>
      <c r="H33" s="641">
        <f>SUM(H29:H32)</f>
        <v>13</v>
      </c>
      <c r="I33" s="641">
        <f>SUM(I29:I32)</f>
        <v>54</v>
      </c>
      <c r="J33" s="641">
        <f>SUM(H33:I33)</f>
        <v>67</v>
      </c>
      <c r="K33" s="641">
        <f>SUM(K29:K32)</f>
        <v>16</v>
      </c>
      <c r="L33" s="641">
        <f>SUM(L29:L32)</f>
        <v>51</v>
      </c>
      <c r="M33" s="641">
        <f>SUM(K33:L33)</f>
        <v>67</v>
      </c>
      <c r="N33" s="641">
        <f>SUM(N29:N32)</f>
        <v>8</v>
      </c>
      <c r="O33" s="641">
        <f>SUM(O29:O32)</f>
        <v>11</v>
      </c>
      <c r="P33" s="641">
        <f>SUM(N33:O33)</f>
        <v>19</v>
      </c>
      <c r="Q33" s="641">
        <f t="shared" si="7"/>
        <v>89</v>
      </c>
      <c r="R33" s="641">
        <f t="shared" si="7"/>
        <v>260</v>
      </c>
      <c r="S33" s="641">
        <f>SUM(Q33:R33)</f>
        <v>349</v>
      </c>
    </row>
    <row r="35" spans="1:19" s="217" customFormat="1" ht="27" customHeight="1">
      <c r="A35" s="753" t="s">
        <v>413</v>
      </c>
      <c r="B35" s="753"/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</row>
    <row r="36" spans="1:19" s="217" customFormat="1" ht="27" customHeight="1">
      <c r="A36" s="753" t="s">
        <v>414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</row>
    <row r="37" spans="1:19" s="217" customFormat="1" ht="27" customHeight="1">
      <c r="A37" s="753" t="s">
        <v>432</v>
      </c>
      <c r="B37" s="753"/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</row>
    <row r="38" ht="23.25" customHeight="1">
      <c r="S38" s="387" t="s">
        <v>454</v>
      </c>
    </row>
    <row r="39" spans="1:19" s="441" customFormat="1" ht="23.25" customHeight="1">
      <c r="A39" s="754" t="s">
        <v>1</v>
      </c>
      <c r="B39" s="706" t="s">
        <v>2</v>
      </c>
      <c r="C39" s="694"/>
      <c r="D39" s="756"/>
      <c r="E39" s="706" t="s">
        <v>3</v>
      </c>
      <c r="F39" s="694"/>
      <c r="G39" s="756"/>
      <c r="H39" s="706" t="s">
        <v>15</v>
      </c>
      <c r="I39" s="694"/>
      <c r="J39" s="756"/>
      <c r="K39" s="706" t="s">
        <v>16</v>
      </c>
      <c r="L39" s="694"/>
      <c r="M39" s="756"/>
      <c r="N39" s="706" t="s">
        <v>17</v>
      </c>
      <c r="O39" s="694"/>
      <c r="P39" s="756"/>
      <c r="Q39" s="706" t="s">
        <v>7</v>
      </c>
      <c r="R39" s="694"/>
      <c r="S39" s="756"/>
    </row>
    <row r="40" spans="1:19" s="441" customFormat="1" ht="23.25" customHeight="1">
      <c r="A40" s="755"/>
      <c r="B40" s="311" t="s">
        <v>4</v>
      </c>
      <c r="C40" s="311" t="s">
        <v>5</v>
      </c>
      <c r="D40" s="311" t="s">
        <v>6</v>
      </c>
      <c r="E40" s="311" t="s">
        <v>4</v>
      </c>
      <c r="F40" s="311" t="s">
        <v>5</v>
      </c>
      <c r="G40" s="311" t="s">
        <v>6</v>
      </c>
      <c r="H40" s="311" t="s">
        <v>4</v>
      </c>
      <c r="I40" s="311" t="s">
        <v>5</v>
      </c>
      <c r="J40" s="311" t="s">
        <v>6</v>
      </c>
      <c r="K40" s="311" t="s">
        <v>4</v>
      </c>
      <c r="L40" s="311" t="s">
        <v>5</v>
      </c>
      <c r="M40" s="311" t="s">
        <v>6</v>
      </c>
      <c r="N40" s="311" t="s">
        <v>4</v>
      </c>
      <c r="O40" s="311" t="s">
        <v>5</v>
      </c>
      <c r="P40" s="311" t="s">
        <v>6</v>
      </c>
      <c r="Q40" s="311" t="s">
        <v>4</v>
      </c>
      <c r="R40" s="311" t="s">
        <v>5</v>
      </c>
      <c r="S40" s="311" t="s">
        <v>6</v>
      </c>
    </row>
    <row r="41" spans="1:19" ht="23.25" customHeight="1">
      <c r="A41" s="635" t="s">
        <v>434</v>
      </c>
      <c r="B41" s="101">
        <v>2</v>
      </c>
      <c r="C41" s="101">
        <v>36</v>
      </c>
      <c r="D41" s="642">
        <f>SUM(B41:C41)</f>
        <v>38</v>
      </c>
      <c r="E41" s="101">
        <v>0</v>
      </c>
      <c r="F41" s="101">
        <v>0</v>
      </c>
      <c r="G41" s="642">
        <f>SUM(E41:F41)</f>
        <v>0</v>
      </c>
      <c r="H41" s="101">
        <v>0</v>
      </c>
      <c r="I41" s="101">
        <v>0</v>
      </c>
      <c r="J41" s="642">
        <f>SUM(H41:I41)</f>
        <v>0</v>
      </c>
      <c r="K41" s="101">
        <v>0</v>
      </c>
      <c r="L41" s="101">
        <v>0</v>
      </c>
      <c r="M41" s="642">
        <f>SUM(K41:L41)</f>
        <v>0</v>
      </c>
      <c r="N41" s="101">
        <v>0</v>
      </c>
      <c r="O41" s="101">
        <v>0</v>
      </c>
      <c r="P41" s="642">
        <f>SUM(N41:O41)</f>
        <v>0</v>
      </c>
      <c r="Q41" s="101">
        <f>SUM(B41,E41,H41,K41,N41)</f>
        <v>2</v>
      </c>
      <c r="R41" s="101">
        <f>SUM(C41,F41,I41,L41,O41)</f>
        <v>36</v>
      </c>
      <c r="S41" s="642">
        <f>SUM(Q41:R41)</f>
        <v>38</v>
      </c>
    </row>
    <row r="42" spans="1:19" ht="23.25" customHeight="1">
      <c r="A42" s="635" t="s">
        <v>435</v>
      </c>
      <c r="B42" s="101">
        <v>23</v>
      </c>
      <c r="C42" s="101">
        <v>15</v>
      </c>
      <c r="D42" s="642">
        <f>SUM(B42:C42)</f>
        <v>38</v>
      </c>
      <c r="E42" s="101">
        <v>13</v>
      </c>
      <c r="F42" s="101">
        <v>12</v>
      </c>
      <c r="G42" s="642">
        <f>SUM(E42:F42)</f>
        <v>25</v>
      </c>
      <c r="H42" s="101">
        <v>20</v>
      </c>
      <c r="I42" s="101">
        <v>12</v>
      </c>
      <c r="J42" s="642">
        <f>SUM(H42:I42)</f>
        <v>32</v>
      </c>
      <c r="K42" s="101">
        <v>22</v>
      </c>
      <c r="L42" s="101">
        <v>11</v>
      </c>
      <c r="M42" s="642">
        <f>SUM(K42:L42)</f>
        <v>33</v>
      </c>
      <c r="N42" s="101">
        <v>4</v>
      </c>
      <c r="O42" s="101">
        <v>2</v>
      </c>
      <c r="P42" s="642">
        <f>SUM(N42:O42)</f>
        <v>6</v>
      </c>
      <c r="Q42" s="101">
        <f aca="true" t="shared" si="8" ref="Q42:R45">SUM(B42,E42,H42,K42,N42)</f>
        <v>82</v>
      </c>
      <c r="R42" s="101">
        <f t="shared" si="8"/>
        <v>52</v>
      </c>
      <c r="S42" s="642">
        <f>SUM(Q42:R42)</f>
        <v>134</v>
      </c>
    </row>
    <row r="43" spans="1:19" ht="23.25" customHeight="1">
      <c r="A43" s="635" t="s">
        <v>436</v>
      </c>
      <c r="B43" s="101">
        <v>8</v>
      </c>
      <c r="C43" s="101">
        <v>86</v>
      </c>
      <c r="D43" s="642">
        <f>SUM(B43:C43)</f>
        <v>94</v>
      </c>
      <c r="E43" s="101">
        <v>9</v>
      </c>
      <c r="F43" s="101">
        <v>80</v>
      </c>
      <c r="G43" s="642">
        <f>SUM(E43:F43)</f>
        <v>89</v>
      </c>
      <c r="H43" s="101">
        <v>4</v>
      </c>
      <c r="I43" s="101">
        <v>53</v>
      </c>
      <c r="J43" s="642">
        <f>SUM(H43:I43)</f>
        <v>57</v>
      </c>
      <c r="K43" s="101">
        <v>11</v>
      </c>
      <c r="L43" s="101">
        <v>90</v>
      </c>
      <c r="M43" s="642">
        <f>SUM(K43:L43)</f>
        <v>101</v>
      </c>
      <c r="N43" s="101">
        <v>3</v>
      </c>
      <c r="O43" s="101">
        <v>5</v>
      </c>
      <c r="P43" s="642">
        <f>SUM(N43:O43)</f>
        <v>8</v>
      </c>
      <c r="Q43" s="101">
        <f t="shared" si="8"/>
        <v>35</v>
      </c>
      <c r="R43" s="101">
        <f t="shared" si="8"/>
        <v>314</v>
      </c>
      <c r="S43" s="642">
        <f>SUM(Q43:R43)</f>
        <v>349</v>
      </c>
    </row>
    <row r="44" spans="1:19" ht="23.25" customHeight="1">
      <c r="A44" s="635" t="s">
        <v>437</v>
      </c>
      <c r="B44" s="101">
        <v>12</v>
      </c>
      <c r="C44" s="101">
        <v>29</v>
      </c>
      <c r="D44" s="642">
        <f>SUM(B44:C44)</f>
        <v>41</v>
      </c>
      <c r="E44" s="101">
        <v>3</v>
      </c>
      <c r="F44" s="101">
        <v>36</v>
      </c>
      <c r="G44" s="642">
        <f>SUM(E44:F44)</f>
        <v>39</v>
      </c>
      <c r="H44" s="101">
        <v>8</v>
      </c>
      <c r="I44" s="101">
        <v>27</v>
      </c>
      <c r="J44" s="642">
        <f>SUM(H44:I44)</f>
        <v>35</v>
      </c>
      <c r="K44" s="101">
        <v>5</v>
      </c>
      <c r="L44" s="101">
        <v>47</v>
      </c>
      <c r="M44" s="642">
        <f>SUM(K44:L44)</f>
        <v>52</v>
      </c>
      <c r="N44" s="101">
        <v>2</v>
      </c>
      <c r="O44" s="101">
        <v>1</v>
      </c>
      <c r="P44" s="642">
        <f>SUM(N44:O44)</f>
        <v>3</v>
      </c>
      <c r="Q44" s="101">
        <f t="shared" si="8"/>
        <v>30</v>
      </c>
      <c r="R44" s="101">
        <f t="shared" si="8"/>
        <v>140</v>
      </c>
      <c r="S44" s="642">
        <f>SUM(Q44:R44)</f>
        <v>170</v>
      </c>
    </row>
    <row r="45" spans="1:19" ht="26.25" customHeight="1">
      <c r="A45" s="638" t="s">
        <v>6</v>
      </c>
      <c r="B45" s="641">
        <f>SUM(B41:B44)</f>
        <v>45</v>
      </c>
      <c r="C45" s="641">
        <f>SUM(C41:C44)</f>
        <v>166</v>
      </c>
      <c r="D45" s="641">
        <f>SUM(B45:C45)</f>
        <v>211</v>
      </c>
      <c r="E45" s="641">
        <f>SUM(E41:E44)</f>
        <v>25</v>
      </c>
      <c r="F45" s="641">
        <f>SUM(F41:F44)</f>
        <v>128</v>
      </c>
      <c r="G45" s="641">
        <f>SUM(E45:F45)</f>
        <v>153</v>
      </c>
      <c r="H45" s="641">
        <f>SUM(H41:H44)</f>
        <v>32</v>
      </c>
      <c r="I45" s="641">
        <f>SUM(I41:I44)</f>
        <v>92</v>
      </c>
      <c r="J45" s="641">
        <f>SUM(H45:I45)</f>
        <v>124</v>
      </c>
      <c r="K45" s="641">
        <f>SUM(K41:K44)</f>
        <v>38</v>
      </c>
      <c r="L45" s="641">
        <f>SUM(L41:L44)</f>
        <v>148</v>
      </c>
      <c r="M45" s="641">
        <f>SUM(K45:L45)</f>
        <v>186</v>
      </c>
      <c r="N45" s="641">
        <f>SUM(N41:N44)</f>
        <v>9</v>
      </c>
      <c r="O45" s="641">
        <f>SUM(O41:O44)</f>
        <v>8</v>
      </c>
      <c r="P45" s="641">
        <f>SUM(N45:O45)</f>
        <v>17</v>
      </c>
      <c r="Q45" s="641">
        <f t="shared" si="8"/>
        <v>149</v>
      </c>
      <c r="R45" s="641">
        <f t="shared" si="8"/>
        <v>542</v>
      </c>
      <c r="S45" s="641">
        <f>SUM(Q45:R45)</f>
        <v>691</v>
      </c>
    </row>
    <row r="46" ht="23.25" customHeight="1">
      <c r="A46" s="439" t="s">
        <v>438</v>
      </c>
    </row>
    <row r="48" spans="1:19" s="217" customFormat="1" ht="27" customHeight="1">
      <c r="A48" s="753" t="s">
        <v>413</v>
      </c>
      <c r="B48" s="753"/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</row>
    <row r="49" spans="1:19" s="217" customFormat="1" ht="27" customHeight="1">
      <c r="A49" s="753" t="s">
        <v>439</v>
      </c>
      <c r="B49" s="753"/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</row>
    <row r="50" spans="1:19" s="217" customFormat="1" ht="27" customHeight="1">
      <c r="A50" s="753" t="s">
        <v>440</v>
      </c>
      <c r="B50" s="753"/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</row>
    <row r="51" ht="23.25" customHeight="1">
      <c r="S51" s="387" t="s">
        <v>457</v>
      </c>
    </row>
    <row r="52" spans="1:19" s="441" customFormat="1" ht="23.25" customHeight="1">
      <c r="A52" s="754" t="s">
        <v>1</v>
      </c>
      <c r="B52" s="706" t="s">
        <v>2</v>
      </c>
      <c r="C52" s="694"/>
      <c r="D52" s="756"/>
      <c r="E52" s="706" t="s">
        <v>3</v>
      </c>
      <c r="F52" s="694"/>
      <c r="G52" s="756"/>
      <c r="H52" s="706" t="s">
        <v>15</v>
      </c>
      <c r="I52" s="694"/>
      <c r="J52" s="756"/>
      <c r="K52" s="706" t="s">
        <v>16</v>
      </c>
      <c r="L52" s="694"/>
      <c r="M52" s="756"/>
      <c r="N52" s="706" t="s">
        <v>17</v>
      </c>
      <c r="O52" s="694"/>
      <c r="P52" s="756"/>
      <c r="Q52" s="706" t="s">
        <v>7</v>
      </c>
      <c r="R52" s="694"/>
      <c r="S52" s="756"/>
    </row>
    <row r="53" spans="1:19" s="441" customFormat="1" ht="23.25" customHeight="1">
      <c r="A53" s="755"/>
      <c r="B53" s="311" t="s">
        <v>4</v>
      </c>
      <c r="C53" s="311" t="s">
        <v>5</v>
      </c>
      <c r="D53" s="311" t="s">
        <v>6</v>
      </c>
      <c r="E53" s="311" t="s">
        <v>4</v>
      </c>
      <c r="F53" s="311" t="s">
        <v>5</v>
      </c>
      <c r="G53" s="311" t="s">
        <v>6</v>
      </c>
      <c r="H53" s="311" t="s">
        <v>4</v>
      </c>
      <c r="I53" s="311" t="s">
        <v>5</v>
      </c>
      <c r="J53" s="311" t="s">
        <v>6</v>
      </c>
      <c r="K53" s="311" t="s">
        <v>4</v>
      </c>
      <c r="L53" s="311" t="s">
        <v>5</v>
      </c>
      <c r="M53" s="311" t="s">
        <v>6</v>
      </c>
      <c r="N53" s="311" t="s">
        <v>4</v>
      </c>
      <c r="O53" s="311" t="s">
        <v>5</v>
      </c>
      <c r="P53" s="311" t="s">
        <v>6</v>
      </c>
      <c r="Q53" s="311" t="s">
        <v>4</v>
      </c>
      <c r="R53" s="311" t="s">
        <v>5</v>
      </c>
      <c r="S53" s="311" t="s">
        <v>6</v>
      </c>
    </row>
    <row r="54" spans="1:19" ht="23.25" customHeight="1">
      <c r="A54" s="635" t="s">
        <v>25</v>
      </c>
      <c r="B54" s="101">
        <v>39</v>
      </c>
      <c r="C54" s="101">
        <v>45</v>
      </c>
      <c r="D54" s="642">
        <f>SUM(B54:C54)</f>
        <v>84</v>
      </c>
      <c r="E54" s="101">
        <v>26</v>
      </c>
      <c r="F54" s="101">
        <v>31</v>
      </c>
      <c r="G54" s="642">
        <f>SUM(E54:F54)</f>
        <v>57</v>
      </c>
      <c r="H54" s="101">
        <v>11</v>
      </c>
      <c r="I54" s="101">
        <v>10</v>
      </c>
      <c r="J54" s="642">
        <f>SUM(H54:I54)</f>
        <v>21</v>
      </c>
      <c r="K54" s="101" t="s">
        <v>84</v>
      </c>
      <c r="L54" s="101" t="s">
        <v>84</v>
      </c>
      <c r="M54" s="642">
        <f>SUM(K54:L54)</f>
        <v>0</v>
      </c>
      <c r="N54" s="101">
        <v>0</v>
      </c>
      <c r="O54" s="101">
        <v>0</v>
      </c>
      <c r="P54" s="642">
        <f>SUM(N54:O54)</f>
        <v>0</v>
      </c>
      <c r="Q54" s="101">
        <f>SUM(B54,E54,H54,K54,N54)</f>
        <v>76</v>
      </c>
      <c r="R54" s="101">
        <f>SUM(C54,F54,I54,L54,O54)</f>
        <v>86</v>
      </c>
      <c r="S54" s="642">
        <f>SUM(Q54:R54)</f>
        <v>162</v>
      </c>
    </row>
    <row r="55" spans="1:19" ht="23.25" customHeight="1">
      <c r="A55" s="635"/>
      <c r="B55" s="101"/>
      <c r="C55" s="101"/>
      <c r="D55" s="642"/>
      <c r="E55" s="101"/>
      <c r="F55" s="101"/>
      <c r="G55" s="642"/>
      <c r="H55" s="101"/>
      <c r="I55" s="101"/>
      <c r="J55" s="642"/>
      <c r="K55" s="101"/>
      <c r="L55" s="101"/>
      <c r="M55" s="642"/>
      <c r="N55" s="101"/>
      <c r="O55" s="101"/>
      <c r="P55" s="642"/>
      <c r="Q55" s="101"/>
      <c r="R55" s="101"/>
      <c r="S55" s="642"/>
    </row>
    <row r="56" spans="1:19" ht="30.75" customHeight="1">
      <c r="A56" s="638" t="s">
        <v>6</v>
      </c>
      <c r="B56" s="641">
        <f>SUM(B54:B55)</f>
        <v>39</v>
      </c>
      <c r="C56" s="641">
        <f>SUM(C54:C55)</f>
        <v>45</v>
      </c>
      <c r="D56" s="641">
        <f>SUM(B56:C56)</f>
        <v>84</v>
      </c>
      <c r="E56" s="641">
        <f>SUM(E54:E55)</f>
        <v>26</v>
      </c>
      <c r="F56" s="641">
        <f>SUM(F54:F55)</f>
        <v>31</v>
      </c>
      <c r="G56" s="641">
        <f>SUM(E56:F56)</f>
        <v>57</v>
      </c>
      <c r="H56" s="641">
        <f>SUM(H54:H55)</f>
        <v>11</v>
      </c>
      <c r="I56" s="641">
        <f>SUM(I54:I55)</f>
        <v>10</v>
      </c>
      <c r="J56" s="641">
        <f>SUM(H56:I56)</f>
        <v>21</v>
      </c>
      <c r="K56" s="641">
        <f>SUM(K54:K55)</f>
        <v>0</v>
      </c>
      <c r="L56" s="641">
        <f>SUM(L54:L55)</f>
        <v>0</v>
      </c>
      <c r="M56" s="641">
        <f>SUM(K56:L56)</f>
        <v>0</v>
      </c>
      <c r="N56" s="641">
        <f>SUM(N54:N55)</f>
        <v>0</v>
      </c>
      <c r="O56" s="641">
        <f>SUM(O54:O55)</f>
        <v>0</v>
      </c>
      <c r="P56" s="641">
        <f>SUM(N56:O56)</f>
        <v>0</v>
      </c>
      <c r="Q56" s="641">
        <f>SUM(B56,E56,H56,K56,N56)</f>
        <v>76</v>
      </c>
      <c r="R56" s="641">
        <f>SUM(C56,F56,I56,L56,O56)</f>
        <v>86</v>
      </c>
      <c r="S56" s="641">
        <f>SUM(Q56:R56)</f>
        <v>162</v>
      </c>
    </row>
    <row r="57" spans="1:19" s="217" customFormat="1" ht="13.5" customHeight="1">
      <c r="A57" s="643"/>
      <c r="B57" s="644"/>
      <c r="C57" s="644"/>
      <c r="D57" s="644"/>
      <c r="E57" s="645"/>
      <c r="F57" s="645"/>
      <c r="G57" s="645"/>
      <c r="H57" s="645"/>
      <c r="I57" s="645"/>
      <c r="J57" s="645"/>
      <c r="K57" s="645"/>
      <c r="L57" s="645"/>
      <c r="M57" s="645"/>
      <c r="N57" s="644"/>
      <c r="O57" s="644"/>
      <c r="P57" s="644"/>
      <c r="Q57" s="644"/>
      <c r="R57" s="644"/>
      <c r="S57" s="644"/>
    </row>
    <row r="60" ht="23.25" customHeight="1">
      <c r="S60" s="646"/>
    </row>
    <row r="66" ht="23.25" customHeight="1">
      <c r="S66" s="646"/>
    </row>
    <row r="68" ht="23.25" customHeight="1">
      <c r="S68" s="646"/>
    </row>
  </sheetData>
  <sheetProtection/>
  <mergeCells count="40">
    <mergeCell ref="A2:S2"/>
    <mergeCell ref="A3:S3"/>
    <mergeCell ref="A4:S4"/>
    <mergeCell ref="A6:A7"/>
    <mergeCell ref="B6:D6"/>
    <mergeCell ref="E6:G6"/>
    <mergeCell ref="H6:J6"/>
    <mergeCell ref="K6:M6"/>
    <mergeCell ref="N6:P6"/>
    <mergeCell ref="Q6:S6"/>
    <mergeCell ref="A23:S23"/>
    <mergeCell ref="A24:S24"/>
    <mergeCell ref="A25:S25"/>
    <mergeCell ref="A27:A28"/>
    <mergeCell ref="B27:D27"/>
    <mergeCell ref="E27:G27"/>
    <mergeCell ref="H27:J27"/>
    <mergeCell ref="K27:M27"/>
    <mergeCell ref="N27:P27"/>
    <mergeCell ref="Q27:S27"/>
    <mergeCell ref="A35:S35"/>
    <mergeCell ref="A36:S36"/>
    <mergeCell ref="A37:S37"/>
    <mergeCell ref="A39:A40"/>
    <mergeCell ref="B39:D39"/>
    <mergeCell ref="E39:G39"/>
    <mergeCell ref="H39:J39"/>
    <mergeCell ref="K39:M39"/>
    <mergeCell ref="N39:P39"/>
    <mergeCell ref="Q39:S39"/>
    <mergeCell ref="A48:S48"/>
    <mergeCell ref="A49:S49"/>
    <mergeCell ref="A50:S50"/>
    <mergeCell ref="A52:A53"/>
    <mergeCell ref="B52:D52"/>
    <mergeCell ref="E52:G52"/>
    <mergeCell ref="H52:J52"/>
    <mergeCell ref="K52:M52"/>
    <mergeCell ref="N52:P52"/>
    <mergeCell ref="Q52:S52"/>
  </mergeCells>
  <printOptions horizontalCentered="1"/>
  <pageMargins left="0.3937007874015748" right="0.3937007874015748" top="0.5905511811023623" bottom="0.3937007874015748" header="0.31496062992125984" footer="0.31496062992125984"/>
  <pageSetup firstPageNumber="32" useFirstPageNumber="1" horizontalDpi="600" verticalDpi="600" orientation="landscape" paperSize="9" r:id="rId1"/>
  <headerFooter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 2556</oddFooter>
  </headerFooter>
  <rowBreaks count="3" manualBreakCount="3">
    <brk id="21" max="255" man="1"/>
    <brk id="33" max="255" man="1"/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S20"/>
  <sheetViews>
    <sheetView showGridLines="0" zoomScale="80" zoomScaleNormal="80" zoomScalePageLayoutView="0" workbookViewId="0" topLeftCell="A1">
      <selection activeCell="Q16" sqref="Q16:S16"/>
    </sheetView>
  </sheetViews>
  <sheetFormatPr defaultColWidth="9.00390625" defaultRowHeight="23.25" customHeight="1"/>
  <cols>
    <col min="1" max="1" width="32.125" style="317" customWidth="1"/>
    <col min="2" max="17" width="5.00390625" style="314" customWidth="1"/>
    <col min="18" max="18" width="6.375" style="314" customWidth="1"/>
    <col min="19" max="19" width="6.25390625" style="314" customWidth="1"/>
    <col min="20" max="16384" width="9.00390625" style="313" customWidth="1"/>
  </cols>
  <sheetData>
    <row r="2" spans="1:19" s="210" customFormat="1" ht="25.5" customHeight="1">
      <c r="A2" s="757" t="s">
        <v>413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</row>
    <row r="3" spans="1:19" s="210" customFormat="1" ht="25.5" customHeight="1">
      <c r="A3" s="757" t="s">
        <v>414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</row>
    <row r="4" spans="1:19" s="210" customFormat="1" ht="25.5" customHeight="1">
      <c r="A4" s="757" t="s">
        <v>442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</row>
    <row r="5" ht="23.25" customHeight="1">
      <c r="S5" s="314" t="s">
        <v>488</v>
      </c>
    </row>
    <row r="6" spans="1:19" s="647" customFormat="1" ht="23.25" customHeight="1">
      <c r="A6" s="754" t="s">
        <v>1</v>
      </c>
      <c r="B6" s="706" t="s">
        <v>2</v>
      </c>
      <c r="C6" s="694"/>
      <c r="D6" s="756"/>
      <c r="E6" s="706" t="s">
        <v>3</v>
      </c>
      <c r="F6" s="694"/>
      <c r="G6" s="756"/>
      <c r="H6" s="706" t="s">
        <v>15</v>
      </c>
      <c r="I6" s="694"/>
      <c r="J6" s="756"/>
      <c r="K6" s="706" t="s">
        <v>16</v>
      </c>
      <c r="L6" s="694"/>
      <c r="M6" s="756"/>
      <c r="N6" s="706" t="s">
        <v>17</v>
      </c>
      <c r="O6" s="694"/>
      <c r="P6" s="756"/>
      <c r="Q6" s="706" t="s">
        <v>7</v>
      </c>
      <c r="R6" s="694"/>
      <c r="S6" s="756"/>
    </row>
    <row r="7" spans="1:19" s="647" customFormat="1" ht="23.25" customHeight="1">
      <c r="A7" s="755"/>
      <c r="B7" s="311" t="s">
        <v>4</v>
      </c>
      <c r="C7" s="311" t="s">
        <v>5</v>
      </c>
      <c r="D7" s="311" t="s">
        <v>6</v>
      </c>
      <c r="E7" s="311" t="s">
        <v>4</v>
      </c>
      <c r="F7" s="311" t="s">
        <v>5</v>
      </c>
      <c r="G7" s="311" t="s">
        <v>6</v>
      </c>
      <c r="H7" s="311" t="s">
        <v>4</v>
      </c>
      <c r="I7" s="311" t="s">
        <v>5</v>
      </c>
      <c r="J7" s="311" t="s">
        <v>6</v>
      </c>
      <c r="K7" s="311" t="s">
        <v>4</v>
      </c>
      <c r="L7" s="311" t="s">
        <v>5</v>
      </c>
      <c r="M7" s="311" t="s">
        <v>6</v>
      </c>
      <c r="N7" s="311" t="s">
        <v>4</v>
      </c>
      <c r="O7" s="311" t="s">
        <v>5</v>
      </c>
      <c r="P7" s="311" t="s">
        <v>6</v>
      </c>
      <c r="Q7" s="311" t="s">
        <v>4</v>
      </c>
      <c r="R7" s="311" t="s">
        <v>5</v>
      </c>
      <c r="S7" s="311" t="s">
        <v>6</v>
      </c>
    </row>
    <row r="8" spans="1:19" ht="23.25" customHeight="1">
      <c r="A8" s="635" t="s">
        <v>25</v>
      </c>
      <c r="B8" s="636">
        <v>0</v>
      </c>
      <c r="C8" s="636">
        <v>0</v>
      </c>
      <c r="D8" s="637">
        <f>SUM(B8:C8)</f>
        <v>0</v>
      </c>
      <c r="E8" s="636">
        <v>4</v>
      </c>
      <c r="F8" s="636">
        <v>8</v>
      </c>
      <c r="G8" s="637">
        <f>SUM(E8:F8)</f>
        <v>12</v>
      </c>
      <c r="H8" s="636" t="s">
        <v>84</v>
      </c>
      <c r="I8" s="636" t="s">
        <v>84</v>
      </c>
      <c r="J8" s="637">
        <f>SUM(H8:I8)</f>
        <v>0</v>
      </c>
      <c r="K8" s="636" t="s">
        <v>84</v>
      </c>
      <c r="L8" s="636" t="s">
        <v>84</v>
      </c>
      <c r="M8" s="637">
        <f>SUM(K8:L8)</f>
        <v>0</v>
      </c>
      <c r="N8" s="636" t="s">
        <v>84</v>
      </c>
      <c r="O8" s="636" t="s">
        <v>84</v>
      </c>
      <c r="P8" s="637">
        <f>SUM(N8:O8)</f>
        <v>0</v>
      </c>
      <c r="Q8" s="636">
        <f aca="true" t="shared" si="0" ref="Q8:R10">SUM(B8,E8,H8,K8,N8)</f>
        <v>4</v>
      </c>
      <c r="R8" s="636">
        <f t="shared" si="0"/>
        <v>8</v>
      </c>
      <c r="S8" s="637">
        <f>SUM(Q8:R8)</f>
        <v>12</v>
      </c>
    </row>
    <row r="9" spans="1:19" ht="23.25" customHeight="1">
      <c r="A9" s="635"/>
      <c r="B9" s="636"/>
      <c r="C9" s="636"/>
      <c r="D9" s="637"/>
      <c r="E9" s="636"/>
      <c r="F9" s="636"/>
      <c r="G9" s="637"/>
      <c r="H9" s="636"/>
      <c r="I9" s="636"/>
      <c r="J9" s="637"/>
      <c r="K9" s="636"/>
      <c r="L9" s="636"/>
      <c r="M9" s="637"/>
      <c r="N9" s="636"/>
      <c r="O9" s="636"/>
      <c r="P9" s="637"/>
      <c r="Q9" s="636"/>
      <c r="R9" s="636"/>
      <c r="S9" s="637"/>
    </row>
    <row r="10" spans="1:19" ht="23.25" customHeight="1">
      <c r="A10" s="638" t="s">
        <v>6</v>
      </c>
      <c r="B10" s="639">
        <f>SUM(B8:B9)</f>
        <v>0</v>
      </c>
      <c r="C10" s="639">
        <f>SUM(C8:C9)</f>
        <v>0</v>
      </c>
      <c r="D10" s="639">
        <f>SUM(B10:C10)</f>
        <v>0</v>
      </c>
      <c r="E10" s="639">
        <f>SUM(E8:E9)</f>
        <v>4</v>
      </c>
      <c r="F10" s="639">
        <f>SUM(F8:F9)</f>
        <v>8</v>
      </c>
      <c r="G10" s="639">
        <f>SUM(E10:F10)</f>
        <v>12</v>
      </c>
      <c r="H10" s="639">
        <f>SUM(H8:H9)</f>
        <v>0</v>
      </c>
      <c r="I10" s="639">
        <f>SUM(I8:I9)</f>
        <v>0</v>
      </c>
      <c r="J10" s="639">
        <f>SUM(H10:I10)</f>
        <v>0</v>
      </c>
      <c r="K10" s="639">
        <f>SUM(K8:K9)</f>
        <v>0</v>
      </c>
      <c r="L10" s="639">
        <f>SUM(L8:L9)</f>
        <v>0</v>
      </c>
      <c r="M10" s="639">
        <f>SUM(K10:L10)</f>
        <v>0</v>
      </c>
      <c r="N10" s="639">
        <f>SUM(N8:N9)</f>
        <v>0</v>
      </c>
      <c r="O10" s="639">
        <f>SUM(O8:O9)</f>
        <v>0</v>
      </c>
      <c r="P10" s="639">
        <f>SUM(N10:O10)</f>
        <v>0</v>
      </c>
      <c r="Q10" s="639">
        <f t="shared" si="0"/>
        <v>4</v>
      </c>
      <c r="R10" s="639">
        <f t="shared" si="0"/>
        <v>8</v>
      </c>
      <c r="S10" s="639">
        <f>SUM(Q10:R10)</f>
        <v>12</v>
      </c>
    </row>
    <row r="11" spans="2:19" ht="23.25" customHeight="1"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</row>
    <row r="12" spans="1:19" s="210" customFormat="1" ht="25.5" customHeight="1">
      <c r="A12" s="757" t="s">
        <v>413</v>
      </c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</row>
    <row r="13" spans="1:19" s="210" customFormat="1" ht="25.5" customHeight="1">
      <c r="A13" s="757" t="s">
        <v>439</v>
      </c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</row>
    <row r="14" spans="1:19" s="210" customFormat="1" ht="25.5" customHeight="1">
      <c r="A14" s="757" t="s">
        <v>444</v>
      </c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</row>
    <row r="15" ht="23.25" customHeight="1">
      <c r="S15" s="314" t="s">
        <v>489</v>
      </c>
    </row>
    <row r="16" spans="1:19" s="647" customFormat="1" ht="23.25" customHeight="1">
      <c r="A16" s="754" t="s">
        <v>1</v>
      </c>
      <c r="B16" s="706" t="s">
        <v>2</v>
      </c>
      <c r="C16" s="694"/>
      <c r="D16" s="756"/>
      <c r="E16" s="706" t="s">
        <v>3</v>
      </c>
      <c r="F16" s="694"/>
      <c r="G16" s="756"/>
      <c r="H16" s="706" t="s">
        <v>15</v>
      </c>
      <c r="I16" s="694"/>
      <c r="J16" s="756"/>
      <c r="K16" s="706" t="s">
        <v>16</v>
      </c>
      <c r="L16" s="694"/>
      <c r="M16" s="756"/>
      <c r="N16" s="706" t="s">
        <v>17</v>
      </c>
      <c r="O16" s="694"/>
      <c r="P16" s="756"/>
      <c r="Q16" s="706" t="s">
        <v>7</v>
      </c>
      <c r="R16" s="694"/>
      <c r="S16" s="756"/>
    </row>
    <row r="17" spans="1:19" s="647" customFormat="1" ht="23.25" customHeight="1">
      <c r="A17" s="755"/>
      <c r="B17" s="311" t="s">
        <v>4</v>
      </c>
      <c r="C17" s="311" t="s">
        <v>5</v>
      </c>
      <c r="D17" s="311" t="s">
        <v>6</v>
      </c>
      <c r="E17" s="311" t="s">
        <v>4</v>
      </c>
      <c r="F17" s="311" t="s">
        <v>5</v>
      </c>
      <c r="G17" s="311" t="s">
        <v>6</v>
      </c>
      <c r="H17" s="311" t="s">
        <v>4</v>
      </c>
      <c r="I17" s="311" t="s">
        <v>5</v>
      </c>
      <c r="J17" s="311" t="s">
        <v>6</v>
      </c>
      <c r="K17" s="311" t="s">
        <v>4</v>
      </c>
      <c r="L17" s="311" t="s">
        <v>5</v>
      </c>
      <c r="M17" s="311" t="s">
        <v>6</v>
      </c>
      <c r="N17" s="311" t="s">
        <v>4</v>
      </c>
      <c r="O17" s="311" t="s">
        <v>5</v>
      </c>
      <c r="P17" s="311" t="s">
        <v>6</v>
      </c>
      <c r="Q17" s="311" t="s">
        <v>4</v>
      </c>
      <c r="R17" s="311" t="s">
        <v>5</v>
      </c>
      <c r="S17" s="311" t="s">
        <v>6</v>
      </c>
    </row>
    <row r="18" spans="1:19" ht="23.25" customHeight="1">
      <c r="A18" s="635" t="s">
        <v>25</v>
      </c>
      <c r="B18" s="636" t="s">
        <v>84</v>
      </c>
      <c r="C18" s="636" t="s">
        <v>84</v>
      </c>
      <c r="D18" s="637">
        <f>SUM(B18:C18)</f>
        <v>0</v>
      </c>
      <c r="E18" s="636">
        <v>14</v>
      </c>
      <c r="F18" s="636">
        <v>4</v>
      </c>
      <c r="G18" s="637">
        <f>SUM(E18:F18)</f>
        <v>18</v>
      </c>
      <c r="H18" s="636" t="s">
        <v>84</v>
      </c>
      <c r="I18" s="636" t="s">
        <v>84</v>
      </c>
      <c r="J18" s="637">
        <f>SUM(H18:I18)</f>
        <v>0</v>
      </c>
      <c r="K18" s="636" t="s">
        <v>84</v>
      </c>
      <c r="L18" s="636" t="s">
        <v>84</v>
      </c>
      <c r="M18" s="637">
        <f>SUM(K18:L18)</f>
        <v>0</v>
      </c>
      <c r="N18" s="636" t="s">
        <v>84</v>
      </c>
      <c r="O18" s="636" t="s">
        <v>84</v>
      </c>
      <c r="P18" s="637">
        <f>SUM(N18:O18)</f>
        <v>0</v>
      </c>
      <c r="Q18" s="636">
        <f aca="true" t="shared" si="1" ref="Q18:R20">SUM(B18,E18,H18,K18,N18)</f>
        <v>14</v>
      </c>
      <c r="R18" s="636">
        <f t="shared" si="1"/>
        <v>4</v>
      </c>
      <c r="S18" s="637">
        <f>SUM(Q18:R18)</f>
        <v>18</v>
      </c>
    </row>
    <row r="19" spans="1:19" ht="23.25" customHeight="1">
      <c r="A19" s="635"/>
      <c r="B19" s="636"/>
      <c r="C19" s="636"/>
      <c r="D19" s="637"/>
      <c r="E19" s="636"/>
      <c r="F19" s="636"/>
      <c r="G19" s="637"/>
      <c r="H19" s="636"/>
      <c r="I19" s="636"/>
      <c r="J19" s="637"/>
      <c r="K19" s="636"/>
      <c r="L19" s="636"/>
      <c r="M19" s="637"/>
      <c r="N19" s="636"/>
      <c r="O19" s="636"/>
      <c r="P19" s="637"/>
      <c r="Q19" s="636"/>
      <c r="R19" s="636"/>
      <c r="S19" s="637"/>
    </row>
    <row r="20" spans="1:19" ht="23.25" customHeight="1">
      <c r="A20" s="638" t="s">
        <v>6</v>
      </c>
      <c r="B20" s="639">
        <f>SUM(B18:B19)</f>
        <v>0</v>
      </c>
      <c r="C20" s="639">
        <f>SUM(C18:C19)</f>
        <v>0</v>
      </c>
      <c r="D20" s="639">
        <f>SUM(B20:C20)</f>
        <v>0</v>
      </c>
      <c r="E20" s="639">
        <f>SUM(E18:E19)</f>
        <v>14</v>
      </c>
      <c r="F20" s="639">
        <f>SUM(F18:F19)</f>
        <v>4</v>
      </c>
      <c r="G20" s="639">
        <f>SUM(E20:F20)</f>
        <v>18</v>
      </c>
      <c r="H20" s="639">
        <f>SUM(H18:H19)</f>
        <v>0</v>
      </c>
      <c r="I20" s="639">
        <f>SUM(I18:I19)</f>
        <v>0</v>
      </c>
      <c r="J20" s="639">
        <f>SUM(H20:I20)</f>
        <v>0</v>
      </c>
      <c r="K20" s="639">
        <f>SUM(K18:K19)</f>
        <v>0</v>
      </c>
      <c r="L20" s="639">
        <f>SUM(L18:L19)</f>
        <v>0</v>
      </c>
      <c r="M20" s="639">
        <f>SUM(K20:L20)</f>
        <v>0</v>
      </c>
      <c r="N20" s="639">
        <f>SUM(N18:N19)</f>
        <v>0</v>
      </c>
      <c r="O20" s="639">
        <f>SUM(O18:O19)</f>
        <v>0</v>
      </c>
      <c r="P20" s="639">
        <f>SUM(N20:O20)</f>
        <v>0</v>
      </c>
      <c r="Q20" s="639">
        <f t="shared" si="1"/>
        <v>14</v>
      </c>
      <c r="R20" s="639">
        <f t="shared" si="1"/>
        <v>4</v>
      </c>
      <c r="S20" s="639">
        <f>SUM(Q20:R20)</f>
        <v>18</v>
      </c>
    </row>
  </sheetData>
  <sheetProtection/>
  <mergeCells count="20">
    <mergeCell ref="A2:S2"/>
    <mergeCell ref="A3:S3"/>
    <mergeCell ref="A4:S4"/>
    <mergeCell ref="A6:A7"/>
    <mergeCell ref="B6:D6"/>
    <mergeCell ref="E6:G6"/>
    <mergeCell ref="H6:J6"/>
    <mergeCell ref="K6:M6"/>
    <mergeCell ref="N6:P6"/>
    <mergeCell ref="Q6:S6"/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</mergeCells>
  <printOptions horizontalCentered="1"/>
  <pageMargins left="0.3937007874015748" right="0.3937007874015748" top="0.5905511811023623" bottom="0.3937007874015748" header="0.31496062992125984" footer="0.31496062992125984"/>
  <pageSetup firstPageNumber="36" useFirstPageNumber="1" horizontalDpi="600" verticalDpi="600" orientation="landscape" paperSize="9" r:id="rId1"/>
  <headerFooter>
    <oddFooter>&amp;L&amp;"Angsana New,ธรรมดา"&amp;12งานทะเบียนนิสิตและบริการการศึกษา&amp;C&amp;"Angsana New,ธรรมดา"&amp;12หน้าที่ &amp;P&amp;R&amp;"Angsana New,ธรรมดา"&amp;12ข้อมูล ณ วันที่ 1 กรกฎาคม 2556</oddFooter>
  </headerFooter>
  <rowBreaks count="1" manualBreakCount="1">
    <brk id="1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1" sqref="A1:M1"/>
    </sheetView>
  </sheetViews>
  <sheetFormatPr defaultColWidth="5.00390625" defaultRowHeight="24"/>
  <cols>
    <col min="1" max="1" width="32.125" style="649" customWidth="1"/>
    <col min="2" max="13" width="5.00390625" style="314" customWidth="1"/>
    <col min="14" max="16384" width="5.00390625" style="650" customWidth="1"/>
  </cols>
  <sheetData>
    <row r="1" spans="1:13" s="648" customFormat="1" ht="26.25" customHeight="1">
      <c r="A1" s="757" t="s">
        <v>413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</row>
    <row r="2" spans="1:13" s="648" customFormat="1" ht="26.25" customHeight="1">
      <c r="A2" s="757" t="s">
        <v>446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</row>
    <row r="3" ht="25.5" customHeight="1">
      <c r="M3" s="314" t="s">
        <v>490</v>
      </c>
    </row>
    <row r="4" spans="1:13" s="651" customFormat="1" ht="25.5" customHeight="1">
      <c r="A4" s="758" t="s">
        <v>1</v>
      </c>
      <c r="B4" s="706" t="s">
        <v>2</v>
      </c>
      <c r="C4" s="694"/>
      <c r="D4" s="756"/>
      <c r="E4" s="706" t="s">
        <v>3</v>
      </c>
      <c r="F4" s="694"/>
      <c r="G4" s="756"/>
      <c r="H4" s="706" t="s">
        <v>15</v>
      </c>
      <c r="I4" s="694"/>
      <c r="J4" s="756"/>
      <c r="K4" s="706" t="s">
        <v>7</v>
      </c>
      <c r="L4" s="694"/>
      <c r="M4" s="756"/>
    </row>
    <row r="5" spans="1:13" s="651" customFormat="1" ht="21">
      <c r="A5" s="759"/>
      <c r="B5" s="652" t="s">
        <v>4</v>
      </c>
      <c r="C5" s="652" t="s">
        <v>5</v>
      </c>
      <c r="D5" s="652" t="s">
        <v>6</v>
      </c>
      <c r="E5" s="652" t="s">
        <v>4</v>
      </c>
      <c r="F5" s="652" t="s">
        <v>5</v>
      </c>
      <c r="G5" s="652" t="s">
        <v>6</v>
      </c>
      <c r="H5" s="652" t="s">
        <v>4</v>
      </c>
      <c r="I5" s="652" t="s">
        <v>5</v>
      </c>
      <c r="J5" s="652" t="s">
        <v>6</v>
      </c>
      <c r="K5" s="652" t="s">
        <v>4</v>
      </c>
      <c r="L5" s="652" t="s">
        <v>5</v>
      </c>
      <c r="M5" s="652" t="s">
        <v>6</v>
      </c>
    </row>
    <row r="6" spans="1:13" s="651" customFormat="1" ht="21">
      <c r="A6" s="653" t="s">
        <v>48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</row>
    <row r="7" spans="1:13" s="651" customFormat="1" ht="21">
      <c r="A7" s="655" t="s">
        <v>448</v>
      </c>
      <c r="B7" s="656">
        <v>2</v>
      </c>
      <c r="C7" s="656">
        <v>2</v>
      </c>
      <c r="D7" s="657">
        <f>SUM(B7:C7)</f>
        <v>4</v>
      </c>
      <c r="E7" s="656">
        <v>0</v>
      </c>
      <c r="F7" s="656">
        <v>0</v>
      </c>
      <c r="G7" s="657">
        <f>SUM(E7:F7)</f>
        <v>0</v>
      </c>
      <c r="H7" s="656" t="s">
        <v>84</v>
      </c>
      <c r="I7" s="656">
        <v>0</v>
      </c>
      <c r="J7" s="657">
        <f>SUM(H7:I7)</f>
        <v>0</v>
      </c>
      <c r="K7" s="656">
        <f aca="true" t="shared" si="0" ref="K7:M15">SUM(B7,E7,H7)</f>
        <v>2</v>
      </c>
      <c r="L7" s="656">
        <f t="shared" si="0"/>
        <v>2</v>
      </c>
      <c r="M7" s="657">
        <f t="shared" si="0"/>
        <v>4</v>
      </c>
    </row>
    <row r="8" spans="1:13" s="651" customFormat="1" ht="21">
      <c r="A8" s="655" t="s">
        <v>449</v>
      </c>
      <c r="B8" s="656">
        <v>5</v>
      </c>
      <c r="C8" s="656">
        <v>3</v>
      </c>
      <c r="D8" s="657">
        <f aca="true" t="shared" si="1" ref="D8:D15">SUM(B8:C8)</f>
        <v>8</v>
      </c>
      <c r="E8" s="656">
        <v>2</v>
      </c>
      <c r="F8" s="656">
        <v>2</v>
      </c>
      <c r="G8" s="657">
        <f aca="true" t="shared" si="2" ref="G8:G15">SUM(E8:F8)</f>
        <v>4</v>
      </c>
      <c r="H8" s="656">
        <v>5</v>
      </c>
      <c r="I8" s="656">
        <v>1</v>
      </c>
      <c r="J8" s="657">
        <f aca="true" t="shared" si="3" ref="J8:J15">SUM(H8:I8)</f>
        <v>6</v>
      </c>
      <c r="K8" s="656">
        <f t="shared" si="0"/>
        <v>12</v>
      </c>
      <c r="L8" s="656">
        <f t="shared" si="0"/>
        <v>6</v>
      </c>
      <c r="M8" s="657">
        <f t="shared" si="0"/>
        <v>18</v>
      </c>
    </row>
    <row r="9" spans="1:13" s="651" customFormat="1" ht="21">
      <c r="A9" s="655" t="s">
        <v>450</v>
      </c>
      <c r="B9" s="656">
        <v>0</v>
      </c>
      <c r="C9" s="656">
        <v>0</v>
      </c>
      <c r="D9" s="657">
        <f t="shared" si="1"/>
        <v>0</v>
      </c>
      <c r="E9" s="656">
        <v>1</v>
      </c>
      <c r="F9" s="656">
        <v>0</v>
      </c>
      <c r="G9" s="657">
        <f t="shared" si="2"/>
        <v>1</v>
      </c>
      <c r="H9" s="656" t="s">
        <v>84</v>
      </c>
      <c r="I9" s="656">
        <v>1</v>
      </c>
      <c r="J9" s="657">
        <f t="shared" si="3"/>
        <v>1</v>
      </c>
      <c r="K9" s="656">
        <f t="shared" si="0"/>
        <v>1</v>
      </c>
      <c r="L9" s="656">
        <f t="shared" si="0"/>
        <v>1</v>
      </c>
      <c r="M9" s="657">
        <f t="shared" si="0"/>
        <v>2</v>
      </c>
    </row>
    <row r="10" spans="1:13" s="651" customFormat="1" ht="21">
      <c r="A10" s="655" t="s">
        <v>19</v>
      </c>
      <c r="B10" s="656">
        <v>0</v>
      </c>
      <c r="C10" s="656">
        <v>0</v>
      </c>
      <c r="D10" s="657">
        <f t="shared" si="1"/>
        <v>0</v>
      </c>
      <c r="E10" s="656" t="s">
        <v>84</v>
      </c>
      <c r="F10" s="656" t="s">
        <v>84</v>
      </c>
      <c r="G10" s="657">
        <f t="shared" si="2"/>
        <v>0</v>
      </c>
      <c r="H10" s="656">
        <v>1</v>
      </c>
      <c r="I10" s="656" t="s">
        <v>84</v>
      </c>
      <c r="J10" s="657">
        <f t="shared" si="3"/>
        <v>1</v>
      </c>
      <c r="K10" s="656">
        <f t="shared" si="0"/>
        <v>1</v>
      </c>
      <c r="L10" s="656">
        <f t="shared" si="0"/>
        <v>0</v>
      </c>
      <c r="M10" s="657">
        <f t="shared" si="0"/>
        <v>1</v>
      </c>
    </row>
    <row r="11" spans="1:13" s="651" customFormat="1" ht="21">
      <c r="A11" s="655" t="s">
        <v>34</v>
      </c>
      <c r="B11" s="656">
        <v>0</v>
      </c>
      <c r="C11" s="656">
        <v>1</v>
      </c>
      <c r="D11" s="657">
        <f t="shared" si="1"/>
        <v>1</v>
      </c>
      <c r="E11" s="656">
        <v>1</v>
      </c>
      <c r="F11" s="656">
        <v>3</v>
      </c>
      <c r="G11" s="657">
        <f t="shared" si="2"/>
        <v>4</v>
      </c>
      <c r="H11" s="656" t="s">
        <v>84</v>
      </c>
      <c r="I11" s="656">
        <v>2</v>
      </c>
      <c r="J11" s="657">
        <f t="shared" si="3"/>
        <v>2</v>
      </c>
      <c r="K11" s="656">
        <f t="shared" si="0"/>
        <v>1</v>
      </c>
      <c r="L11" s="656">
        <f t="shared" si="0"/>
        <v>6</v>
      </c>
      <c r="M11" s="657">
        <f t="shared" si="0"/>
        <v>7</v>
      </c>
    </row>
    <row r="12" spans="1:13" s="651" customFormat="1" ht="21">
      <c r="A12" s="655" t="s">
        <v>21</v>
      </c>
      <c r="B12" s="656">
        <v>0</v>
      </c>
      <c r="C12" s="656">
        <v>0</v>
      </c>
      <c r="D12" s="657">
        <f t="shared" si="1"/>
        <v>0</v>
      </c>
      <c r="E12" s="656">
        <v>1</v>
      </c>
      <c r="F12" s="656">
        <v>6</v>
      </c>
      <c r="G12" s="657">
        <f t="shared" si="2"/>
        <v>7</v>
      </c>
      <c r="H12" s="656" t="s">
        <v>84</v>
      </c>
      <c r="I12" s="656" t="s">
        <v>84</v>
      </c>
      <c r="J12" s="657">
        <f t="shared" si="3"/>
        <v>0</v>
      </c>
      <c r="K12" s="656">
        <f t="shared" si="0"/>
        <v>1</v>
      </c>
      <c r="L12" s="656">
        <f t="shared" si="0"/>
        <v>6</v>
      </c>
      <c r="M12" s="657">
        <f t="shared" si="0"/>
        <v>7</v>
      </c>
    </row>
    <row r="13" spans="1:13" ht="23.25" customHeight="1">
      <c r="A13" s="655" t="s">
        <v>251</v>
      </c>
      <c r="B13" s="656">
        <v>1</v>
      </c>
      <c r="C13" s="656">
        <v>2</v>
      </c>
      <c r="D13" s="657">
        <f t="shared" si="1"/>
        <v>3</v>
      </c>
      <c r="E13" s="656">
        <v>3</v>
      </c>
      <c r="F13" s="656">
        <v>2</v>
      </c>
      <c r="G13" s="657">
        <f t="shared" si="2"/>
        <v>5</v>
      </c>
      <c r="H13" s="656">
        <v>1</v>
      </c>
      <c r="I13" s="656">
        <v>2</v>
      </c>
      <c r="J13" s="657">
        <f t="shared" si="3"/>
        <v>3</v>
      </c>
      <c r="K13" s="656">
        <f t="shared" si="0"/>
        <v>5</v>
      </c>
      <c r="L13" s="656">
        <f t="shared" si="0"/>
        <v>6</v>
      </c>
      <c r="M13" s="657">
        <f t="shared" si="0"/>
        <v>11</v>
      </c>
    </row>
    <row r="14" spans="1:13" ht="23.25" customHeight="1">
      <c r="A14" s="655" t="s">
        <v>451</v>
      </c>
      <c r="B14" s="656">
        <v>0</v>
      </c>
      <c r="C14" s="656">
        <v>6</v>
      </c>
      <c r="D14" s="657">
        <f t="shared" si="1"/>
        <v>6</v>
      </c>
      <c r="E14" s="656">
        <v>2</v>
      </c>
      <c r="F14" s="656">
        <v>3</v>
      </c>
      <c r="G14" s="657">
        <f t="shared" si="2"/>
        <v>5</v>
      </c>
      <c r="H14" s="656">
        <v>0</v>
      </c>
      <c r="I14" s="656">
        <v>0</v>
      </c>
      <c r="J14" s="657">
        <f t="shared" si="3"/>
        <v>0</v>
      </c>
      <c r="K14" s="656">
        <f t="shared" si="0"/>
        <v>2</v>
      </c>
      <c r="L14" s="656">
        <f t="shared" si="0"/>
        <v>9</v>
      </c>
      <c r="M14" s="657">
        <f t="shared" si="0"/>
        <v>11</v>
      </c>
    </row>
    <row r="15" spans="1:13" ht="23.25" customHeight="1">
      <c r="A15" s="655" t="s">
        <v>420</v>
      </c>
      <c r="B15" s="656">
        <v>0</v>
      </c>
      <c r="C15" s="656">
        <v>1</v>
      </c>
      <c r="D15" s="657">
        <f t="shared" si="1"/>
        <v>1</v>
      </c>
      <c r="E15" s="656">
        <v>1</v>
      </c>
      <c r="F15" s="656">
        <v>2</v>
      </c>
      <c r="G15" s="657">
        <f t="shared" si="2"/>
        <v>3</v>
      </c>
      <c r="H15" s="656" t="s">
        <v>84</v>
      </c>
      <c r="I15" s="656" t="s">
        <v>84</v>
      </c>
      <c r="J15" s="657">
        <f t="shared" si="3"/>
        <v>0</v>
      </c>
      <c r="K15" s="656">
        <f t="shared" si="0"/>
        <v>1</v>
      </c>
      <c r="L15" s="656">
        <f t="shared" si="0"/>
        <v>3</v>
      </c>
      <c r="M15" s="657">
        <f t="shared" si="0"/>
        <v>4</v>
      </c>
    </row>
    <row r="16" spans="1:13" s="384" customFormat="1" ht="23.25" customHeight="1">
      <c r="A16" s="638" t="s">
        <v>452</v>
      </c>
      <c r="B16" s="641">
        <f>SUM(B7:B15)</f>
        <v>8</v>
      </c>
      <c r="C16" s="641">
        <f aca="true" t="shared" si="4" ref="C16:M16">SUM(C7:C15)</f>
        <v>15</v>
      </c>
      <c r="D16" s="641">
        <f t="shared" si="4"/>
        <v>23</v>
      </c>
      <c r="E16" s="641">
        <f t="shared" si="4"/>
        <v>11</v>
      </c>
      <c r="F16" s="641">
        <f t="shared" si="4"/>
        <v>18</v>
      </c>
      <c r="G16" s="641">
        <f t="shared" si="4"/>
        <v>29</v>
      </c>
      <c r="H16" s="641">
        <f t="shared" si="4"/>
        <v>7</v>
      </c>
      <c r="I16" s="641">
        <f t="shared" si="4"/>
        <v>6</v>
      </c>
      <c r="J16" s="641">
        <f t="shared" si="4"/>
        <v>13</v>
      </c>
      <c r="K16" s="641">
        <f t="shared" si="4"/>
        <v>26</v>
      </c>
      <c r="L16" s="641">
        <f t="shared" si="4"/>
        <v>39</v>
      </c>
      <c r="M16" s="641">
        <f t="shared" si="4"/>
        <v>65</v>
      </c>
    </row>
    <row r="17" ht="23.25" customHeight="1">
      <c r="A17" s="658"/>
    </row>
    <row r="18" spans="1:13" s="217" customFormat="1" ht="26.25" customHeight="1">
      <c r="A18" s="753" t="s">
        <v>413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</row>
    <row r="19" spans="1:13" s="217" customFormat="1" ht="26.25" customHeight="1">
      <c r="A19" s="753" t="s">
        <v>453</v>
      </c>
      <c r="B19" s="753"/>
      <c r="C19" s="753"/>
      <c r="D19" s="753"/>
      <c r="E19" s="753"/>
      <c r="F19" s="753"/>
      <c r="G19" s="753"/>
      <c r="H19" s="753"/>
      <c r="I19" s="753"/>
      <c r="J19" s="753"/>
      <c r="K19" s="753"/>
      <c r="L19" s="753"/>
      <c r="M19" s="753"/>
    </row>
    <row r="20" spans="1:13" s="384" customFormat="1" ht="20.25" customHeight="1">
      <c r="A20" s="439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 t="s">
        <v>491</v>
      </c>
    </row>
    <row r="21" spans="1:13" s="441" customFormat="1" ht="25.5" customHeight="1">
      <c r="A21" s="754" t="s">
        <v>1</v>
      </c>
      <c r="B21" s="706" t="s">
        <v>2</v>
      </c>
      <c r="C21" s="694"/>
      <c r="D21" s="756"/>
      <c r="E21" s="706" t="s">
        <v>3</v>
      </c>
      <c r="F21" s="694"/>
      <c r="G21" s="756"/>
      <c r="H21" s="706" t="s">
        <v>15</v>
      </c>
      <c r="I21" s="694"/>
      <c r="J21" s="756"/>
      <c r="K21" s="706" t="s">
        <v>7</v>
      </c>
      <c r="L21" s="694"/>
      <c r="M21" s="756"/>
    </row>
    <row r="22" spans="1:13" s="441" customFormat="1" ht="21">
      <c r="A22" s="755"/>
      <c r="B22" s="311" t="s">
        <v>4</v>
      </c>
      <c r="C22" s="311" t="s">
        <v>5</v>
      </c>
      <c r="D22" s="311" t="s">
        <v>6</v>
      </c>
      <c r="E22" s="311" t="s">
        <v>4</v>
      </c>
      <c r="F22" s="311" t="s">
        <v>5</v>
      </c>
      <c r="G22" s="311" t="s">
        <v>6</v>
      </c>
      <c r="H22" s="311" t="s">
        <v>4</v>
      </c>
      <c r="I22" s="311" t="s">
        <v>5</v>
      </c>
      <c r="J22" s="311" t="s">
        <v>6</v>
      </c>
      <c r="K22" s="311" t="s">
        <v>4</v>
      </c>
      <c r="L22" s="311" t="s">
        <v>5</v>
      </c>
      <c r="M22" s="311" t="s">
        <v>6</v>
      </c>
    </row>
    <row r="23" spans="1:13" s="441" customFormat="1" ht="21">
      <c r="A23" s="659" t="s">
        <v>48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</row>
    <row r="24" spans="1:13" s="384" customFormat="1" ht="23.25" customHeight="1">
      <c r="A24" s="635" t="s">
        <v>448</v>
      </c>
      <c r="B24" s="101">
        <v>1</v>
      </c>
      <c r="C24" s="101">
        <v>4</v>
      </c>
      <c r="D24" s="642">
        <f>SUM(B24:C24)</f>
        <v>5</v>
      </c>
      <c r="E24" s="101">
        <v>0</v>
      </c>
      <c r="F24" s="101">
        <v>0</v>
      </c>
      <c r="G24" s="642">
        <f>SUM(E24:F24)</f>
        <v>0</v>
      </c>
      <c r="H24" s="101">
        <v>0</v>
      </c>
      <c r="I24" s="101">
        <v>0</v>
      </c>
      <c r="J24" s="642">
        <f>SUM(H24:I24)</f>
        <v>0</v>
      </c>
      <c r="K24" s="101">
        <f>SUM(B24,E24,H24)</f>
        <v>1</v>
      </c>
      <c r="L24" s="101">
        <f>SUM(C24,F24,I24)</f>
        <v>4</v>
      </c>
      <c r="M24" s="642">
        <f>SUM(D24,G24,J24)</f>
        <v>5</v>
      </c>
    </row>
    <row r="25" spans="1:13" s="384" customFormat="1" ht="24" customHeight="1">
      <c r="A25" s="635" t="s">
        <v>449</v>
      </c>
      <c r="B25" s="636">
        <v>1</v>
      </c>
      <c r="C25" s="636">
        <v>1</v>
      </c>
      <c r="D25" s="637">
        <f>SUM(B25:C25)</f>
        <v>2</v>
      </c>
      <c r="E25" s="636">
        <v>7</v>
      </c>
      <c r="F25" s="636">
        <v>2</v>
      </c>
      <c r="G25" s="637">
        <f>SUM(E25:F25)</f>
        <v>9</v>
      </c>
      <c r="H25" s="636" t="s">
        <v>84</v>
      </c>
      <c r="I25" s="636" t="s">
        <v>84</v>
      </c>
      <c r="J25" s="637">
        <f>SUM(H25:I25)</f>
        <v>0</v>
      </c>
      <c r="K25" s="636">
        <f aca="true" t="shared" si="5" ref="K25:M27">SUM(B25,E25,H25)</f>
        <v>8</v>
      </c>
      <c r="L25" s="636">
        <f t="shared" si="5"/>
        <v>3</v>
      </c>
      <c r="M25" s="637">
        <f t="shared" si="5"/>
        <v>11</v>
      </c>
    </row>
    <row r="26" spans="1:13" s="384" customFormat="1" ht="24" customHeight="1">
      <c r="A26" s="635" t="s">
        <v>450</v>
      </c>
      <c r="B26" s="636">
        <v>2</v>
      </c>
      <c r="C26" s="636">
        <v>7</v>
      </c>
      <c r="D26" s="637">
        <f>SUM(B26:C26)</f>
        <v>9</v>
      </c>
      <c r="E26" s="636">
        <v>1</v>
      </c>
      <c r="F26" s="636">
        <v>3</v>
      </c>
      <c r="G26" s="637">
        <f>SUM(E26:F26)</f>
        <v>4</v>
      </c>
      <c r="H26" s="636">
        <v>4</v>
      </c>
      <c r="I26" s="636">
        <v>10</v>
      </c>
      <c r="J26" s="637">
        <f>SUM(H26:I26)</f>
        <v>14</v>
      </c>
      <c r="K26" s="636">
        <f t="shared" si="5"/>
        <v>7</v>
      </c>
      <c r="L26" s="636">
        <f t="shared" si="5"/>
        <v>20</v>
      </c>
      <c r="M26" s="637">
        <f t="shared" si="5"/>
        <v>27</v>
      </c>
    </row>
    <row r="27" spans="1:13" s="384" customFormat="1" ht="24" customHeight="1">
      <c r="A27" s="40" t="s">
        <v>251</v>
      </c>
      <c r="B27" s="636">
        <v>0</v>
      </c>
      <c r="C27" s="636">
        <v>0</v>
      </c>
      <c r="D27" s="637">
        <f>SUM(B27:C27)</f>
        <v>0</v>
      </c>
      <c r="E27" s="636">
        <v>5</v>
      </c>
      <c r="F27" s="636">
        <v>4</v>
      </c>
      <c r="G27" s="637">
        <v>9</v>
      </c>
      <c r="H27" s="636" t="s">
        <v>84</v>
      </c>
      <c r="I27" s="636" t="s">
        <v>84</v>
      </c>
      <c r="J27" s="637">
        <f>SUM(H27:I27)</f>
        <v>0</v>
      </c>
      <c r="K27" s="636">
        <f t="shared" si="5"/>
        <v>5</v>
      </c>
      <c r="L27" s="636">
        <f t="shared" si="5"/>
        <v>4</v>
      </c>
      <c r="M27" s="637">
        <f t="shared" si="5"/>
        <v>9</v>
      </c>
    </row>
    <row r="28" spans="1:13" s="384" customFormat="1" ht="26.25" customHeight="1">
      <c r="A28" s="638" t="s">
        <v>6</v>
      </c>
      <c r="B28" s="641">
        <f>SUM(B24:B27)</f>
        <v>4</v>
      </c>
      <c r="C28" s="641">
        <f aca="true" t="shared" si="6" ref="C28:M28">SUM(C24:C27)</f>
        <v>12</v>
      </c>
      <c r="D28" s="641">
        <f t="shared" si="6"/>
        <v>16</v>
      </c>
      <c r="E28" s="641">
        <f t="shared" si="6"/>
        <v>13</v>
      </c>
      <c r="F28" s="641">
        <f t="shared" si="6"/>
        <v>9</v>
      </c>
      <c r="G28" s="641">
        <f t="shared" si="6"/>
        <v>22</v>
      </c>
      <c r="H28" s="641">
        <f t="shared" si="6"/>
        <v>4</v>
      </c>
      <c r="I28" s="641">
        <f t="shared" si="6"/>
        <v>10</v>
      </c>
      <c r="J28" s="641">
        <f t="shared" si="6"/>
        <v>14</v>
      </c>
      <c r="K28" s="641">
        <f t="shared" si="6"/>
        <v>21</v>
      </c>
      <c r="L28" s="641">
        <f t="shared" si="6"/>
        <v>31</v>
      </c>
      <c r="M28" s="641">
        <f t="shared" si="6"/>
        <v>52</v>
      </c>
    </row>
    <row r="29" spans="1:13" ht="28.5" customHeight="1">
      <c r="A29" s="638" t="s">
        <v>455</v>
      </c>
      <c r="B29" s="641">
        <f>SUM(B28)</f>
        <v>4</v>
      </c>
      <c r="C29" s="641">
        <f aca="true" t="shared" si="7" ref="C29:M29">SUM(C28)</f>
        <v>12</v>
      </c>
      <c r="D29" s="641">
        <f t="shared" si="7"/>
        <v>16</v>
      </c>
      <c r="E29" s="641">
        <f t="shared" si="7"/>
        <v>13</v>
      </c>
      <c r="F29" s="641">
        <f t="shared" si="7"/>
        <v>9</v>
      </c>
      <c r="G29" s="641">
        <f t="shared" si="7"/>
        <v>22</v>
      </c>
      <c r="H29" s="641">
        <f t="shared" si="7"/>
        <v>4</v>
      </c>
      <c r="I29" s="641">
        <f t="shared" si="7"/>
        <v>10</v>
      </c>
      <c r="J29" s="641">
        <f t="shared" si="7"/>
        <v>14</v>
      </c>
      <c r="K29" s="641">
        <f t="shared" si="7"/>
        <v>21</v>
      </c>
      <c r="L29" s="641">
        <f t="shared" si="7"/>
        <v>31</v>
      </c>
      <c r="M29" s="641">
        <f t="shared" si="7"/>
        <v>52</v>
      </c>
    </row>
    <row r="30" spans="5:7" ht="21">
      <c r="E30" s="660"/>
      <c r="F30" s="660"/>
      <c r="G30" s="660"/>
    </row>
    <row r="31" spans="1:13" s="217" customFormat="1" ht="26.25" customHeight="1">
      <c r="A31" s="753" t="s">
        <v>413</v>
      </c>
      <c r="B31" s="753"/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</row>
    <row r="32" spans="1:13" s="217" customFormat="1" ht="26.25" customHeight="1">
      <c r="A32" s="753" t="s">
        <v>456</v>
      </c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</row>
    <row r="33" spans="1:13" s="384" customFormat="1" ht="20.25" customHeight="1">
      <c r="A33" s="439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 t="s">
        <v>492</v>
      </c>
    </row>
    <row r="34" spans="1:13" s="441" customFormat="1" ht="25.5" customHeight="1">
      <c r="A34" s="754" t="s">
        <v>1</v>
      </c>
      <c r="B34" s="706" t="s">
        <v>2</v>
      </c>
      <c r="C34" s="694"/>
      <c r="D34" s="756"/>
      <c r="E34" s="706" t="s">
        <v>3</v>
      </c>
      <c r="F34" s="694"/>
      <c r="G34" s="756"/>
      <c r="H34" s="706" t="s">
        <v>15</v>
      </c>
      <c r="I34" s="694"/>
      <c r="J34" s="756"/>
      <c r="K34" s="706" t="s">
        <v>7</v>
      </c>
      <c r="L34" s="694"/>
      <c r="M34" s="756"/>
    </row>
    <row r="35" spans="1:13" s="441" customFormat="1" ht="21">
      <c r="A35" s="755"/>
      <c r="B35" s="311" t="s">
        <v>4</v>
      </c>
      <c r="C35" s="311" t="s">
        <v>5</v>
      </c>
      <c r="D35" s="311" t="s">
        <v>6</v>
      </c>
      <c r="E35" s="311" t="s">
        <v>4</v>
      </c>
      <c r="F35" s="311" t="s">
        <v>5</v>
      </c>
      <c r="G35" s="311" t="s">
        <v>6</v>
      </c>
      <c r="H35" s="311" t="s">
        <v>4</v>
      </c>
      <c r="I35" s="311" t="s">
        <v>5</v>
      </c>
      <c r="J35" s="311" t="s">
        <v>6</v>
      </c>
      <c r="K35" s="311" t="s">
        <v>4</v>
      </c>
      <c r="L35" s="311" t="s">
        <v>5</v>
      </c>
      <c r="M35" s="311" t="s">
        <v>6</v>
      </c>
    </row>
    <row r="36" spans="1:13" s="384" customFormat="1" ht="26.25" customHeight="1">
      <c r="A36" s="659" t="s">
        <v>458</v>
      </c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642"/>
      <c r="M36" s="642"/>
    </row>
    <row r="37" spans="1:13" s="384" customFormat="1" ht="24" customHeight="1">
      <c r="A37" s="635" t="s">
        <v>451</v>
      </c>
      <c r="B37" s="636">
        <v>1</v>
      </c>
      <c r="C37" s="636">
        <v>3</v>
      </c>
      <c r="D37" s="637">
        <f>SUM(B37:C37)</f>
        <v>4</v>
      </c>
      <c r="E37" s="636">
        <v>1</v>
      </c>
      <c r="F37" s="636">
        <v>1</v>
      </c>
      <c r="G37" s="637">
        <f>SUM(E37:F37)</f>
        <v>2</v>
      </c>
      <c r="H37" s="636" t="s">
        <v>84</v>
      </c>
      <c r="I37" s="636" t="s">
        <v>84</v>
      </c>
      <c r="J37" s="637">
        <f>SUM(H37:I37)</f>
        <v>0</v>
      </c>
      <c r="K37" s="636">
        <f aca="true" t="shared" si="8" ref="K37:M39">SUM(B37,E37,H37)</f>
        <v>2</v>
      </c>
      <c r="L37" s="636">
        <f t="shared" si="8"/>
        <v>4</v>
      </c>
      <c r="M37" s="637">
        <f t="shared" si="8"/>
        <v>6</v>
      </c>
    </row>
    <row r="38" spans="1:13" s="384" customFormat="1" ht="24" customHeight="1">
      <c r="A38" s="40"/>
      <c r="B38" s="636"/>
      <c r="C38" s="636"/>
      <c r="D38" s="637">
        <f>SUM(B38:C38)</f>
        <v>0</v>
      </c>
      <c r="E38" s="636"/>
      <c r="F38" s="636"/>
      <c r="G38" s="637">
        <f>SUM(E38:F38)</f>
        <v>0</v>
      </c>
      <c r="H38" s="636"/>
      <c r="I38" s="636"/>
      <c r="J38" s="637">
        <f>SUM(H38:I38)</f>
        <v>0</v>
      </c>
      <c r="K38" s="636">
        <f t="shared" si="8"/>
        <v>0</v>
      </c>
      <c r="L38" s="636">
        <f t="shared" si="8"/>
        <v>0</v>
      </c>
      <c r="M38" s="637">
        <f t="shared" si="8"/>
        <v>0</v>
      </c>
    </row>
    <row r="39" spans="1:13" s="384" customFormat="1" ht="26.25" customHeight="1">
      <c r="A39" s="638" t="s">
        <v>6</v>
      </c>
      <c r="B39" s="641">
        <f>SUM(B37:B38)</f>
        <v>1</v>
      </c>
      <c r="C39" s="641">
        <f>SUM(C37:C38)</f>
        <v>3</v>
      </c>
      <c r="D39" s="641">
        <f>SUM(B39:C39)</f>
        <v>4</v>
      </c>
      <c r="E39" s="641">
        <f>SUM(E37:E38)</f>
        <v>1</v>
      </c>
      <c r="F39" s="641">
        <f>SUM(F37:F38)</f>
        <v>1</v>
      </c>
      <c r="G39" s="641">
        <f>SUM(E39:F39)</f>
        <v>2</v>
      </c>
      <c r="H39" s="641">
        <f>SUM(H37:H38)</f>
        <v>0</v>
      </c>
      <c r="I39" s="641">
        <f>SUM(I37:I38)</f>
        <v>0</v>
      </c>
      <c r="J39" s="641">
        <f>SUM(H39:I39)</f>
        <v>0</v>
      </c>
      <c r="K39" s="641">
        <f t="shared" si="8"/>
        <v>2</v>
      </c>
      <c r="L39" s="641">
        <f t="shared" si="8"/>
        <v>4</v>
      </c>
      <c r="M39" s="641">
        <f t="shared" si="8"/>
        <v>6</v>
      </c>
    </row>
    <row r="40" spans="1:13" ht="28.5" customHeight="1">
      <c r="A40" s="638" t="s">
        <v>459</v>
      </c>
      <c r="B40" s="641">
        <f aca="true" t="shared" si="9" ref="B40:M40">SUM(B37:B38)</f>
        <v>1</v>
      </c>
      <c r="C40" s="641">
        <f t="shared" si="9"/>
        <v>3</v>
      </c>
      <c r="D40" s="641">
        <f t="shared" si="9"/>
        <v>4</v>
      </c>
      <c r="E40" s="641">
        <f t="shared" si="9"/>
        <v>1</v>
      </c>
      <c r="F40" s="641">
        <f t="shared" si="9"/>
        <v>1</v>
      </c>
      <c r="G40" s="641">
        <f t="shared" si="9"/>
        <v>2</v>
      </c>
      <c r="H40" s="641">
        <f t="shared" si="9"/>
        <v>0</v>
      </c>
      <c r="I40" s="641">
        <f t="shared" si="9"/>
        <v>0</v>
      </c>
      <c r="J40" s="641">
        <f t="shared" si="9"/>
        <v>0</v>
      </c>
      <c r="K40" s="641">
        <f t="shared" si="9"/>
        <v>2</v>
      </c>
      <c r="L40" s="641">
        <f t="shared" si="9"/>
        <v>4</v>
      </c>
      <c r="M40" s="641">
        <f t="shared" si="9"/>
        <v>6</v>
      </c>
    </row>
  </sheetData>
  <sheetProtection/>
  <mergeCells count="21">
    <mergeCell ref="A1:M1"/>
    <mergeCell ref="A2:M2"/>
    <mergeCell ref="A4:A5"/>
    <mergeCell ref="B4:D4"/>
    <mergeCell ref="E4:G4"/>
    <mergeCell ref="H4:J4"/>
    <mergeCell ref="K4:M4"/>
    <mergeCell ref="A18:M18"/>
    <mergeCell ref="A19:M19"/>
    <mergeCell ref="A21:A22"/>
    <mergeCell ref="B21:D21"/>
    <mergeCell ref="E21:G21"/>
    <mergeCell ref="H21:J21"/>
    <mergeCell ref="K21:M21"/>
    <mergeCell ref="A31:M31"/>
    <mergeCell ref="A32:M32"/>
    <mergeCell ref="A34:A35"/>
    <mergeCell ref="B34:D34"/>
    <mergeCell ref="E34:G34"/>
    <mergeCell ref="H34:J34"/>
    <mergeCell ref="K34:M34"/>
  </mergeCells>
  <printOptions horizontalCentered="1"/>
  <pageMargins left="0.3937007874015748" right="0.3937007874015748" top="0.7480314960629921" bottom="0.3937007874015748" header="0.31496062992125984" footer="0.31496062992125984"/>
  <pageSetup firstPageNumber="38" useFirstPageNumber="1" horizontalDpi="600" verticalDpi="600" orientation="landscape" paperSize="9" r:id="rId1"/>
  <headerFooter>
    <oddFooter>&amp;L&amp;"Angsana New,ธรรมดา"&amp;12งานทะเบียนนิสิตและบริการการศึกษา&amp;C&amp;"Angsana New,ธรรมดา"&amp;12หน้าที่ &amp;P&amp;R&amp;"Angsana New,ธรรมดา"&amp;12ข้อมูล ณ วันที่ 1 กรกฎาคม 2556</oddFooter>
  </headerFooter>
  <rowBreaks count="2" manualBreakCount="2">
    <brk id="16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showGridLines="0" tabSelected="1" zoomScalePageLayoutView="0" workbookViewId="0" topLeftCell="A37">
      <selection activeCell="B50" sqref="B50"/>
    </sheetView>
  </sheetViews>
  <sheetFormatPr defaultColWidth="9.00390625" defaultRowHeight="21.75" customHeight="1"/>
  <cols>
    <col min="1" max="1" width="3.75390625" style="217" customWidth="1"/>
    <col min="2" max="2" width="69.375" style="217" customWidth="1"/>
    <col min="3" max="3" width="6.75390625" style="218" customWidth="1"/>
    <col min="4" max="16384" width="9.00390625" style="217" customWidth="1"/>
  </cols>
  <sheetData>
    <row r="1" spans="1:3" ht="21.75" customHeight="1">
      <c r="A1" s="685" t="s">
        <v>493</v>
      </c>
      <c r="B1" s="685"/>
      <c r="C1" s="685"/>
    </row>
    <row r="2" ht="21.75" customHeight="1">
      <c r="A2" s="679"/>
    </row>
    <row r="3" spans="1:3" ht="21.75" customHeight="1">
      <c r="A3" s="686"/>
      <c r="B3" s="686"/>
      <c r="C3" s="678" t="s">
        <v>494</v>
      </c>
    </row>
    <row r="4" spans="1:3" ht="21.75" customHeight="1">
      <c r="A4" s="684" t="s">
        <v>510</v>
      </c>
      <c r="B4" s="684"/>
      <c r="C4" s="675"/>
    </row>
    <row r="5" spans="1:3" ht="21.75" customHeight="1">
      <c r="A5" s="672"/>
      <c r="B5" s="672" t="s">
        <v>511</v>
      </c>
      <c r="C5" s="675">
        <v>1</v>
      </c>
    </row>
    <row r="6" spans="1:3" ht="21.75" customHeight="1">
      <c r="A6" s="672"/>
      <c r="B6" s="672" t="s">
        <v>512</v>
      </c>
      <c r="C6" s="675">
        <v>3</v>
      </c>
    </row>
    <row r="7" spans="1:3" ht="21.75" customHeight="1">
      <c r="A7" s="672"/>
      <c r="B7" s="672" t="s">
        <v>515</v>
      </c>
      <c r="C7" s="675">
        <v>4</v>
      </c>
    </row>
    <row r="8" spans="1:3" ht="21.75" customHeight="1">
      <c r="A8" s="672"/>
      <c r="B8" s="672" t="s">
        <v>516</v>
      </c>
      <c r="C8" s="675">
        <v>4</v>
      </c>
    </row>
    <row r="9" spans="1:3" ht="21.75" customHeight="1">
      <c r="A9" s="672"/>
      <c r="B9" s="672" t="s">
        <v>513</v>
      </c>
      <c r="C9" s="675">
        <v>5</v>
      </c>
    </row>
    <row r="10" spans="1:3" ht="21.75" customHeight="1">
      <c r="A10" s="672"/>
      <c r="B10" s="672" t="s">
        <v>514</v>
      </c>
      <c r="C10" s="675">
        <v>6</v>
      </c>
    </row>
    <row r="11" spans="1:3" ht="21.75" customHeight="1">
      <c r="A11" s="672"/>
      <c r="B11" s="672" t="s">
        <v>517</v>
      </c>
      <c r="C11" s="675">
        <v>6</v>
      </c>
    </row>
    <row r="12" spans="1:3" ht="21.75" customHeight="1">
      <c r="A12" s="687"/>
      <c r="B12" s="687"/>
      <c r="C12" s="676"/>
    </row>
    <row r="13" spans="1:3" ht="21.75" customHeight="1">
      <c r="A13" s="684" t="s">
        <v>518</v>
      </c>
      <c r="B13" s="684"/>
      <c r="C13" s="675"/>
    </row>
    <row r="14" spans="1:3" ht="21.75" customHeight="1">
      <c r="A14" s="672"/>
      <c r="B14" s="672" t="s">
        <v>508</v>
      </c>
      <c r="C14" s="675">
        <v>7</v>
      </c>
    </row>
    <row r="15" spans="1:3" ht="21.75" customHeight="1">
      <c r="A15" s="672"/>
      <c r="B15" s="672" t="s">
        <v>509</v>
      </c>
      <c r="C15" s="675">
        <v>10</v>
      </c>
    </row>
    <row r="16" spans="1:3" ht="21.75" customHeight="1">
      <c r="A16" s="672"/>
      <c r="B16" s="672"/>
      <c r="C16" s="675"/>
    </row>
    <row r="17" spans="1:3" ht="21.75" customHeight="1">
      <c r="A17" s="684" t="s">
        <v>519</v>
      </c>
      <c r="B17" s="684"/>
      <c r="C17" s="675">
        <v>12</v>
      </c>
    </row>
    <row r="18" spans="1:3" ht="21.75" customHeight="1">
      <c r="A18" s="688"/>
      <c r="B18" s="688"/>
      <c r="C18" s="677"/>
    </row>
    <row r="19" spans="1:3" ht="21.75" customHeight="1">
      <c r="A19" s="684" t="s">
        <v>520</v>
      </c>
      <c r="B19" s="684"/>
      <c r="C19" s="675">
        <v>13</v>
      </c>
    </row>
    <row r="20" spans="1:3" ht="21.75" customHeight="1">
      <c r="A20" s="671"/>
      <c r="B20" s="671"/>
      <c r="C20" s="675"/>
    </row>
    <row r="21" spans="1:3" ht="21.75" customHeight="1">
      <c r="A21" s="684" t="s">
        <v>521</v>
      </c>
      <c r="B21" s="684"/>
      <c r="C21" s="675"/>
    </row>
    <row r="22" spans="1:3" ht="21.75" customHeight="1">
      <c r="A22" s="684" t="s">
        <v>85</v>
      </c>
      <c r="B22" s="684"/>
      <c r="C22" s="675"/>
    </row>
    <row r="23" spans="1:3" ht="21.75" customHeight="1">
      <c r="A23" s="684" t="s">
        <v>495</v>
      </c>
      <c r="B23" s="684"/>
      <c r="C23" s="675"/>
    </row>
    <row r="24" spans="1:3" ht="21.75" customHeight="1">
      <c r="A24" s="672"/>
      <c r="B24" s="672" t="s">
        <v>124</v>
      </c>
      <c r="C24" s="675">
        <v>14</v>
      </c>
    </row>
    <row r="25" spans="1:3" ht="21.75" customHeight="1">
      <c r="A25" s="672"/>
      <c r="B25" s="672" t="s">
        <v>496</v>
      </c>
      <c r="C25" s="675">
        <v>15</v>
      </c>
    </row>
    <row r="26" spans="1:3" ht="21.75" customHeight="1">
      <c r="A26" s="672"/>
      <c r="B26" s="672" t="s">
        <v>497</v>
      </c>
      <c r="C26" s="675">
        <v>16</v>
      </c>
    </row>
    <row r="27" spans="1:3" ht="21.75" customHeight="1">
      <c r="A27" s="672"/>
      <c r="B27" s="672" t="s">
        <v>128</v>
      </c>
      <c r="C27" s="675">
        <v>18</v>
      </c>
    </row>
    <row r="28" spans="1:3" ht="21.75" customHeight="1">
      <c r="A28" s="672"/>
      <c r="B28" s="672" t="s">
        <v>130</v>
      </c>
      <c r="C28" s="675">
        <v>19</v>
      </c>
    </row>
    <row r="29" spans="1:3" ht="21.75" customHeight="1">
      <c r="A29" s="672"/>
      <c r="B29" s="672" t="s">
        <v>126</v>
      </c>
      <c r="C29" s="675">
        <v>20</v>
      </c>
    </row>
    <row r="30" spans="1:3" ht="21.75" customHeight="1">
      <c r="A30" s="672"/>
      <c r="B30" s="672" t="s">
        <v>498</v>
      </c>
      <c r="C30" s="675">
        <v>21</v>
      </c>
    </row>
    <row r="31" spans="1:3" ht="21.75" customHeight="1">
      <c r="A31" s="687"/>
      <c r="B31" s="687"/>
      <c r="C31" s="676"/>
    </row>
    <row r="32" spans="1:3" ht="21.75" customHeight="1">
      <c r="A32" s="684" t="s">
        <v>499</v>
      </c>
      <c r="B32" s="684"/>
      <c r="C32" s="675"/>
    </row>
    <row r="33" spans="1:3" ht="21.75" customHeight="1">
      <c r="A33" s="672"/>
      <c r="B33" s="672" t="s">
        <v>500</v>
      </c>
      <c r="C33" s="675">
        <v>22</v>
      </c>
    </row>
    <row r="34" spans="1:3" ht="21.75" customHeight="1">
      <c r="A34" s="672"/>
      <c r="B34" s="672" t="s">
        <v>501</v>
      </c>
      <c r="C34" s="675">
        <v>23</v>
      </c>
    </row>
    <row r="35" spans="1:3" ht="21.75" customHeight="1">
      <c r="A35" s="672"/>
      <c r="B35" s="672" t="s">
        <v>502</v>
      </c>
      <c r="C35" s="675">
        <v>24</v>
      </c>
    </row>
    <row r="36" spans="1:3" ht="21.75" customHeight="1">
      <c r="A36" s="685" t="s">
        <v>493</v>
      </c>
      <c r="B36" s="685"/>
      <c r="C36" s="685"/>
    </row>
    <row r="37" ht="21.75" customHeight="1">
      <c r="A37" s="674"/>
    </row>
    <row r="38" spans="1:3" ht="21.75" customHeight="1">
      <c r="A38" s="686"/>
      <c r="B38" s="686"/>
      <c r="C38" s="678" t="s">
        <v>494</v>
      </c>
    </row>
    <row r="39" spans="1:3" ht="21.75" customHeight="1">
      <c r="A39" s="673"/>
      <c r="B39" s="673"/>
      <c r="C39" s="676"/>
    </row>
    <row r="40" spans="1:3" ht="21.75" customHeight="1">
      <c r="A40" s="684" t="s">
        <v>522</v>
      </c>
      <c r="B40" s="684"/>
      <c r="C40" s="675"/>
    </row>
    <row r="41" spans="1:3" ht="21.75" customHeight="1">
      <c r="A41" s="672"/>
      <c r="B41" s="672" t="s">
        <v>503</v>
      </c>
      <c r="C41" s="675">
        <v>25</v>
      </c>
    </row>
    <row r="42" spans="1:3" ht="21.75" customHeight="1">
      <c r="A42" s="672"/>
      <c r="B42" s="672" t="s">
        <v>504</v>
      </c>
      <c r="C42" s="675">
        <v>27</v>
      </c>
    </row>
    <row r="43" spans="1:3" ht="21.75" customHeight="1">
      <c r="A43" s="672"/>
      <c r="B43" s="672" t="s">
        <v>505</v>
      </c>
      <c r="C43" s="675">
        <v>29</v>
      </c>
    </row>
    <row r="44" spans="1:3" ht="21.75" customHeight="1">
      <c r="A44" s="672"/>
      <c r="B44" s="672" t="s">
        <v>506</v>
      </c>
      <c r="C44" s="675">
        <v>30</v>
      </c>
    </row>
    <row r="45" spans="1:3" ht="21.75" customHeight="1">
      <c r="A45" s="672"/>
      <c r="B45" s="672" t="s">
        <v>523</v>
      </c>
      <c r="C45" s="675">
        <v>31</v>
      </c>
    </row>
    <row r="46" spans="1:3" ht="21.75" customHeight="1">
      <c r="A46" s="672"/>
      <c r="B46" s="672"/>
      <c r="C46" s="675"/>
    </row>
    <row r="47" spans="1:3" ht="21.75" customHeight="1">
      <c r="A47" s="684" t="s">
        <v>86</v>
      </c>
      <c r="B47" s="684"/>
      <c r="C47" s="675"/>
    </row>
    <row r="48" spans="1:3" ht="21.75" customHeight="1">
      <c r="A48" s="684" t="s">
        <v>495</v>
      </c>
      <c r="B48" s="684"/>
      <c r="C48" s="675"/>
    </row>
    <row r="49" spans="1:3" ht="21.75" customHeight="1">
      <c r="A49" s="672"/>
      <c r="B49" s="672" t="s">
        <v>378</v>
      </c>
      <c r="C49" s="675">
        <v>32</v>
      </c>
    </row>
    <row r="50" spans="1:3" ht="21.75" customHeight="1">
      <c r="A50" s="672"/>
      <c r="B50" s="672" t="s">
        <v>391</v>
      </c>
      <c r="C50" s="675">
        <v>33</v>
      </c>
    </row>
    <row r="51" spans="1:3" ht="21.75" customHeight="1">
      <c r="A51" s="672"/>
      <c r="B51" s="672" t="s">
        <v>395</v>
      </c>
      <c r="C51" s="675">
        <v>34</v>
      </c>
    </row>
    <row r="52" spans="1:3" ht="21.75" customHeight="1">
      <c r="A52" s="672"/>
      <c r="B52" s="672" t="s">
        <v>126</v>
      </c>
      <c r="C52" s="675">
        <v>35</v>
      </c>
    </row>
    <row r="53" spans="1:3" ht="21.75" customHeight="1">
      <c r="A53" s="684" t="s">
        <v>499</v>
      </c>
      <c r="B53" s="684"/>
      <c r="C53" s="675"/>
    </row>
    <row r="54" spans="1:3" ht="21.75" customHeight="1">
      <c r="A54" s="672"/>
      <c r="B54" s="672" t="s">
        <v>501</v>
      </c>
      <c r="C54" s="675">
        <v>36</v>
      </c>
    </row>
    <row r="55" spans="1:3" ht="21.75" customHeight="1">
      <c r="A55" s="672"/>
      <c r="B55" s="672" t="s">
        <v>502</v>
      </c>
      <c r="C55" s="675">
        <v>37</v>
      </c>
    </row>
    <row r="56" spans="1:3" ht="21.75" customHeight="1">
      <c r="A56" s="672"/>
      <c r="B56" s="672"/>
      <c r="C56" s="675"/>
    </row>
    <row r="57" spans="1:3" ht="21.75" customHeight="1">
      <c r="A57" s="684" t="s">
        <v>524</v>
      </c>
      <c r="B57" s="684"/>
      <c r="C57" s="675"/>
    </row>
    <row r="58" spans="1:3" ht="21.75" customHeight="1">
      <c r="A58" s="672"/>
      <c r="B58" s="672" t="s">
        <v>503</v>
      </c>
      <c r="C58" s="675">
        <v>38</v>
      </c>
    </row>
    <row r="59" spans="1:3" ht="21.75" customHeight="1">
      <c r="A59" s="672"/>
      <c r="B59" s="672" t="s">
        <v>507</v>
      </c>
      <c r="C59" s="675">
        <v>39</v>
      </c>
    </row>
    <row r="60" spans="1:3" ht="21.75" customHeight="1">
      <c r="A60" s="672"/>
      <c r="B60" s="672" t="s">
        <v>525</v>
      </c>
      <c r="C60" s="675">
        <v>40</v>
      </c>
    </row>
  </sheetData>
  <sheetProtection/>
  <mergeCells count="20">
    <mergeCell ref="A21:B21"/>
    <mergeCell ref="A22:B22"/>
    <mergeCell ref="A23:B23"/>
    <mergeCell ref="A31:B31"/>
    <mergeCell ref="A1:C1"/>
    <mergeCell ref="A3:B3"/>
    <mergeCell ref="A4:B4"/>
    <mergeCell ref="A12:B12"/>
    <mergeCell ref="A17:B17"/>
    <mergeCell ref="A18:B18"/>
    <mergeCell ref="A48:B48"/>
    <mergeCell ref="A53:B53"/>
    <mergeCell ref="A57:B57"/>
    <mergeCell ref="A13:B13"/>
    <mergeCell ref="A32:B32"/>
    <mergeCell ref="A40:B40"/>
    <mergeCell ref="A36:C36"/>
    <mergeCell ref="A38:B38"/>
    <mergeCell ref="A47:B47"/>
    <mergeCell ref="A19:B19"/>
  </mergeCells>
  <printOptions horizontalCentered="1"/>
  <pageMargins left="0.7874015748031497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showGridLines="0" zoomScalePageLayoutView="0" workbookViewId="0" topLeftCell="A1">
      <selection activeCell="D59" sqref="D59"/>
    </sheetView>
  </sheetViews>
  <sheetFormatPr defaultColWidth="9.00390625" defaultRowHeight="21.75" customHeight="1"/>
  <cols>
    <col min="1" max="1" width="28.75390625" style="217" customWidth="1"/>
    <col min="2" max="2" width="6.00390625" style="217" customWidth="1"/>
    <col min="3" max="3" width="5.00390625" style="217" customWidth="1"/>
    <col min="4" max="4" width="5.75390625" style="217" customWidth="1"/>
    <col min="5" max="5" width="5.375" style="217" customWidth="1"/>
    <col min="6" max="6" width="6.375" style="217" customWidth="1"/>
    <col min="7" max="7" width="5.75390625" style="217" customWidth="1"/>
    <col min="8" max="8" width="5.625" style="217" customWidth="1"/>
    <col min="9" max="9" width="5.25390625" style="217" customWidth="1"/>
    <col min="10" max="10" width="6.50390625" style="217" customWidth="1"/>
    <col min="11" max="11" width="6.875" style="217" customWidth="1"/>
    <col min="12" max="12" width="9.00390625" style="218" customWidth="1"/>
    <col min="13" max="16384" width="9.00390625" style="217" customWidth="1"/>
  </cols>
  <sheetData>
    <row r="1" ht="15" customHeight="1"/>
    <row r="2" spans="1:11" ht="28.5" customHeight="1">
      <c r="A2" s="685" t="s">
        <v>462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11" ht="21.7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 t="s">
        <v>460</v>
      </c>
    </row>
    <row r="4" spans="1:11" ht="21.75" customHeight="1">
      <c r="A4" s="697" t="s">
        <v>161</v>
      </c>
      <c r="B4" s="692" t="s">
        <v>117</v>
      </c>
      <c r="C4" s="694" t="s">
        <v>233</v>
      </c>
      <c r="D4" s="694"/>
      <c r="E4" s="694"/>
      <c r="F4" s="695"/>
      <c r="G4" s="698" t="s">
        <v>118</v>
      </c>
      <c r="H4" s="698"/>
      <c r="I4" s="698"/>
      <c r="J4" s="699"/>
      <c r="K4" s="212" t="s">
        <v>119</v>
      </c>
    </row>
    <row r="5" spans="1:11" ht="21.75" customHeight="1">
      <c r="A5" s="691"/>
      <c r="B5" s="693"/>
      <c r="C5" s="221" t="s">
        <v>120</v>
      </c>
      <c r="D5" s="223" t="s">
        <v>121</v>
      </c>
      <c r="E5" s="224" t="s">
        <v>122</v>
      </c>
      <c r="F5" s="225" t="s">
        <v>6</v>
      </c>
      <c r="G5" s="221" t="s">
        <v>120</v>
      </c>
      <c r="H5" s="223" t="s">
        <v>121</v>
      </c>
      <c r="I5" s="224" t="s">
        <v>122</v>
      </c>
      <c r="J5" s="222" t="s">
        <v>6</v>
      </c>
      <c r="K5" s="213" t="s">
        <v>123</v>
      </c>
    </row>
    <row r="6" spans="1:11" ht="21.75" customHeight="1">
      <c r="A6" s="226" t="s">
        <v>85</v>
      </c>
      <c r="B6" s="227"/>
      <c r="C6" s="228"/>
      <c r="D6" s="229"/>
      <c r="E6" s="229"/>
      <c r="F6" s="230"/>
      <c r="G6" s="228"/>
      <c r="H6" s="229"/>
      <c r="I6" s="231"/>
      <c r="J6" s="232"/>
      <c r="K6" s="233"/>
    </row>
    <row r="7" spans="1:11" ht="21.75" customHeight="1">
      <c r="A7" s="234" t="s">
        <v>124</v>
      </c>
      <c r="B7" s="227"/>
      <c r="C7" s="228"/>
      <c r="D7" s="229"/>
      <c r="E7" s="229"/>
      <c r="F7" s="230"/>
      <c r="G7" s="228"/>
      <c r="H7" s="229"/>
      <c r="I7" s="231"/>
      <c r="J7" s="232"/>
      <c r="K7" s="233"/>
    </row>
    <row r="8" spans="1:11" ht="21.75" customHeight="1">
      <c r="A8" s="235" t="s">
        <v>162</v>
      </c>
      <c r="B8" s="236">
        <v>60</v>
      </c>
      <c r="C8" s="237">
        <v>2</v>
      </c>
      <c r="D8" s="238">
        <v>38</v>
      </c>
      <c r="E8" s="238">
        <v>27</v>
      </c>
      <c r="F8" s="239">
        <f aca="true" t="shared" si="0" ref="F8:F17">SUM(C8+D8+E8)</f>
        <v>67</v>
      </c>
      <c r="G8" s="237">
        <v>2</v>
      </c>
      <c r="H8" s="238">
        <v>35</v>
      </c>
      <c r="I8" s="240">
        <v>27</v>
      </c>
      <c r="J8" s="241">
        <f aca="true" t="shared" si="1" ref="J8:J17">SUM(G8+H8+I8)</f>
        <v>64</v>
      </c>
      <c r="K8" s="242">
        <v>3</v>
      </c>
    </row>
    <row r="9" spans="1:11" ht="21.75" customHeight="1">
      <c r="A9" s="235" t="s">
        <v>163</v>
      </c>
      <c r="B9" s="236">
        <v>50</v>
      </c>
      <c r="C9" s="237">
        <v>0</v>
      </c>
      <c r="D9" s="238">
        <v>50</v>
      </c>
      <c r="E9" s="238">
        <v>53</v>
      </c>
      <c r="F9" s="239">
        <f t="shared" si="0"/>
        <v>103</v>
      </c>
      <c r="G9" s="237">
        <v>0</v>
      </c>
      <c r="H9" s="238">
        <v>42</v>
      </c>
      <c r="I9" s="240">
        <v>52</v>
      </c>
      <c r="J9" s="241">
        <f t="shared" si="1"/>
        <v>94</v>
      </c>
      <c r="K9" s="242">
        <v>9</v>
      </c>
    </row>
    <row r="10" spans="1:11" ht="21.75" customHeight="1">
      <c r="A10" s="235" t="s">
        <v>164</v>
      </c>
      <c r="B10" s="236">
        <v>60</v>
      </c>
      <c r="C10" s="237">
        <v>1</v>
      </c>
      <c r="D10" s="238">
        <v>64</v>
      </c>
      <c r="E10" s="238">
        <v>0</v>
      </c>
      <c r="F10" s="239">
        <f t="shared" si="0"/>
        <v>65</v>
      </c>
      <c r="G10" s="237">
        <v>1</v>
      </c>
      <c r="H10" s="238">
        <v>57</v>
      </c>
      <c r="I10" s="240">
        <v>0</v>
      </c>
      <c r="J10" s="241">
        <f t="shared" si="1"/>
        <v>58</v>
      </c>
      <c r="K10" s="242">
        <v>7</v>
      </c>
    </row>
    <row r="11" spans="1:11" ht="21.75" customHeight="1">
      <c r="A11" s="235" t="s">
        <v>165</v>
      </c>
      <c r="B11" s="236">
        <v>40</v>
      </c>
      <c r="C11" s="237">
        <v>11</v>
      </c>
      <c r="D11" s="238">
        <v>23</v>
      </c>
      <c r="E11" s="238">
        <v>16</v>
      </c>
      <c r="F11" s="239">
        <f t="shared" si="0"/>
        <v>50</v>
      </c>
      <c r="G11" s="237">
        <v>8</v>
      </c>
      <c r="H11" s="238">
        <v>23</v>
      </c>
      <c r="I11" s="240">
        <v>16</v>
      </c>
      <c r="J11" s="241">
        <f t="shared" si="1"/>
        <v>47</v>
      </c>
      <c r="K11" s="242">
        <v>3</v>
      </c>
    </row>
    <row r="12" spans="1:11" ht="21.75" customHeight="1">
      <c r="A12" s="235" t="s">
        <v>166</v>
      </c>
      <c r="B12" s="236">
        <v>40</v>
      </c>
      <c r="C12" s="237">
        <v>0</v>
      </c>
      <c r="D12" s="238">
        <v>20</v>
      </c>
      <c r="E12" s="238">
        <v>20</v>
      </c>
      <c r="F12" s="239">
        <f t="shared" si="0"/>
        <v>40</v>
      </c>
      <c r="G12" s="237">
        <v>0</v>
      </c>
      <c r="H12" s="238">
        <v>17</v>
      </c>
      <c r="I12" s="240">
        <v>20</v>
      </c>
      <c r="J12" s="241">
        <f t="shared" si="1"/>
        <v>37</v>
      </c>
      <c r="K12" s="242">
        <v>3</v>
      </c>
    </row>
    <row r="13" spans="1:11" ht="21.75" customHeight="1">
      <c r="A13" s="235" t="s">
        <v>167</v>
      </c>
      <c r="B13" s="236">
        <v>50</v>
      </c>
      <c r="C13" s="237">
        <v>2</v>
      </c>
      <c r="D13" s="238">
        <v>43</v>
      </c>
      <c r="E13" s="238">
        <v>47</v>
      </c>
      <c r="F13" s="239">
        <f t="shared" si="0"/>
        <v>92</v>
      </c>
      <c r="G13" s="237">
        <v>2</v>
      </c>
      <c r="H13" s="238">
        <v>38</v>
      </c>
      <c r="I13" s="240">
        <v>47</v>
      </c>
      <c r="J13" s="241">
        <f t="shared" si="1"/>
        <v>87</v>
      </c>
      <c r="K13" s="242">
        <v>5</v>
      </c>
    </row>
    <row r="14" spans="1:11" ht="21.75" customHeight="1">
      <c r="A14" s="235" t="s">
        <v>168</v>
      </c>
      <c r="B14" s="236">
        <v>40</v>
      </c>
      <c r="C14" s="237">
        <v>1</v>
      </c>
      <c r="D14" s="238">
        <v>25</v>
      </c>
      <c r="E14" s="238">
        <v>19</v>
      </c>
      <c r="F14" s="239">
        <f t="shared" si="0"/>
        <v>45</v>
      </c>
      <c r="G14" s="237">
        <v>1</v>
      </c>
      <c r="H14" s="238">
        <v>19</v>
      </c>
      <c r="I14" s="240">
        <v>18</v>
      </c>
      <c r="J14" s="241">
        <f t="shared" si="1"/>
        <v>38</v>
      </c>
      <c r="K14" s="242">
        <v>7</v>
      </c>
    </row>
    <row r="15" spans="1:11" ht="21.75" customHeight="1">
      <c r="A15" s="235" t="s">
        <v>169</v>
      </c>
      <c r="B15" s="236">
        <v>40</v>
      </c>
      <c r="C15" s="237">
        <v>0</v>
      </c>
      <c r="D15" s="238">
        <v>21</v>
      </c>
      <c r="E15" s="238">
        <v>25</v>
      </c>
      <c r="F15" s="239">
        <f t="shared" si="0"/>
        <v>46</v>
      </c>
      <c r="G15" s="237">
        <v>0</v>
      </c>
      <c r="H15" s="238">
        <v>17</v>
      </c>
      <c r="I15" s="240">
        <v>25</v>
      </c>
      <c r="J15" s="241">
        <f t="shared" si="1"/>
        <v>42</v>
      </c>
      <c r="K15" s="242">
        <v>4</v>
      </c>
    </row>
    <row r="16" spans="1:11" ht="21.75" customHeight="1">
      <c r="A16" s="243" t="s">
        <v>170</v>
      </c>
      <c r="B16" s="244">
        <v>80</v>
      </c>
      <c r="C16" s="245">
        <v>4</v>
      </c>
      <c r="D16" s="246">
        <v>34</v>
      </c>
      <c r="E16" s="246">
        <v>46</v>
      </c>
      <c r="F16" s="247">
        <f t="shared" si="0"/>
        <v>84</v>
      </c>
      <c r="G16" s="245">
        <v>4</v>
      </c>
      <c r="H16" s="246">
        <v>32</v>
      </c>
      <c r="I16" s="248">
        <v>44</v>
      </c>
      <c r="J16" s="249">
        <f t="shared" si="1"/>
        <v>80</v>
      </c>
      <c r="K16" s="250">
        <v>4</v>
      </c>
    </row>
    <row r="17" spans="1:11" ht="21.75" customHeight="1">
      <c r="A17" s="243" t="s">
        <v>171</v>
      </c>
      <c r="B17" s="244">
        <v>40</v>
      </c>
      <c r="C17" s="245">
        <v>2</v>
      </c>
      <c r="D17" s="246">
        <v>22</v>
      </c>
      <c r="E17" s="246">
        <v>18</v>
      </c>
      <c r="F17" s="247">
        <f t="shared" si="0"/>
        <v>42</v>
      </c>
      <c r="G17" s="245">
        <v>1</v>
      </c>
      <c r="H17" s="246">
        <v>18</v>
      </c>
      <c r="I17" s="248">
        <v>18</v>
      </c>
      <c r="J17" s="249">
        <f t="shared" si="1"/>
        <v>37</v>
      </c>
      <c r="K17" s="250">
        <v>5</v>
      </c>
    </row>
    <row r="18" spans="1:11" ht="21.75" customHeight="1" thickBot="1">
      <c r="A18" s="251" t="s">
        <v>6</v>
      </c>
      <c r="B18" s="252">
        <f aca="true" t="shared" si="2" ref="B18:K18">SUM(B8:B17)</f>
        <v>500</v>
      </c>
      <c r="C18" s="253">
        <f t="shared" si="2"/>
        <v>23</v>
      </c>
      <c r="D18" s="254">
        <f t="shared" si="2"/>
        <v>340</v>
      </c>
      <c r="E18" s="254">
        <f t="shared" si="2"/>
        <v>271</v>
      </c>
      <c r="F18" s="255">
        <f t="shared" si="2"/>
        <v>634</v>
      </c>
      <c r="G18" s="253">
        <f t="shared" si="2"/>
        <v>19</v>
      </c>
      <c r="H18" s="254">
        <f t="shared" si="2"/>
        <v>298</v>
      </c>
      <c r="I18" s="256">
        <f t="shared" si="2"/>
        <v>267</v>
      </c>
      <c r="J18" s="257">
        <f t="shared" si="2"/>
        <v>584</v>
      </c>
      <c r="K18" s="258">
        <f t="shared" si="2"/>
        <v>50</v>
      </c>
    </row>
    <row r="19" spans="1:11" ht="21.75" customHeight="1" thickTop="1">
      <c r="A19" s="234" t="s">
        <v>125</v>
      </c>
      <c r="B19" s="259"/>
      <c r="C19" s="228"/>
      <c r="D19" s="229"/>
      <c r="E19" s="229"/>
      <c r="F19" s="230"/>
      <c r="G19" s="228"/>
      <c r="H19" s="229"/>
      <c r="I19" s="231"/>
      <c r="J19" s="232"/>
      <c r="K19" s="233"/>
    </row>
    <row r="20" spans="1:11" ht="21.75" customHeight="1">
      <c r="A20" s="260" t="s">
        <v>172</v>
      </c>
      <c r="B20" s="236">
        <v>40</v>
      </c>
      <c r="C20" s="237">
        <v>3</v>
      </c>
      <c r="D20" s="238">
        <v>26</v>
      </c>
      <c r="E20" s="238">
        <v>11</v>
      </c>
      <c r="F20" s="239">
        <f aca="true" t="shared" si="3" ref="F20:F30">SUM(C20+D20+E20)</f>
        <v>40</v>
      </c>
      <c r="G20" s="237">
        <v>2</v>
      </c>
      <c r="H20" s="238">
        <v>23</v>
      </c>
      <c r="I20" s="240">
        <v>11</v>
      </c>
      <c r="J20" s="241">
        <f aca="true" t="shared" si="4" ref="J20:J30">SUM(G20+H20+I20)</f>
        <v>36</v>
      </c>
      <c r="K20" s="242">
        <v>4</v>
      </c>
    </row>
    <row r="21" spans="1:11" ht="21.75" customHeight="1">
      <c r="A21" s="235" t="s">
        <v>173</v>
      </c>
      <c r="B21" s="236">
        <v>40</v>
      </c>
      <c r="C21" s="237">
        <v>2</v>
      </c>
      <c r="D21" s="238">
        <v>22</v>
      </c>
      <c r="E21" s="238">
        <v>17</v>
      </c>
      <c r="F21" s="239">
        <f t="shared" si="3"/>
        <v>41</v>
      </c>
      <c r="G21" s="237">
        <v>1</v>
      </c>
      <c r="H21" s="238">
        <v>19</v>
      </c>
      <c r="I21" s="240">
        <v>16</v>
      </c>
      <c r="J21" s="241">
        <f t="shared" si="4"/>
        <v>36</v>
      </c>
      <c r="K21" s="242">
        <v>5</v>
      </c>
    </row>
    <row r="22" spans="1:11" ht="21.75" customHeight="1">
      <c r="A22" s="235" t="s">
        <v>174</v>
      </c>
      <c r="B22" s="236">
        <v>40</v>
      </c>
      <c r="C22" s="237">
        <v>0</v>
      </c>
      <c r="D22" s="238">
        <v>38</v>
      </c>
      <c r="E22" s="238">
        <v>14</v>
      </c>
      <c r="F22" s="239">
        <f t="shared" si="3"/>
        <v>52</v>
      </c>
      <c r="G22" s="237">
        <v>0</v>
      </c>
      <c r="H22" s="238">
        <v>37</v>
      </c>
      <c r="I22" s="240">
        <v>14</v>
      </c>
      <c r="J22" s="241">
        <f t="shared" si="4"/>
        <v>51</v>
      </c>
      <c r="K22" s="242">
        <v>1</v>
      </c>
    </row>
    <row r="23" spans="1:11" ht="21.75" customHeight="1">
      <c r="A23" s="260" t="s">
        <v>175</v>
      </c>
      <c r="B23" s="236">
        <v>40</v>
      </c>
      <c r="C23" s="237">
        <v>2</v>
      </c>
      <c r="D23" s="238">
        <v>35</v>
      </c>
      <c r="E23" s="238">
        <v>14</v>
      </c>
      <c r="F23" s="239">
        <f t="shared" si="3"/>
        <v>51</v>
      </c>
      <c r="G23" s="237">
        <v>0</v>
      </c>
      <c r="H23" s="238">
        <v>34</v>
      </c>
      <c r="I23" s="240">
        <v>14</v>
      </c>
      <c r="J23" s="241">
        <f t="shared" si="4"/>
        <v>48</v>
      </c>
      <c r="K23" s="242">
        <v>3</v>
      </c>
    </row>
    <row r="24" spans="1:11" ht="21.75" customHeight="1">
      <c r="A24" s="235" t="s">
        <v>176</v>
      </c>
      <c r="B24" s="236">
        <v>40</v>
      </c>
      <c r="C24" s="237">
        <v>34</v>
      </c>
      <c r="D24" s="238">
        <v>14</v>
      </c>
      <c r="E24" s="238">
        <v>9</v>
      </c>
      <c r="F24" s="239">
        <f t="shared" si="3"/>
        <v>57</v>
      </c>
      <c r="G24" s="237">
        <v>28</v>
      </c>
      <c r="H24" s="238">
        <v>13</v>
      </c>
      <c r="I24" s="240">
        <v>9</v>
      </c>
      <c r="J24" s="241">
        <f t="shared" si="4"/>
        <v>50</v>
      </c>
      <c r="K24" s="242">
        <v>7</v>
      </c>
    </row>
    <row r="25" spans="1:11" ht="21.75" customHeight="1">
      <c r="A25" s="235" t="s">
        <v>177</v>
      </c>
      <c r="B25" s="236">
        <v>40</v>
      </c>
      <c r="C25" s="237">
        <v>4</v>
      </c>
      <c r="D25" s="238">
        <v>28</v>
      </c>
      <c r="E25" s="238">
        <v>11</v>
      </c>
      <c r="F25" s="239">
        <f t="shared" si="3"/>
        <v>43</v>
      </c>
      <c r="G25" s="237">
        <v>4</v>
      </c>
      <c r="H25" s="238">
        <v>26</v>
      </c>
      <c r="I25" s="240">
        <v>10</v>
      </c>
      <c r="J25" s="241">
        <f t="shared" si="4"/>
        <v>40</v>
      </c>
      <c r="K25" s="242">
        <v>3</v>
      </c>
    </row>
    <row r="26" spans="1:11" ht="21.75" customHeight="1">
      <c r="A26" s="235" t="s">
        <v>178</v>
      </c>
      <c r="B26" s="236">
        <v>40</v>
      </c>
      <c r="C26" s="237">
        <v>6</v>
      </c>
      <c r="D26" s="238">
        <v>19</v>
      </c>
      <c r="E26" s="238">
        <v>16</v>
      </c>
      <c r="F26" s="239">
        <f t="shared" si="3"/>
        <v>41</v>
      </c>
      <c r="G26" s="237">
        <v>4</v>
      </c>
      <c r="H26" s="238">
        <v>19</v>
      </c>
      <c r="I26" s="240">
        <v>14</v>
      </c>
      <c r="J26" s="241">
        <f t="shared" si="4"/>
        <v>37</v>
      </c>
      <c r="K26" s="242">
        <v>4</v>
      </c>
    </row>
    <row r="27" spans="1:11" ht="21.75" customHeight="1">
      <c r="A27" s="235" t="s">
        <v>179</v>
      </c>
      <c r="B27" s="236">
        <v>40</v>
      </c>
      <c r="C27" s="237">
        <v>0</v>
      </c>
      <c r="D27" s="238">
        <v>23</v>
      </c>
      <c r="E27" s="238">
        <v>20</v>
      </c>
      <c r="F27" s="239">
        <f t="shared" si="3"/>
        <v>43</v>
      </c>
      <c r="G27" s="237">
        <v>0</v>
      </c>
      <c r="H27" s="238">
        <v>19</v>
      </c>
      <c r="I27" s="240">
        <v>19</v>
      </c>
      <c r="J27" s="241">
        <f t="shared" si="4"/>
        <v>38</v>
      </c>
      <c r="K27" s="242">
        <v>5</v>
      </c>
    </row>
    <row r="28" spans="1:11" ht="21.75" customHeight="1">
      <c r="A28" s="235" t="s">
        <v>180</v>
      </c>
      <c r="B28" s="236">
        <v>40</v>
      </c>
      <c r="C28" s="237">
        <v>0</v>
      </c>
      <c r="D28" s="238">
        <v>28</v>
      </c>
      <c r="E28" s="238">
        <v>16</v>
      </c>
      <c r="F28" s="239">
        <f t="shared" si="3"/>
        <v>44</v>
      </c>
      <c r="G28" s="237">
        <v>0</v>
      </c>
      <c r="H28" s="238">
        <v>25</v>
      </c>
      <c r="I28" s="240">
        <v>15</v>
      </c>
      <c r="J28" s="241">
        <f t="shared" si="4"/>
        <v>40</v>
      </c>
      <c r="K28" s="242">
        <v>4</v>
      </c>
    </row>
    <row r="29" spans="1:11" ht="21.75" customHeight="1">
      <c r="A29" s="235" t="s">
        <v>181</v>
      </c>
      <c r="B29" s="236">
        <v>40</v>
      </c>
      <c r="C29" s="237">
        <v>0</v>
      </c>
      <c r="D29" s="238">
        <v>32</v>
      </c>
      <c r="E29" s="238">
        <v>11</v>
      </c>
      <c r="F29" s="239">
        <f t="shared" si="3"/>
        <v>43</v>
      </c>
      <c r="G29" s="237">
        <v>0</v>
      </c>
      <c r="H29" s="238">
        <v>28</v>
      </c>
      <c r="I29" s="240">
        <v>11</v>
      </c>
      <c r="J29" s="241">
        <f t="shared" si="4"/>
        <v>39</v>
      </c>
      <c r="K29" s="242">
        <v>4</v>
      </c>
    </row>
    <row r="30" spans="1:11" ht="21.75" customHeight="1">
      <c r="A30" s="243" t="s">
        <v>182</v>
      </c>
      <c r="B30" s="244">
        <v>50</v>
      </c>
      <c r="C30" s="245">
        <v>5</v>
      </c>
      <c r="D30" s="246">
        <v>18</v>
      </c>
      <c r="E30" s="246">
        <v>22</v>
      </c>
      <c r="F30" s="247">
        <f t="shared" si="3"/>
        <v>45</v>
      </c>
      <c r="G30" s="245">
        <v>5</v>
      </c>
      <c r="H30" s="246">
        <v>18</v>
      </c>
      <c r="I30" s="248">
        <v>20</v>
      </c>
      <c r="J30" s="249">
        <f t="shared" si="4"/>
        <v>43</v>
      </c>
      <c r="K30" s="250">
        <v>2</v>
      </c>
    </row>
    <row r="31" spans="1:11" ht="21.75" customHeight="1" thickBot="1">
      <c r="A31" s="251" t="s">
        <v>6</v>
      </c>
      <c r="B31" s="252">
        <f aca="true" t="shared" si="5" ref="B31:K31">SUM(B20:B30)</f>
        <v>450</v>
      </c>
      <c r="C31" s="253">
        <f t="shared" si="5"/>
        <v>56</v>
      </c>
      <c r="D31" s="254">
        <f t="shared" si="5"/>
        <v>283</v>
      </c>
      <c r="E31" s="254">
        <f t="shared" si="5"/>
        <v>161</v>
      </c>
      <c r="F31" s="255">
        <f t="shared" si="5"/>
        <v>500</v>
      </c>
      <c r="G31" s="253">
        <f t="shared" si="5"/>
        <v>44</v>
      </c>
      <c r="H31" s="254">
        <f t="shared" si="5"/>
        <v>261</v>
      </c>
      <c r="I31" s="256">
        <f t="shared" si="5"/>
        <v>153</v>
      </c>
      <c r="J31" s="257">
        <f t="shared" si="5"/>
        <v>458</v>
      </c>
      <c r="K31" s="258">
        <f t="shared" si="5"/>
        <v>42</v>
      </c>
    </row>
    <row r="32" spans="1:11" ht="21.75" customHeight="1" thickTop="1">
      <c r="A32" s="234" t="s">
        <v>126</v>
      </c>
      <c r="B32" s="227"/>
      <c r="C32" s="228"/>
      <c r="D32" s="229"/>
      <c r="E32" s="229"/>
      <c r="F32" s="230"/>
      <c r="G32" s="228"/>
      <c r="H32" s="229"/>
      <c r="I32" s="231"/>
      <c r="J32" s="232"/>
      <c r="K32" s="261"/>
    </row>
    <row r="33" spans="1:11" ht="21.75" customHeight="1">
      <c r="A33" s="235" t="s">
        <v>183</v>
      </c>
      <c r="B33" s="236">
        <v>200</v>
      </c>
      <c r="C33" s="237">
        <v>64</v>
      </c>
      <c r="D33" s="238">
        <v>139</v>
      </c>
      <c r="E33" s="238">
        <v>64</v>
      </c>
      <c r="F33" s="239">
        <f>SUM(C33+D33+E33)</f>
        <v>267</v>
      </c>
      <c r="G33" s="237">
        <v>48</v>
      </c>
      <c r="H33" s="238">
        <v>122</v>
      </c>
      <c r="I33" s="240">
        <v>62</v>
      </c>
      <c r="J33" s="241">
        <f>SUM(G33+H33+I33)</f>
        <v>232</v>
      </c>
      <c r="K33" s="242">
        <v>35</v>
      </c>
    </row>
    <row r="34" spans="1:11" ht="21.75" customHeight="1" thickBot="1">
      <c r="A34" s="251" t="s">
        <v>6</v>
      </c>
      <c r="B34" s="252">
        <f aca="true" t="shared" si="6" ref="B34:K34">SUM(B33:B33)</f>
        <v>200</v>
      </c>
      <c r="C34" s="253">
        <f t="shared" si="6"/>
        <v>64</v>
      </c>
      <c r="D34" s="254">
        <f t="shared" si="6"/>
        <v>139</v>
      </c>
      <c r="E34" s="254">
        <f t="shared" si="6"/>
        <v>64</v>
      </c>
      <c r="F34" s="255">
        <f t="shared" si="6"/>
        <v>267</v>
      </c>
      <c r="G34" s="253">
        <f t="shared" si="6"/>
        <v>48</v>
      </c>
      <c r="H34" s="254">
        <f t="shared" si="6"/>
        <v>122</v>
      </c>
      <c r="I34" s="256">
        <f t="shared" si="6"/>
        <v>62</v>
      </c>
      <c r="J34" s="257">
        <f t="shared" si="6"/>
        <v>232</v>
      </c>
      <c r="K34" s="258">
        <f t="shared" si="6"/>
        <v>35</v>
      </c>
    </row>
    <row r="35" spans="1:11" ht="17.25" customHeight="1" thickTop="1">
      <c r="A35" s="262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28.5" customHeight="1">
      <c r="A36" s="685" t="s">
        <v>461</v>
      </c>
      <c r="B36" s="685"/>
      <c r="C36" s="685"/>
      <c r="D36" s="685"/>
      <c r="E36" s="685"/>
      <c r="F36" s="685"/>
      <c r="G36" s="685"/>
      <c r="H36" s="685"/>
      <c r="I36" s="685"/>
      <c r="J36" s="685"/>
      <c r="K36" s="685"/>
    </row>
    <row r="37" spans="1:11" ht="21.75" customHeight="1">
      <c r="A37" s="263"/>
      <c r="K37" s="217" t="s">
        <v>154</v>
      </c>
    </row>
    <row r="38" spans="1:11" ht="21.75" customHeight="1">
      <c r="A38" s="690" t="s">
        <v>161</v>
      </c>
      <c r="B38" s="692" t="s">
        <v>117</v>
      </c>
      <c r="C38" s="694" t="s">
        <v>233</v>
      </c>
      <c r="D38" s="694"/>
      <c r="E38" s="694"/>
      <c r="F38" s="695"/>
      <c r="G38" s="694" t="s">
        <v>118</v>
      </c>
      <c r="H38" s="694"/>
      <c r="I38" s="694"/>
      <c r="J38" s="696"/>
      <c r="K38" s="216" t="s">
        <v>119</v>
      </c>
    </row>
    <row r="39" spans="1:11" ht="21.75" customHeight="1">
      <c r="A39" s="691"/>
      <c r="B39" s="693"/>
      <c r="C39" s="221" t="s">
        <v>120</v>
      </c>
      <c r="D39" s="223" t="s">
        <v>121</v>
      </c>
      <c r="E39" s="224" t="s">
        <v>122</v>
      </c>
      <c r="F39" s="225" t="s">
        <v>6</v>
      </c>
      <c r="G39" s="221" t="s">
        <v>120</v>
      </c>
      <c r="H39" s="223" t="s">
        <v>121</v>
      </c>
      <c r="I39" s="224" t="s">
        <v>122</v>
      </c>
      <c r="J39" s="222" t="s">
        <v>6</v>
      </c>
      <c r="K39" s="213" t="s">
        <v>123</v>
      </c>
    </row>
    <row r="40" spans="1:11" ht="21.75" customHeight="1">
      <c r="A40" s="264" t="s">
        <v>127</v>
      </c>
      <c r="B40" s="265"/>
      <c r="C40" s="266"/>
      <c r="D40" s="267"/>
      <c r="E40" s="266"/>
      <c r="F40" s="268"/>
      <c r="G40" s="266"/>
      <c r="H40" s="267"/>
      <c r="I40" s="266"/>
      <c r="J40" s="215"/>
      <c r="K40" s="269"/>
    </row>
    <row r="41" spans="1:11" ht="21.75" customHeight="1">
      <c r="A41" s="234" t="s">
        <v>128</v>
      </c>
      <c r="B41" s="270"/>
      <c r="C41" s="271"/>
      <c r="D41" s="272"/>
      <c r="E41" s="273"/>
      <c r="F41" s="274"/>
      <c r="G41" s="271"/>
      <c r="H41" s="272"/>
      <c r="I41" s="271"/>
      <c r="J41" s="275"/>
      <c r="K41" s="276"/>
    </row>
    <row r="42" spans="1:11" ht="21.75" customHeight="1">
      <c r="A42" s="235" t="s">
        <v>234</v>
      </c>
      <c r="B42" s="277">
        <v>25</v>
      </c>
      <c r="C42" s="278">
        <v>8</v>
      </c>
      <c r="D42" s="238">
        <v>3</v>
      </c>
      <c r="E42" s="278">
        <v>0</v>
      </c>
      <c r="F42" s="239">
        <f>SUM(C42:E42)</f>
        <v>11</v>
      </c>
      <c r="G42" s="278">
        <v>8</v>
      </c>
      <c r="H42" s="238">
        <v>3</v>
      </c>
      <c r="I42" s="279">
        <v>0</v>
      </c>
      <c r="J42" s="280">
        <f>SUM(G42+H42+I42)</f>
        <v>11</v>
      </c>
      <c r="K42" s="242">
        <v>0</v>
      </c>
    </row>
    <row r="43" spans="1:11" ht="21.75" customHeight="1">
      <c r="A43" s="235" t="s">
        <v>184</v>
      </c>
      <c r="B43" s="277">
        <v>45</v>
      </c>
      <c r="C43" s="278">
        <v>59</v>
      </c>
      <c r="D43" s="238">
        <v>23</v>
      </c>
      <c r="E43" s="278">
        <v>0</v>
      </c>
      <c r="F43" s="239">
        <f>SUM(C43:E43)</f>
        <v>82</v>
      </c>
      <c r="G43" s="278">
        <v>53</v>
      </c>
      <c r="H43" s="238">
        <v>22</v>
      </c>
      <c r="I43" s="279">
        <v>0</v>
      </c>
      <c r="J43" s="280">
        <f>SUM(G43+H43+I43)</f>
        <v>75</v>
      </c>
      <c r="K43" s="242">
        <v>7</v>
      </c>
    </row>
    <row r="44" spans="1:11" ht="21.75" customHeight="1">
      <c r="A44" s="235" t="s">
        <v>129</v>
      </c>
      <c r="B44" s="277">
        <v>60</v>
      </c>
      <c r="C44" s="278">
        <v>23</v>
      </c>
      <c r="D44" s="238">
        <v>38</v>
      </c>
      <c r="E44" s="278">
        <v>0</v>
      </c>
      <c r="F44" s="239">
        <f>SUM(C44:E44)</f>
        <v>61</v>
      </c>
      <c r="G44" s="278">
        <v>18</v>
      </c>
      <c r="H44" s="238">
        <v>31</v>
      </c>
      <c r="I44" s="279">
        <v>0</v>
      </c>
      <c r="J44" s="280">
        <f>SUM(G44+H44+I44)</f>
        <v>49</v>
      </c>
      <c r="K44" s="242">
        <v>12</v>
      </c>
    </row>
    <row r="45" spans="1:11" ht="21.75" customHeight="1">
      <c r="A45" s="281" t="s">
        <v>185</v>
      </c>
      <c r="B45" s="282">
        <v>45</v>
      </c>
      <c r="C45" s="100">
        <v>23</v>
      </c>
      <c r="D45" s="283">
        <v>25</v>
      </c>
      <c r="E45" s="100">
        <v>0</v>
      </c>
      <c r="F45" s="284">
        <f>SUM(C45:E45)</f>
        <v>48</v>
      </c>
      <c r="G45" s="285">
        <v>19</v>
      </c>
      <c r="H45" s="283">
        <v>22</v>
      </c>
      <c r="I45" s="286">
        <v>0</v>
      </c>
      <c r="J45" s="287">
        <f>SUM(G45+H45+I45)</f>
        <v>41</v>
      </c>
      <c r="K45" s="288">
        <v>7</v>
      </c>
    </row>
    <row r="46" spans="1:11" ht="21.75" customHeight="1" thickBot="1">
      <c r="A46" s="251" t="s">
        <v>6</v>
      </c>
      <c r="B46" s="289">
        <f>SUM(B42:B45)</f>
        <v>175</v>
      </c>
      <c r="C46" s="290">
        <f>SUM(C42:C45)</f>
        <v>113</v>
      </c>
      <c r="D46" s="254">
        <f>SUM(D42:D45)</f>
        <v>89</v>
      </c>
      <c r="E46" s="256">
        <f>SUM(E42:E45)</f>
        <v>0</v>
      </c>
      <c r="F46" s="255">
        <f>SUM(C46:E46)</f>
        <v>202</v>
      </c>
      <c r="G46" s="253">
        <f>SUM(G42:G45)</f>
        <v>98</v>
      </c>
      <c r="H46" s="253">
        <f>SUM(H42:H45)</f>
        <v>78</v>
      </c>
      <c r="I46" s="253">
        <f>SUM(I42:I45)</f>
        <v>0</v>
      </c>
      <c r="J46" s="291">
        <f>SUM(J42:J45)</f>
        <v>176</v>
      </c>
      <c r="K46" s="258">
        <f>SUM(K42:K45)</f>
        <v>26</v>
      </c>
    </row>
    <row r="47" spans="1:11" ht="21.75" customHeight="1" thickTop="1">
      <c r="A47" s="234" t="s">
        <v>130</v>
      </c>
      <c r="B47" s="259"/>
      <c r="C47" s="292"/>
      <c r="D47" s="293"/>
      <c r="E47" s="293"/>
      <c r="F47" s="294"/>
      <c r="G47" s="292"/>
      <c r="H47" s="293"/>
      <c r="I47" s="295"/>
      <c r="J47" s="296"/>
      <c r="K47" s="261"/>
    </row>
    <row r="48" spans="1:11" ht="21.75" customHeight="1">
      <c r="A48" s="235" t="s">
        <v>186</v>
      </c>
      <c r="B48" s="236">
        <v>100</v>
      </c>
      <c r="C48" s="237">
        <v>1</v>
      </c>
      <c r="D48" s="238">
        <v>92</v>
      </c>
      <c r="E48" s="238">
        <v>21</v>
      </c>
      <c r="F48" s="239">
        <f>SUM(C48+D48+E48)</f>
        <v>114</v>
      </c>
      <c r="G48" s="237">
        <v>1</v>
      </c>
      <c r="H48" s="238">
        <v>79</v>
      </c>
      <c r="I48" s="240">
        <v>21</v>
      </c>
      <c r="J48" s="241">
        <f>SUM(G48+H48+I48)</f>
        <v>101</v>
      </c>
      <c r="K48" s="242">
        <v>13</v>
      </c>
    </row>
    <row r="49" spans="1:11" ht="21.75" customHeight="1">
      <c r="A49" s="235" t="s">
        <v>187</v>
      </c>
      <c r="B49" s="236">
        <v>60</v>
      </c>
      <c r="C49" s="237">
        <v>0</v>
      </c>
      <c r="D49" s="238">
        <v>24</v>
      </c>
      <c r="E49" s="238">
        <v>41</v>
      </c>
      <c r="F49" s="239">
        <f>SUM(C49+D49+E49)</f>
        <v>65</v>
      </c>
      <c r="G49" s="237">
        <v>0</v>
      </c>
      <c r="H49" s="238">
        <v>21</v>
      </c>
      <c r="I49" s="240">
        <v>41</v>
      </c>
      <c r="J49" s="241">
        <f>SUM(G49+H49+I49)</f>
        <v>62</v>
      </c>
      <c r="K49" s="242">
        <v>3</v>
      </c>
    </row>
    <row r="50" spans="1:11" ht="21.75" customHeight="1">
      <c r="A50" s="235" t="s">
        <v>188</v>
      </c>
      <c r="B50" s="236">
        <v>60</v>
      </c>
      <c r="C50" s="237">
        <v>0</v>
      </c>
      <c r="D50" s="238">
        <v>27</v>
      </c>
      <c r="E50" s="238">
        <v>59</v>
      </c>
      <c r="F50" s="239">
        <f>SUM(C50+D50+E50)</f>
        <v>86</v>
      </c>
      <c r="G50" s="237">
        <v>0</v>
      </c>
      <c r="H50" s="238">
        <v>26</v>
      </c>
      <c r="I50" s="240">
        <v>58</v>
      </c>
      <c r="J50" s="241">
        <f>SUM(G50+H50+I50)</f>
        <v>84</v>
      </c>
      <c r="K50" s="242">
        <v>2</v>
      </c>
    </row>
    <row r="51" spans="1:11" ht="21.75" customHeight="1">
      <c r="A51" s="235" t="s">
        <v>189</v>
      </c>
      <c r="B51" s="236">
        <v>60</v>
      </c>
      <c r="C51" s="237">
        <v>1</v>
      </c>
      <c r="D51" s="238">
        <v>28</v>
      </c>
      <c r="E51" s="238">
        <v>56</v>
      </c>
      <c r="F51" s="239">
        <f>SUM(C51+D51+E51)</f>
        <v>85</v>
      </c>
      <c r="G51" s="237">
        <v>0</v>
      </c>
      <c r="H51" s="238">
        <v>23</v>
      </c>
      <c r="I51" s="240">
        <v>54</v>
      </c>
      <c r="J51" s="241">
        <f>SUM(G51+H51+I51)</f>
        <v>77</v>
      </c>
      <c r="K51" s="242">
        <v>8</v>
      </c>
    </row>
    <row r="52" spans="1:11" ht="21.75" customHeight="1">
      <c r="A52" s="243" t="s">
        <v>190</v>
      </c>
      <c r="B52" s="244">
        <v>100</v>
      </c>
      <c r="C52" s="245">
        <v>4</v>
      </c>
      <c r="D52" s="246">
        <v>70</v>
      </c>
      <c r="E52" s="246">
        <v>39</v>
      </c>
      <c r="F52" s="297">
        <f>SUM(C52+D52+E52)</f>
        <v>113</v>
      </c>
      <c r="G52" s="245">
        <v>3</v>
      </c>
      <c r="H52" s="246">
        <v>63</v>
      </c>
      <c r="I52" s="248">
        <v>39</v>
      </c>
      <c r="J52" s="298">
        <f>SUM(G52+H52+I52)</f>
        <v>105</v>
      </c>
      <c r="K52" s="250">
        <v>8</v>
      </c>
    </row>
    <row r="53" spans="1:11" ht="21.75" customHeight="1" thickBot="1">
      <c r="A53" s="251" t="s">
        <v>6</v>
      </c>
      <c r="B53" s="252">
        <f aca="true" t="shared" si="7" ref="B53:K53">SUM(B48:B52)</f>
        <v>380</v>
      </c>
      <c r="C53" s="253">
        <f t="shared" si="7"/>
        <v>6</v>
      </c>
      <c r="D53" s="254">
        <f t="shared" si="7"/>
        <v>241</v>
      </c>
      <c r="E53" s="254">
        <f t="shared" si="7"/>
        <v>216</v>
      </c>
      <c r="F53" s="299">
        <f t="shared" si="7"/>
        <v>463</v>
      </c>
      <c r="G53" s="253">
        <f t="shared" si="7"/>
        <v>4</v>
      </c>
      <c r="H53" s="254">
        <f t="shared" si="7"/>
        <v>212</v>
      </c>
      <c r="I53" s="256">
        <f t="shared" si="7"/>
        <v>213</v>
      </c>
      <c r="J53" s="257">
        <f t="shared" si="7"/>
        <v>429</v>
      </c>
      <c r="K53" s="258">
        <f t="shared" si="7"/>
        <v>34</v>
      </c>
    </row>
    <row r="54" spans="1:11" ht="21.75" customHeight="1" thickBot="1" thickTop="1">
      <c r="A54" s="300" t="s">
        <v>235</v>
      </c>
      <c r="B54" s="301">
        <f aca="true" t="shared" si="8" ref="B54:K54">SUM(B18+B31+B34+B46+B53)</f>
        <v>1705</v>
      </c>
      <c r="C54" s="302">
        <f t="shared" si="8"/>
        <v>262</v>
      </c>
      <c r="D54" s="303">
        <f t="shared" si="8"/>
        <v>1092</v>
      </c>
      <c r="E54" s="304">
        <f t="shared" si="8"/>
        <v>712</v>
      </c>
      <c r="F54" s="305">
        <f t="shared" si="8"/>
        <v>2066</v>
      </c>
      <c r="G54" s="302">
        <f t="shared" si="8"/>
        <v>213</v>
      </c>
      <c r="H54" s="303">
        <f t="shared" si="8"/>
        <v>971</v>
      </c>
      <c r="I54" s="304">
        <f t="shared" si="8"/>
        <v>695</v>
      </c>
      <c r="J54" s="306">
        <f t="shared" si="8"/>
        <v>1879</v>
      </c>
      <c r="K54" s="307">
        <f t="shared" si="8"/>
        <v>187</v>
      </c>
    </row>
    <row r="55" spans="1:11" ht="21.75" customHeight="1" thickTop="1">
      <c r="A55" s="266"/>
      <c r="B55" s="308"/>
      <c r="C55" s="266"/>
      <c r="D55" s="266"/>
      <c r="E55" s="266"/>
      <c r="F55" s="308"/>
      <c r="G55" s="266"/>
      <c r="H55" s="266"/>
      <c r="I55" s="266"/>
      <c r="J55" s="266"/>
      <c r="K55" s="266"/>
    </row>
    <row r="56" spans="1:11" ht="21.75" customHeight="1">
      <c r="A56" s="266"/>
      <c r="B56" s="308"/>
      <c r="C56" s="266"/>
      <c r="D56" s="266"/>
      <c r="E56" s="266"/>
      <c r="F56" s="308"/>
      <c r="G56" s="266"/>
      <c r="H56" s="689" t="s">
        <v>528</v>
      </c>
      <c r="I56" s="689"/>
      <c r="J56" s="442">
        <f>J54+'ปี1-โทเอก-พท'!J34</f>
        <v>2692</v>
      </c>
      <c r="K56" s="266"/>
    </row>
    <row r="57" spans="9:10" ht="21.75" customHeight="1">
      <c r="I57" s="217" t="s">
        <v>4</v>
      </c>
      <c r="J57" s="217">
        <v>787</v>
      </c>
    </row>
    <row r="58" spans="9:10" ht="21.75" customHeight="1">
      <c r="I58" s="217" t="s">
        <v>5</v>
      </c>
      <c r="J58" s="217">
        <v>1905</v>
      </c>
    </row>
  </sheetData>
  <sheetProtection/>
  <mergeCells count="11">
    <mergeCell ref="A36:K36"/>
    <mergeCell ref="H56:I56"/>
    <mergeCell ref="A38:A39"/>
    <mergeCell ref="B38:B39"/>
    <mergeCell ref="C38:F38"/>
    <mergeCell ref="G38:J38"/>
    <mergeCell ref="A2:K2"/>
    <mergeCell ref="A4:A5"/>
    <mergeCell ref="B4:B5"/>
    <mergeCell ref="C4:F4"/>
    <mergeCell ref="G4:J4"/>
  </mergeCells>
  <printOptions horizontalCentered="1"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67"/>
  <sheetViews>
    <sheetView showGridLines="0" zoomScalePageLayoutView="0" workbookViewId="0" topLeftCell="A1">
      <selection activeCell="A2" sqref="A2:I2"/>
    </sheetView>
  </sheetViews>
  <sheetFormatPr defaultColWidth="9.00390625" defaultRowHeight="21.75" customHeight="1"/>
  <cols>
    <col min="1" max="1" width="28.125" style="217" customWidth="1"/>
    <col min="2" max="2" width="6.875" style="217" customWidth="1"/>
    <col min="3" max="3" width="6.75390625" style="217" customWidth="1"/>
    <col min="4" max="4" width="6.50390625" style="217" customWidth="1"/>
    <col min="5" max="5" width="7.125" style="217" customWidth="1"/>
    <col min="6" max="6" width="6.00390625" style="217" customWidth="1"/>
    <col min="7" max="7" width="6.375" style="217" customWidth="1"/>
    <col min="8" max="8" width="8.375" style="217" customWidth="1"/>
    <col min="9" max="11" width="9.00390625" style="217" customWidth="1"/>
    <col min="12" max="12" width="6.625" style="217" customWidth="1"/>
    <col min="13" max="16384" width="9.00390625" style="217" customWidth="1"/>
  </cols>
  <sheetData>
    <row r="1" ht="15" customHeight="1"/>
    <row r="2" spans="1:9" ht="27" customHeight="1">
      <c r="A2" s="685" t="s">
        <v>236</v>
      </c>
      <c r="B2" s="685"/>
      <c r="C2" s="685"/>
      <c r="D2" s="685"/>
      <c r="E2" s="685"/>
      <c r="F2" s="685"/>
      <c r="G2" s="685"/>
      <c r="H2" s="685"/>
      <c r="I2" s="685"/>
    </row>
    <row r="3" spans="1:9" ht="25.5" customHeight="1">
      <c r="A3" s="685" t="s">
        <v>155</v>
      </c>
      <c r="B3" s="685"/>
      <c r="C3" s="685"/>
      <c r="D3" s="685"/>
      <c r="E3" s="685"/>
      <c r="F3" s="685"/>
      <c r="G3" s="685"/>
      <c r="H3" s="685"/>
      <c r="I3" s="685"/>
    </row>
    <row r="4" spans="2:9" ht="21.75" customHeight="1">
      <c r="B4" s="318"/>
      <c r="C4" s="218"/>
      <c r="D4" s="218"/>
      <c r="E4" s="218"/>
      <c r="F4" s="218"/>
      <c r="G4" s="218"/>
      <c r="H4" s="218"/>
      <c r="I4" s="318" t="s">
        <v>463</v>
      </c>
    </row>
    <row r="5" spans="1:9" ht="21.75" customHeight="1">
      <c r="A5" s="703" t="s">
        <v>191</v>
      </c>
      <c r="B5" s="705" t="s">
        <v>117</v>
      </c>
      <c r="C5" s="706" t="s">
        <v>233</v>
      </c>
      <c r="D5" s="694"/>
      <c r="E5" s="695"/>
      <c r="F5" s="694" t="s">
        <v>118</v>
      </c>
      <c r="G5" s="694"/>
      <c r="H5" s="694"/>
      <c r="I5" s="319" t="s">
        <v>119</v>
      </c>
    </row>
    <row r="6" spans="1:9" ht="21.75" customHeight="1">
      <c r="A6" s="704"/>
      <c r="B6" s="704"/>
      <c r="C6" s="320" t="s">
        <v>4</v>
      </c>
      <c r="D6" s="321" t="s">
        <v>5</v>
      </c>
      <c r="E6" s="322" t="s">
        <v>6</v>
      </c>
      <c r="F6" s="323" t="s">
        <v>4</v>
      </c>
      <c r="G6" s="321" t="s">
        <v>5</v>
      </c>
      <c r="H6" s="324" t="s">
        <v>7</v>
      </c>
      <c r="I6" s="325" t="s">
        <v>123</v>
      </c>
    </row>
    <row r="7" spans="1:9" ht="21.75" customHeight="1">
      <c r="A7" s="326" t="s">
        <v>74</v>
      </c>
      <c r="B7" s="327"/>
      <c r="C7" s="328"/>
      <c r="D7" s="329"/>
      <c r="E7" s="330"/>
      <c r="F7" s="331"/>
      <c r="G7" s="332"/>
      <c r="H7" s="333"/>
      <c r="I7" s="334"/>
    </row>
    <row r="8" spans="1:9" ht="21.75" customHeight="1">
      <c r="A8" s="335" t="s">
        <v>130</v>
      </c>
      <c r="B8" s="275"/>
      <c r="C8" s="336"/>
      <c r="D8" s="337"/>
      <c r="E8" s="338"/>
      <c r="F8" s="339"/>
      <c r="G8" s="337"/>
      <c r="H8" s="340"/>
      <c r="I8" s="341"/>
    </row>
    <row r="9" spans="1:9" ht="21.75" customHeight="1">
      <c r="A9" s="342" t="s">
        <v>186</v>
      </c>
      <c r="B9" s="232">
        <v>60</v>
      </c>
      <c r="C9" s="343">
        <v>6</v>
      </c>
      <c r="D9" s="344">
        <v>80</v>
      </c>
      <c r="E9" s="239">
        <f>SUM(C9+D9)</f>
        <v>86</v>
      </c>
      <c r="F9" s="345">
        <v>6</v>
      </c>
      <c r="G9" s="344">
        <v>63</v>
      </c>
      <c r="H9" s="280">
        <f>SUM(F9+G9)</f>
        <v>69</v>
      </c>
      <c r="I9" s="346">
        <v>17</v>
      </c>
    </row>
    <row r="10" spans="1:9" ht="21.75" customHeight="1">
      <c r="A10" s="342" t="s">
        <v>187</v>
      </c>
      <c r="B10" s="232">
        <v>60</v>
      </c>
      <c r="C10" s="343">
        <v>3</v>
      </c>
      <c r="D10" s="344">
        <v>33</v>
      </c>
      <c r="E10" s="239">
        <f>SUM(C10+D10)</f>
        <v>36</v>
      </c>
      <c r="F10" s="345">
        <v>2</v>
      </c>
      <c r="G10" s="344">
        <v>29</v>
      </c>
      <c r="H10" s="280">
        <f>SUM(F10+G10)</f>
        <v>31</v>
      </c>
      <c r="I10" s="346">
        <v>5</v>
      </c>
    </row>
    <row r="11" spans="1:9" ht="21.75" customHeight="1">
      <c r="A11" s="347" t="s">
        <v>188</v>
      </c>
      <c r="B11" s="348">
        <v>60</v>
      </c>
      <c r="C11" s="349">
        <v>11</v>
      </c>
      <c r="D11" s="350">
        <v>41</v>
      </c>
      <c r="E11" s="239">
        <f>SUM(C11+D11)</f>
        <v>52</v>
      </c>
      <c r="F11" s="351">
        <v>11</v>
      </c>
      <c r="G11" s="350">
        <v>39</v>
      </c>
      <c r="H11" s="280">
        <f>SUM(F11+G11)</f>
        <v>50</v>
      </c>
      <c r="I11" s="352">
        <v>2</v>
      </c>
    </row>
    <row r="12" spans="1:9" ht="21.75" customHeight="1">
      <c r="A12" s="353" t="s">
        <v>189</v>
      </c>
      <c r="B12" s="354">
        <v>60</v>
      </c>
      <c r="C12" s="355">
        <v>14</v>
      </c>
      <c r="D12" s="356">
        <v>43</v>
      </c>
      <c r="E12" s="247">
        <f>SUM(C12+D12)</f>
        <v>57</v>
      </c>
      <c r="F12" s="357">
        <v>14</v>
      </c>
      <c r="G12" s="356">
        <v>37</v>
      </c>
      <c r="H12" s="358">
        <f>SUM(F12+G12)</f>
        <v>51</v>
      </c>
      <c r="I12" s="359">
        <v>6</v>
      </c>
    </row>
    <row r="13" spans="1:9" ht="21.75" customHeight="1" thickBot="1">
      <c r="A13" s="252" t="s">
        <v>132</v>
      </c>
      <c r="B13" s="251">
        <f>SUM(B9:B12)</f>
        <v>240</v>
      </c>
      <c r="C13" s="360">
        <f aca="true" t="shared" si="0" ref="C13:I13">SUM(C9:C12)</f>
        <v>34</v>
      </c>
      <c r="D13" s="256">
        <f t="shared" si="0"/>
        <v>197</v>
      </c>
      <c r="E13" s="255">
        <f t="shared" si="0"/>
        <v>231</v>
      </c>
      <c r="F13" s="253">
        <f t="shared" si="0"/>
        <v>33</v>
      </c>
      <c r="G13" s="256">
        <f t="shared" si="0"/>
        <v>168</v>
      </c>
      <c r="H13" s="257">
        <f t="shared" si="0"/>
        <v>201</v>
      </c>
      <c r="I13" s="258">
        <f t="shared" si="0"/>
        <v>30</v>
      </c>
    </row>
    <row r="14" spans="1:9" ht="21.75" customHeight="1" thickTop="1">
      <c r="A14" s="361" t="s">
        <v>133</v>
      </c>
      <c r="B14" s="362"/>
      <c r="C14" s="336"/>
      <c r="D14" s="337"/>
      <c r="E14" s="338"/>
      <c r="F14" s="339"/>
      <c r="G14" s="337"/>
      <c r="H14" s="340"/>
      <c r="I14" s="341"/>
    </row>
    <row r="15" spans="1:9" ht="21.75" customHeight="1">
      <c r="A15" s="335" t="s">
        <v>130</v>
      </c>
      <c r="B15" s="275"/>
      <c r="C15" s="336"/>
      <c r="D15" s="337"/>
      <c r="E15" s="338"/>
      <c r="F15" s="339"/>
      <c r="G15" s="337"/>
      <c r="H15" s="340"/>
      <c r="I15" s="341"/>
    </row>
    <row r="16" spans="1:9" ht="21.75" customHeight="1">
      <c r="A16" s="342" t="s">
        <v>134</v>
      </c>
      <c r="B16" s="700">
        <v>150</v>
      </c>
      <c r="C16" s="343">
        <v>4</v>
      </c>
      <c r="D16" s="344">
        <v>56</v>
      </c>
      <c r="E16" s="239">
        <f aca="true" t="shared" si="1" ref="E16:E21">SUM(C16+D16)</f>
        <v>60</v>
      </c>
      <c r="F16" s="345">
        <v>4</v>
      </c>
      <c r="G16" s="344">
        <v>40</v>
      </c>
      <c r="H16" s="280">
        <f aca="true" t="shared" si="2" ref="H16:H21">SUM(F16+G16)</f>
        <v>44</v>
      </c>
      <c r="I16" s="346">
        <v>16</v>
      </c>
    </row>
    <row r="17" spans="1:9" ht="21.75" customHeight="1">
      <c r="A17" s="342" t="s">
        <v>135</v>
      </c>
      <c r="B17" s="701"/>
      <c r="C17" s="343">
        <v>4</v>
      </c>
      <c r="D17" s="344">
        <v>56</v>
      </c>
      <c r="E17" s="239">
        <f t="shared" si="1"/>
        <v>60</v>
      </c>
      <c r="F17" s="345">
        <v>3</v>
      </c>
      <c r="G17" s="344">
        <v>47</v>
      </c>
      <c r="H17" s="280">
        <f t="shared" si="2"/>
        <v>50</v>
      </c>
      <c r="I17" s="346">
        <v>10</v>
      </c>
    </row>
    <row r="18" spans="1:9" ht="21.75" customHeight="1">
      <c r="A18" s="342" t="s">
        <v>156</v>
      </c>
      <c r="B18" s="707"/>
      <c r="C18" s="343">
        <v>6</v>
      </c>
      <c r="D18" s="344">
        <v>58</v>
      </c>
      <c r="E18" s="239">
        <f t="shared" si="1"/>
        <v>64</v>
      </c>
      <c r="F18" s="345">
        <v>5</v>
      </c>
      <c r="G18" s="344">
        <v>44</v>
      </c>
      <c r="H18" s="280">
        <f t="shared" si="2"/>
        <v>49</v>
      </c>
      <c r="I18" s="346">
        <v>15</v>
      </c>
    </row>
    <row r="19" spans="1:9" ht="21.75" customHeight="1">
      <c r="A19" s="342" t="s">
        <v>131</v>
      </c>
      <c r="B19" s="312">
        <v>60</v>
      </c>
      <c r="C19" s="343">
        <v>4</v>
      </c>
      <c r="D19" s="344">
        <v>30</v>
      </c>
      <c r="E19" s="239">
        <f t="shared" si="1"/>
        <v>34</v>
      </c>
      <c r="F19" s="345">
        <v>4</v>
      </c>
      <c r="G19" s="344">
        <v>29</v>
      </c>
      <c r="H19" s="280">
        <f t="shared" si="2"/>
        <v>33</v>
      </c>
      <c r="I19" s="346">
        <v>1</v>
      </c>
    </row>
    <row r="20" spans="1:9" ht="21.75" customHeight="1">
      <c r="A20" s="342" t="s">
        <v>157</v>
      </c>
      <c r="B20" s="708">
        <v>120</v>
      </c>
      <c r="C20" s="343">
        <v>3</v>
      </c>
      <c r="D20" s="344">
        <v>37</v>
      </c>
      <c r="E20" s="239">
        <f t="shared" si="1"/>
        <v>40</v>
      </c>
      <c r="F20" s="345">
        <v>2</v>
      </c>
      <c r="G20" s="344">
        <v>30</v>
      </c>
      <c r="H20" s="280">
        <f t="shared" si="2"/>
        <v>32</v>
      </c>
      <c r="I20" s="346">
        <v>8</v>
      </c>
    </row>
    <row r="21" spans="1:9" ht="21.75" customHeight="1">
      <c r="A21" s="347" t="s">
        <v>158</v>
      </c>
      <c r="B21" s="709"/>
      <c r="C21" s="349">
        <v>14</v>
      </c>
      <c r="D21" s="350">
        <v>42</v>
      </c>
      <c r="E21" s="239">
        <f t="shared" si="1"/>
        <v>56</v>
      </c>
      <c r="F21" s="351">
        <v>13</v>
      </c>
      <c r="G21" s="350">
        <v>41</v>
      </c>
      <c r="H21" s="280">
        <f t="shared" si="2"/>
        <v>54</v>
      </c>
      <c r="I21" s="352">
        <v>2</v>
      </c>
    </row>
    <row r="22" spans="1:9" ht="21.75" customHeight="1" thickBot="1">
      <c r="A22" s="252" t="s">
        <v>6</v>
      </c>
      <c r="B22" s="363">
        <f>SUM(B16:B20)</f>
        <v>330</v>
      </c>
      <c r="C22" s="360">
        <f aca="true" t="shared" si="3" ref="C22:I22">SUM(C16:C21)</f>
        <v>35</v>
      </c>
      <c r="D22" s="256">
        <f t="shared" si="3"/>
        <v>279</v>
      </c>
      <c r="E22" s="255">
        <f t="shared" si="3"/>
        <v>314</v>
      </c>
      <c r="F22" s="253">
        <f t="shared" si="3"/>
        <v>31</v>
      </c>
      <c r="G22" s="256">
        <f t="shared" si="3"/>
        <v>231</v>
      </c>
      <c r="H22" s="257">
        <f t="shared" si="3"/>
        <v>262</v>
      </c>
      <c r="I22" s="258">
        <f t="shared" si="3"/>
        <v>52</v>
      </c>
    </row>
    <row r="23" spans="1:9" ht="21.75" customHeight="1" thickTop="1">
      <c r="A23" s="335" t="s">
        <v>126</v>
      </c>
      <c r="B23" s="275"/>
      <c r="C23" s="336"/>
      <c r="D23" s="337"/>
      <c r="E23" s="338"/>
      <c r="F23" s="339"/>
      <c r="G23" s="337"/>
      <c r="H23" s="340"/>
      <c r="I23" s="341"/>
    </row>
    <row r="24" spans="1:9" ht="21.75" customHeight="1">
      <c r="A24" s="364" t="s">
        <v>237</v>
      </c>
      <c r="B24" s="365">
        <v>40</v>
      </c>
      <c r="C24" s="366">
        <v>12</v>
      </c>
      <c r="D24" s="367">
        <v>1</v>
      </c>
      <c r="E24" s="368">
        <f>SUM(C24+D24)</f>
        <v>13</v>
      </c>
      <c r="F24" s="369">
        <v>1</v>
      </c>
      <c r="G24" s="367">
        <v>10</v>
      </c>
      <c r="H24" s="370">
        <f>SUM(F24+G24)</f>
        <v>11</v>
      </c>
      <c r="I24" s="371">
        <v>2</v>
      </c>
    </row>
    <row r="25" spans="1:9" ht="21.75" customHeight="1">
      <c r="A25" s="353" t="s">
        <v>238</v>
      </c>
      <c r="B25" s="354">
        <v>60</v>
      </c>
      <c r="C25" s="355">
        <v>90</v>
      </c>
      <c r="D25" s="356">
        <v>60</v>
      </c>
      <c r="E25" s="247">
        <f>SUM(C25+D25)</f>
        <v>150</v>
      </c>
      <c r="F25" s="357">
        <v>84</v>
      </c>
      <c r="G25" s="356">
        <v>57</v>
      </c>
      <c r="H25" s="358">
        <f>SUM(F25+G25)</f>
        <v>141</v>
      </c>
      <c r="I25" s="359">
        <v>9</v>
      </c>
    </row>
    <row r="26" spans="1:9" ht="21.75" customHeight="1">
      <c r="A26" s="309" t="s">
        <v>6</v>
      </c>
      <c r="B26" s="215">
        <f>SUM(B24:B25)</f>
        <v>100</v>
      </c>
      <c r="C26" s="372">
        <f aca="true" t="shared" si="4" ref="C26:H26">SUM(C24:C25)</f>
        <v>102</v>
      </c>
      <c r="D26" s="373">
        <f t="shared" si="4"/>
        <v>61</v>
      </c>
      <c r="E26" s="374">
        <f t="shared" si="4"/>
        <v>163</v>
      </c>
      <c r="F26" s="375">
        <f t="shared" si="4"/>
        <v>85</v>
      </c>
      <c r="G26" s="373">
        <f t="shared" si="4"/>
        <v>67</v>
      </c>
      <c r="H26" s="376">
        <f t="shared" si="4"/>
        <v>152</v>
      </c>
      <c r="I26" s="377">
        <f>SUM(I24:I25)</f>
        <v>11</v>
      </c>
    </row>
    <row r="27" spans="1:9" ht="21.75" customHeight="1" thickBot="1">
      <c r="A27" s="252" t="s">
        <v>136</v>
      </c>
      <c r="B27" s="378">
        <f>SUM(B22+B26)</f>
        <v>430</v>
      </c>
      <c r="C27" s="360">
        <f aca="true" t="shared" si="5" ref="C27:I27">SUM(C22+C26)</f>
        <v>137</v>
      </c>
      <c r="D27" s="360">
        <f t="shared" si="5"/>
        <v>340</v>
      </c>
      <c r="E27" s="255">
        <f t="shared" si="5"/>
        <v>477</v>
      </c>
      <c r="F27" s="253">
        <f t="shared" si="5"/>
        <v>116</v>
      </c>
      <c r="G27" s="360">
        <f t="shared" si="5"/>
        <v>298</v>
      </c>
      <c r="H27" s="257">
        <f t="shared" si="5"/>
        <v>414</v>
      </c>
      <c r="I27" s="379">
        <f t="shared" si="5"/>
        <v>63</v>
      </c>
    </row>
    <row r="28" spans="1:9" ht="26.25" customHeight="1" thickBot="1" thickTop="1">
      <c r="A28" s="380" t="s">
        <v>7</v>
      </c>
      <c r="B28" s="378">
        <f aca="true" t="shared" si="6" ref="B28:I28">SUM(B13+B27)</f>
        <v>670</v>
      </c>
      <c r="C28" s="360">
        <f t="shared" si="6"/>
        <v>171</v>
      </c>
      <c r="D28" s="360">
        <f t="shared" si="6"/>
        <v>537</v>
      </c>
      <c r="E28" s="255">
        <f t="shared" si="6"/>
        <v>708</v>
      </c>
      <c r="F28" s="253">
        <f t="shared" si="6"/>
        <v>149</v>
      </c>
      <c r="G28" s="360">
        <f t="shared" si="6"/>
        <v>466</v>
      </c>
      <c r="H28" s="381">
        <f t="shared" si="6"/>
        <v>615</v>
      </c>
      <c r="I28" s="258">
        <f t="shared" si="6"/>
        <v>93</v>
      </c>
    </row>
    <row r="29" spans="2:9" ht="15.75" customHeight="1" thickTop="1">
      <c r="B29" s="218"/>
      <c r="C29" s="218"/>
      <c r="D29" s="218"/>
      <c r="E29" s="218"/>
      <c r="F29" s="218"/>
      <c r="G29" s="218"/>
      <c r="H29" s="218"/>
      <c r="I29" s="218"/>
    </row>
    <row r="30" spans="1:10" s="384" customFormat="1" ht="23.25" customHeight="1">
      <c r="A30" s="710" t="s">
        <v>239</v>
      </c>
      <c r="B30" s="710"/>
      <c r="C30" s="710"/>
      <c r="D30" s="710"/>
      <c r="E30" s="710"/>
      <c r="F30" s="710"/>
      <c r="G30" s="710"/>
      <c r="H30" s="710"/>
      <c r="I30" s="710"/>
      <c r="J30" s="383"/>
    </row>
    <row r="31" spans="1:10" s="384" customFormat="1" ht="21.75" customHeight="1">
      <c r="A31" s="385"/>
      <c r="B31" s="386"/>
      <c r="C31" s="387"/>
      <c r="D31" s="387"/>
      <c r="E31" s="387"/>
      <c r="I31" s="220" t="s">
        <v>464</v>
      </c>
      <c r="J31" s="383"/>
    </row>
    <row r="32" spans="1:10" s="384" customFormat="1" ht="21.75" customHeight="1">
      <c r="A32" s="703" t="s">
        <v>192</v>
      </c>
      <c r="B32" s="705" t="s">
        <v>117</v>
      </c>
      <c r="C32" s="706" t="s">
        <v>233</v>
      </c>
      <c r="D32" s="694"/>
      <c r="E32" s="695"/>
      <c r="F32" s="694" t="s">
        <v>118</v>
      </c>
      <c r="G32" s="694"/>
      <c r="H32" s="694"/>
      <c r="I32" s="319" t="s">
        <v>119</v>
      </c>
      <c r="J32" s="383"/>
    </row>
    <row r="33" spans="1:10" s="384" customFormat="1" ht="21.75" customHeight="1">
      <c r="A33" s="704"/>
      <c r="B33" s="704"/>
      <c r="C33" s="320" t="s">
        <v>4</v>
      </c>
      <c r="D33" s="224" t="s">
        <v>5</v>
      </c>
      <c r="E33" s="322" t="s">
        <v>6</v>
      </c>
      <c r="F33" s="389" t="s">
        <v>4</v>
      </c>
      <c r="G33" s="224" t="s">
        <v>5</v>
      </c>
      <c r="H33" s="324" t="s">
        <v>7</v>
      </c>
      <c r="I33" s="325" t="s">
        <v>123</v>
      </c>
      <c r="J33" s="383"/>
    </row>
    <row r="34" spans="1:10" s="384" customFormat="1" ht="21.75" customHeight="1">
      <c r="A34" s="390" t="s">
        <v>137</v>
      </c>
      <c r="B34" s="315"/>
      <c r="C34" s="391"/>
      <c r="D34" s="240"/>
      <c r="E34" s="392"/>
      <c r="F34" s="393"/>
      <c r="G34" s="394"/>
      <c r="H34" s="395"/>
      <c r="I34" s="396"/>
      <c r="J34" s="383"/>
    </row>
    <row r="35" spans="1:10" s="384" customFormat="1" ht="21.75" customHeight="1">
      <c r="A35" s="342" t="s">
        <v>193</v>
      </c>
      <c r="B35" s="397">
        <v>10</v>
      </c>
      <c r="C35" s="343">
        <v>1</v>
      </c>
      <c r="D35" s="344">
        <v>6</v>
      </c>
      <c r="E35" s="398">
        <f aca="true" t="shared" si="7" ref="E35:E42">SUM(C35+D35)</f>
        <v>7</v>
      </c>
      <c r="F35" s="345">
        <v>1</v>
      </c>
      <c r="G35" s="344">
        <v>5</v>
      </c>
      <c r="H35" s="399">
        <f aca="true" t="shared" si="8" ref="H35:H42">SUM(F35+G35)</f>
        <v>6</v>
      </c>
      <c r="I35" s="346">
        <v>1</v>
      </c>
      <c r="J35" s="383"/>
    </row>
    <row r="36" spans="1:10" s="384" customFormat="1" ht="21.75" customHeight="1">
      <c r="A36" s="342" t="s">
        <v>194</v>
      </c>
      <c r="B36" s="400">
        <v>10</v>
      </c>
      <c r="C36" s="349">
        <v>2</v>
      </c>
      <c r="D36" s="350">
        <v>4</v>
      </c>
      <c r="E36" s="239">
        <f t="shared" si="7"/>
        <v>6</v>
      </c>
      <c r="F36" s="351">
        <v>2</v>
      </c>
      <c r="G36" s="350">
        <v>3</v>
      </c>
      <c r="H36" s="280">
        <f t="shared" si="8"/>
        <v>5</v>
      </c>
      <c r="I36" s="352">
        <v>1</v>
      </c>
      <c r="J36" s="383"/>
    </row>
    <row r="37" spans="1:10" s="384" customFormat="1" ht="21.75" customHeight="1">
      <c r="A37" s="401" t="s">
        <v>138</v>
      </c>
      <c r="B37" s="400">
        <v>10</v>
      </c>
      <c r="C37" s="349">
        <v>1</v>
      </c>
      <c r="D37" s="350">
        <v>2</v>
      </c>
      <c r="E37" s="239">
        <f t="shared" si="7"/>
        <v>3</v>
      </c>
      <c r="F37" s="351">
        <v>1</v>
      </c>
      <c r="G37" s="350">
        <v>1</v>
      </c>
      <c r="H37" s="280">
        <f t="shared" si="8"/>
        <v>2</v>
      </c>
      <c r="I37" s="352">
        <v>1</v>
      </c>
      <c r="J37" s="383"/>
    </row>
    <row r="38" spans="1:10" s="384" customFormat="1" ht="21.75" customHeight="1">
      <c r="A38" s="401" t="s">
        <v>195</v>
      </c>
      <c r="B38" s="400">
        <v>10</v>
      </c>
      <c r="C38" s="349">
        <v>2</v>
      </c>
      <c r="D38" s="350">
        <v>6</v>
      </c>
      <c r="E38" s="239">
        <f t="shared" si="7"/>
        <v>8</v>
      </c>
      <c r="F38" s="351">
        <v>2</v>
      </c>
      <c r="G38" s="350">
        <v>6</v>
      </c>
      <c r="H38" s="280">
        <f t="shared" si="8"/>
        <v>8</v>
      </c>
      <c r="I38" s="352">
        <v>0</v>
      </c>
      <c r="J38" s="383"/>
    </row>
    <row r="39" spans="1:10" s="384" customFormat="1" ht="21.75" customHeight="1">
      <c r="A39" s="401" t="s">
        <v>139</v>
      </c>
      <c r="B39" s="400">
        <v>10</v>
      </c>
      <c r="C39" s="349">
        <v>4</v>
      </c>
      <c r="D39" s="350">
        <v>0</v>
      </c>
      <c r="E39" s="239">
        <f t="shared" si="7"/>
        <v>4</v>
      </c>
      <c r="F39" s="351">
        <v>4</v>
      </c>
      <c r="G39" s="350">
        <v>0</v>
      </c>
      <c r="H39" s="280">
        <f t="shared" si="8"/>
        <v>4</v>
      </c>
      <c r="I39" s="352">
        <v>0</v>
      </c>
      <c r="J39" s="383"/>
    </row>
    <row r="40" spans="1:10" s="384" customFormat="1" ht="21.75" customHeight="1">
      <c r="A40" s="401" t="s">
        <v>196</v>
      </c>
      <c r="B40" s="400">
        <v>10</v>
      </c>
      <c r="C40" s="349">
        <v>2</v>
      </c>
      <c r="D40" s="350">
        <v>8</v>
      </c>
      <c r="E40" s="239">
        <f t="shared" si="7"/>
        <v>10</v>
      </c>
      <c r="F40" s="351">
        <v>2</v>
      </c>
      <c r="G40" s="350">
        <v>8</v>
      </c>
      <c r="H40" s="280">
        <f t="shared" si="8"/>
        <v>10</v>
      </c>
      <c r="I40" s="352">
        <v>0</v>
      </c>
      <c r="J40" s="383"/>
    </row>
    <row r="41" spans="1:10" s="384" customFormat="1" ht="21.75" customHeight="1">
      <c r="A41" s="401" t="s">
        <v>240</v>
      </c>
      <c r="B41" s="400">
        <v>10</v>
      </c>
      <c r="C41" s="349">
        <v>0</v>
      </c>
      <c r="D41" s="350">
        <v>3</v>
      </c>
      <c r="E41" s="239">
        <f t="shared" si="7"/>
        <v>3</v>
      </c>
      <c r="F41" s="351">
        <v>0</v>
      </c>
      <c r="G41" s="350">
        <v>0</v>
      </c>
      <c r="H41" s="280">
        <f t="shared" si="8"/>
        <v>0</v>
      </c>
      <c r="I41" s="352">
        <v>3</v>
      </c>
      <c r="J41" s="383"/>
    </row>
    <row r="42" spans="1:10" s="384" customFormat="1" ht="21.75" customHeight="1">
      <c r="A42" s="364" t="s">
        <v>241</v>
      </c>
      <c r="B42" s="402">
        <v>40</v>
      </c>
      <c r="C42" s="366">
        <v>13</v>
      </c>
      <c r="D42" s="403">
        <v>36</v>
      </c>
      <c r="E42" s="239">
        <f t="shared" si="7"/>
        <v>49</v>
      </c>
      <c r="F42" s="369">
        <v>13</v>
      </c>
      <c r="G42" s="403">
        <v>36</v>
      </c>
      <c r="H42" s="280">
        <f t="shared" si="8"/>
        <v>49</v>
      </c>
      <c r="I42" s="371">
        <v>0</v>
      </c>
      <c r="J42" s="383"/>
    </row>
    <row r="43" spans="1:10" s="384" customFormat="1" ht="21.75" customHeight="1" thickBot="1">
      <c r="A43" s="252" t="s">
        <v>132</v>
      </c>
      <c r="B43" s="251">
        <f aca="true" t="shared" si="9" ref="B43:I43">SUM(B35:B42)</f>
        <v>110</v>
      </c>
      <c r="C43" s="360">
        <f t="shared" si="9"/>
        <v>25</v>
      </c>
      <c r="D43" s="290">
        <f t="shared" si="9"/>
        <v>65</v>
      </c>
      <c r="E43" s="255">
        <f t="shared" si="9"/>
        <v>90</v>
      </c>
      <c r="F43" s="404">
        <f t="shared" si="9"/>
        <v>25</v>
      </c>
      <c r="G43" s="290">
        <f t="shared" si="9"/>
        <v>59</v>
      </c>
      <c r="H43" s="291">
        <f t="shared" si="9"/>
        <v>84</v>
      </c>
      <c r="I43" s="258">
        <f t="shared" si="9"/>
        <v>6</v>
      </c>
      <c r="J43" s="383"/>
    </row>
    <row r="44" spans="3:10" s="384" customFormat="1" ht="21.75" customHeight="1" thickTop="1">
      <c r="C44" s="387"/>
      <c r="D44" s="387"/>
      <c r="E44" s="387"/>
      <c r="J44" s="383"/>
    </row>
    <row r="45" spans="1:10" s="384" customFormat="1" ht="21.75" customHeight="1">
      <c r="A45" s="702" t="s">
        <v>242</v>
      </c>
      <c r="B45" s="702"/>
      <c r="C45" s="702"/>
      <c r="D45" s="702"/>
      <c r="E45" s="702"/>
      <c r="F45" s="702"/>
      <c r="G45" s="702"/>
      <c r="H45" s="702"/>
      <c r="I45" s="702"/>
      <c r="J45" s="383"/>
    </row>
    <row r="46" spans="1:10" s="384" customFormat="1" ht="21.75" customHeight="1">
      <c r="A46" s="382"/>
      <c r="B46" s="405"/>
      <c r="C46" s="382"/>
      <c r="D46" s="382"/>
      <c r="E46" s="382"/>
      <c r="I46" s="388"/>
      <c r="J46" s="383"/>
    </row>
    <row r="47" spans="1:10" s="384" customFormat="1" ht="21.75" customHeight="1">
      <c r="A47" s="703" t="s">
        <v>192</v>
      </c>
      <c r="B47" s="705" t="s">
        <v>117</v>
      </c>
      <c r="C47" s="706" t="s">
        <v>233</v>
      </c>
      <c r="D47" s="694"/>
      <c r="E47" s="695"/>
      <c r="F47" s="694" t="s">
        <v>118</v>
      </c>
      <c r="G47" s="694"/>
      <c r="H47" s="694"/>
      <c r="I47" s="319" t="s">
        <v>119</v>
      </c>
      <c r="J47" s="383"/>
    </row>
    <row r="48" spans="1:10" s="384" customFormat="1" ht="21.75" customHeight="1">
      <c r="A48" s="704"/>
      <c r="B48" s="704"/>
      <c r="C48" s="320" t="s">
        <v>4</v>
      </c>
      <c r="D48" s="224" t="s">
        <v>5</v>
      </c>
      <c r="E48" s="322" t="s">
        <v>6</v>
      </c>
      <c r="F48" s="389" t="s">
        <v>4</v>
      </c>
      <c r="G48" s="224" t="s">
        <v>5</v>
      </c>
      <c r="H48" s="324" t="s">
        <v>7</v>
      </c>
      <c r="I48" s="325" t="s">
        <v>123</v>
      </c>
      <c r="J48" s="383"/>
    </row>
    <row r="49" spans="1:10" s="384" customFormat="1" ht="21.75" customHeight="1">
      <c r="A49" s="316" t="s">
        <v>140</v>
      </c>
      <c r="B49" s="211"/>
      <c r="C49" s="406"/>
      <c r="D49" s="387"/>
      <c r="E49" s="407"/>
      <c r="F49" s="408"/>
      <c r="G49" s="409"/>
      <c r="I49" s="319"/>
      <c r="J49" s="383"/>
    </row>
    <row r="50" spans="1:10" s="384" customFormat="1" ht="21.75" customHeight="1">
      <c r="A50" s="401" t="s">
        <v>243</v>
      </c>
      <c r="B50" s="236" t="s">
        <v>84</v>
      </c>
      <c r="C50" s="391">
        <v>18</v>
      </c>
      <c r="D50" s="410">
        <v>25</v>
      </c>
      <c r="E50" s="239">
        <f>SUM(C50+D50)</f>
        <v>43</v>
      </c>
      <c r="F50" s="411">
        <v>17</v>
      </c>
      <c r="G50" s="412">
        <v>24</v>
      </c>
      <c r="H50" s="413">
        <f>SUM(F50+G50)</f>
        <v>41</v>
      </c>
      <c r="I50" s="242">
        <v>2</v>
      </c>
      <c r="J50" s="383"/>
    </row>
    <row r="51" spans="1:10" s="384" customFormat="1" ht="21.75" customHeight="1">
      <c r="A51" s="342" t="s">
        <v>141</v>
      </c>
      <c r="B51" s="400">
        <v>25</v>
      </c>
      <c r="C51" s="349">
        <v>4</v>
      </c>
      <c r="D51" s="350">
        <v>21</v>
      </c>
      <c r="E51" s="239">
        <f>SUM(C51+D51)</f>
        <v>25</v>
      </c>
      <c r="F51" s="351">
        <v>4</v>
      </c>
      <c r="G51" s="350">
        <v>21</v>
      </c>
      <c r="H51" s="414">
        <f>SUM(F51+G51)</f>
        <v>25</v>
      </c>
      <c r="I51" s="352">
        <v>0</v>
      </c>
      <c r="J51" s="383"/>
    </row>
    <row r="52" spans="1:10" s="384" customFormat="1" ht="21.75" customHeight="1">
      <c r="A52" s="342" t="s">
        <v>142</v>
      </c>
      <c r="B52" s="700">
        <v>90</v>
      </c>
      <c r="C52" s="415">
        <v>15</v>
      </c>
      <c r="D52" s="416">
        <v>15</v>
      </c>
      <c r="E52" s="239">
        <f>SUM(C52+D52)</f>
        <v>30</v>
      </c>
      <c r="F52" s="411">
        <v>15</v>
      </c>
      <c r="G52" s="412">
        <v>15</v>
      </c>
      <c r="H52" s="413">
        <f aca="true" t="shared" si="10" ref="H52:H62">SUM(F52+G52)</f>
        <v>30</v>
      </c>
      <c r="I52" s="242">
        <v>0</v>
      </c>
      <c r="J52" s="383"/>
    </row>
    <row r="53" spans="1:10" s="384" customFormat="1" ht="21.75" customHeight="1">
      <c r="A53" s="342" t="s">
        <v>143</v>
      </c>
      <c r="B53" s="701"/>
      <c r="C53" s="391">
        <v>15</v>
      </c>
      <c r="D53" s="410">
        <v>17</v>
      </c>
      <c r="E53" s="239">
        <f aca="true" t="shared" si="11" ref="E53:E62">SUM(C53+D53)</f>
        <v>32</v>
      </c>
      <c r="F53" s="411">
        <v>15</v>
      </c>
      <c r="G53" s="412">
        <v>17</v>
      </c>
      <c r="H53" s="413">
        <f t="shared" si="10"/>
        <v>32</v>
      </c>
      <c r="I53" s="242">
        <v>0</v>
      </c>
      <c r="J53" s="383"/>
    </row>
    <row r="54" spans="1:10" s="384" customFormat="1" ht="21.75" customHeight="1">
      <c r="A54" s="342" t="s">
        <v>144</v>
      </c>
      <c r="B54" s="701"/>
      <c r="C54" s="391">
        <v>16</v>
      </c>
      <c r="D54" s="410">
        <v>13</v>
      </c>
      <c r="E54" s="239">
        <f t="shared" si="11"/>
        <v>29</v>
      </c>
      <c r="F54" s="411">
        <v>16</v>
      </c>
      <c r="G54" s="412">
        <v>12</v>
      </c>
      <c r="H54" s="413">
        <f t="shared" si="10"/>
        <v>28</v>
      </c>
      <c r="I54" s="242">
        <v>1</v>
      </c>
      <c r="J54" s="383"/>
    </row>
    <row r="55" spans="1:10" s="384" customFormat="1" ht="21.75" customHeight="1">
      <c r="A55" s="401" t="s">
        <v>194</v>
      </c>
      <c r="B55" s="236">
        <v>30</v>
      </c>
      <c r="C55" s="391">
        <v>1</v>
      </c>
      <c r="D55" s="410">
        <v>20</v>
      </c>
      <c r="E55" s="239">
        <f t="shared" si="11"/>
        <v>21</v>
      </c>
      <c r="F55" s="411">
        <v>1</v>
      </c>
      <c r="G55" s="412">
        <v>18</v>
      </c>
      <c r="H55" s="413">
        <f t="shared" si="10"/>
        <v>19</v>
      </c>
      <c r="I55" s="242">
        <v>2</v>
      </c>
      <c r="J55" s="383"/>
    </row>
    <row r="56" spans="1:10" s="384" customFormat="1" ht="21.75" customHeight="1">
      <c r="A56" s="401" t="s">
        <v>138</v>
      </c>
      <c r="B56" s="236">
        <v>15</v>
      </c>
      <c r="C56" s="391">
        <v>1</v>
      </c>
      <c r="D56" s="410">
        <v>4</v>
      </c>
      <c r="E56" s="239">
        <f t="shared" si="11"/>
        <v>5</v>
      </c>
      <c r="F56" s="411">
        <v>1</v>
      </c>
      <c r="G56" s="412">
        <v>3</v>
      </c>
      <c r="H56" s="413">
        <f t="shared" si="10"/>
        <v>4</v>
      </c>
      <c r="I56" s="242">
        <v>1</v>
      </c>
      <c r="J56" s="383"/>
    </row>
    <row r="57" spans="1:10" s="384" customFormat="1" ht="21.75" customHeight="1">
      <c r="A57" s="401" t="s">
        <v>195</v>
      </c>
      <c r="B57" s="236">
        <v>40</v>
      </c>
      <c r="C57" s="391">
        <v>15</v>
      </c>
      <c r="D57" s="410">
        <v>19</v>
      </c>
      <c r="E57" s="239">
        <f t="shared" si="11"/>
        <v>34</v>
      </c>
      <c r="F57" s="417">
        <v>15</v>
      </c>
      <c r="G57" s="418">
        <v>19</v>
      </c>
      <c r="H57" s="419">
        <f t="shared" si="10"/>
        <v>34</v>
      </c>
      <c r="I57" s="288">
        <v>0</v>
      </c>
      <c r="J57" s="383"/>
    </row>
    <row r="58" spans="1:10" s="384" customFormat="1" ht="21.75" customHeight="1">
      <c r="A58" s="401" t="s">
        <v>145</v>
      </c>
      <c r="B58" s="236">
        <v>15</v>
      </c>
      <c r="C58" s="391">
        <v>1</v>
      </c>
      <c r="D58" s="410">
        <v>12</v>
      </c>
      <c r="E58" s="239">
        <f t="shared" si="11"/>
        <v>13</v>
      </c>
      <c r="F58" s="411">
        <v>1</v>
      </c>
      <c r="G58" s="412">
        <v>12</v>
      </c>
      <c r="H58" s="413">
        <f t="shared" si="10"/>
        <v>13</v>
      </c>
      <c r="I58" s="242">
        <v>0</v>
      </c>
      <c r="J58" s="383"/>
    </row>
    <row r="59" spans="1:10" s="384" customFormat="1" ht="21.75" customHeight="1">
      <c r="A59" s="401" t="s">
        <v>196</v>
      </c>
      <c r="B59" s="236">
        <v>40</v>
      </c>
      <c r="C59" s="391">
        <v>2</v>
      </c>
      <c r="D59" s="410">
        <v>26</v>
      </c>
      <c r="E59" s="239">
        <f t="shared" si="11"/>
        <v>28</v>
      </c>
      <c r="F59" s="411">
        <v>2</v>
      </c>
      <c r="G59" s="420">
        <v>25</v>
      </c>
      <c r="H59" s="413">
        <f t="shared" si="10"/>
        <v>27</v>
      </c>
      <c r="I59" s="242">
        <v>1</v>
      </c>
      <c r="J59" s="383"/>
    </row>
    <row r="60" spans="1:10" s="384" customFormat="1" ht="21.75" customHeight="1">
      <c r="A60" s="401" t="s">
        <v>197</v>
      </c>
      <c r="B60" s="236">
        <v>20</v>
      </c>
      <c r="C60" s="391">
        <v>1</v>
      </c>
      <c r="D60" s="410">
        <v>4</v>
      </c>
      <c r="E60" s="239">
        <f t="shared" si="11"/>
        <v>5</v>
      </c>
      <c r="F60" s="411">
        <v>1</v>
      </c>
      <c r="G60" s="420">
        <v>3</v>
      </c>
      <c r="H60" s="413">
        <f t="shared" si="10"/>
        <v>4</v>
      </c>
      <c r="I60" s="242">
        <v>1</v>
      </c>
      <c r="J60" s="383"/>
    </row>
    <row r="61" spans="1:10" s="384" customFormat="1" ht="21.75" customHeight="1">
      <c r="A61" s="401" t="s">
        <v>198</v>
      </c>
      <c r="B61" s="236">
        <v>10</v>
      </c>
      <c r="C61" s="391">
        <v>4</v>
      </c>
      <c r="D61" s="410">
        <v>3</v>
      </c>
      <c r="E61" s="239">
        <f t="shared" si="11"/>
        <v>7</v>
      </c>
      <c r="F61" s="411">
        <v>4</v>
      </c>
      <c r="G61" s="420">
        <v>2</v>
      </c>
      <c r="H61" s="413">
        <f t="shared" si="10"/>
        <v>6</v>
      </c>
      <c r="I61" s="242">
        <v>1</v>
      </c>
      <c r="J61" s="383"/>
    </row>
    <row r="62" spans="1:10" s="384" customFormat="1" ht="21.75" customHeight="1">
      <c r="A62" s="401" t="s">
        <v>244</v>
      </c>
      <c r="B62" s="236">
        <v>20</v>
      </c>
      <c r="C62" s="421">
        <v>6</v>
      </c>
      <c r="D62" s="422">
        <v>1</v>
      </c>
      <c r="E62" s="297">
        <f t="shared" si="11"/>
        <v>7</v>
      </c>
      <c r="F62" s="423">
        <v>6</v>
      </c>
      <c r="G62" s="424">
        <v>1</v>
      </c>
      <c r="H62" s="425">
        <f t="shared" si="10"/>
        <v>7</v>
      </c>
      <c r="I62" s="426">
        <v>0</v>
      </c>
      <c r="J62" s="383"/>
    </row>
    <row r="63" spans="1:10" s="384" customFormat="1" ht="21.75" customHeight="1">
      <c r="A63" s="427" t="s">
        <v>6</v>
      </c>
      <c r="B63" s="427">
        <f aca="true" t="shared" si="12" ref="B63:I63">SUM(B50:B62)</f>
        <v>305</v>
      </c>
      <c r="C63" s="428">
        <f t="shared" si="12"/>
        <v>99</v>
      </c>
      <c r="D63" s="429">
        <f t="shared" si="12"/>
        <v>180</v>
      </c>
      <c r="E63" s="430">
        <f t="shared" si="12"/>
        <v>279</v>
      </c>
      <c r="F63" s="431">
        <f t="shared" si="12"/>
        <v>98</v>
      </c>
      <c r="G63" s="429">
        <f t="shared" si="12"/>
        <v>172</v>
      </c>
      <c r="H63" s="432">
        <f t="shared" si="12"/>
        <v>270</v>
      </c>
      <c r="I63" s="377">
        <f t="shared" si="12"/>
        <v>9</v>
      </c>
      <c r="J63" s="383"/>
    </row>
    <row r="64" spans="1:10" s="384" customFormat="1" ht="21.75" customHeight="1" thickBot="1">
      <c r="A64" s="433" t="s">
        <v>232</v>
      </c>
      <c r="B64" s="434">
        <f aca="true" t="shared" si="13" ref="B64:I64">SUM(B43+B63)</f>
        <v>415</v>
      </c>
      <c r="C64" s="435">
        <f t="shared" si="13"/>
        <v>124</v>
      </c>
      <c r="D64" s="436">
        <f t="shared" si="13"/>
        <v>245</v>
      </c>
      <c r="E64" s="299">
        <f t="shared" si="13"/>
        <v>369</v>
      </c>
      <c r="F64" s="437">
        <f t="shared" si="13"/>
        <v>123</v>
      </c>
      <c r="G64" s="436">
        <f t="shared" si="13"/>
        <v>231</v>
      </c>
      <c r="H64" s="438">
        <f t="shared" si="13"/>
        <v>354</v>
      </c>
      <c r="I64" s="379">
        <f t="shared" si="13"/>
        <v>15</v>
      </c>
      <c r="J64" s="383"/>
    </row>
    <row r="65" spans="1:10" s="384" customFormat="1" ht="8.25" customHeight="1" thickTop="1">
      <c r="A65" s="266"/>
      <c r="B65" s="308"/>
      <c r="C65" s="442"/>
      <c r="D65" s="442"/>
      <c r="E65" s="442"/>
      <c r="F65" s="442"/>
      <c r="G65" s="442"/>
      <c r="H65" s="442"/>
      <c r="I65" s="442"/>
      <c r="J65" s="383"/>
    </row>
    <row r="66" spans="1:10" s="384" customFormat="1" ht="21.75" customHeight="1">
      <c r="A66" s="441" t="s">
        <v>245</v>
      </c>
      <c r="B66" s="440"/>
      <c r="C66" s="387"/>
      <c r="D66" s="387"/>
      <c r="E66" s="387"/>
      <c r="J66" s="383"/>
    </row>
    <row r="67" s="384" customFormat="1" ht="21.75" customHeight="1">
      <c r="J67" s="383"/>
    </row>
  </sheetData>
  <sheetProtection/>
  <mergeCells count="19">
    <mergeCell ref="A2:I2"/>
    <mergeCell ref="A3:I3"/>
    <mergeCell ref="A5:A6"/>
    <mergeCell ref="B5:B6"/>
    <mergeCell ref="C5:E5"/>
    <mergeCell ref="F5:H5"/>
    <mergeCell ref="B16:B18"/>
    <mergeCell ref="B20:B21"/>
    <mergeCell ref="A30:I30"/>
    <mergeCell ref="A32:A33"/>
    <mergeCell ref="B32:B33"/>
    <mergeCell ref="C32:E32"/>
    <mergeCell ref="F32:H32"/>
    <mergeCell ref="B52:B54"/>
    <mergeCell ref="A45:I45"/>
    <mergeCell ref="A47:A48"/>
    <mergeCell ref="B47:B48"/>
    <mergeCell ref="C47:E47"/>
    <mergeCell ref="F47:H47"/>
  </mergeCells>
  <printOptions horizontalCentered="1"/>
  <pageMargins left="0.5905511811023623" right="0.1968503937007874" top="0.5118110236220472" bottom="0.2362204724409449" header="0.5118110236220472" footer="0"/>
  <pageSetup horizontalDpi="600" verticalDpi="600" orientation="portrait" paperSize="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22">
      <selection activeCell="A6" sqref="A6"/>
    </sheetView>
  </sheetViews>
  <sheetFormatPr defaultColWidth="9.00390625" defaultRowHeight="24"/>
  <cols>
    <col min="1" max="1" width="27.875" style="217" customWidth="1"/>
    <col min="2" max="2" width="6.00390625" style="217" customWidth="1"/>
    <col min="3" max="3" width="5.75390625" style="217" customWidth="1"/>
    <col min="4" max="4" width="6.375" style="217" customWidth="1"/>
    <col min="5" max="5" width="5.75390625" style="217" customWidth="1"/>
    <col min="6" max="6" width="6.00390625" style="217" customWidth="1"/>
    <col min="7" max="7" width="5.625" style="217" customWidth="1"/>
    <col min="8" max="8" width="6.50390625" style="217" customWidth="1"/>
    <col min="9" max="10" width="5.625" style="217" customWidth="1"/>
    <col min="11" max="11" width="7.00390625" style="217" customWidth="1"/>
    <col min="12" max="14" width="9.00390625" style="218" customWidth="1"/>
    <col min="15" max="16384" width="9.00390625" style="217" customWidth="1"/>
  </cols>
  <sheetData>
    <row r="1" spans="1:11" ht="30" customHeight="1">
      <c r="A1" s="685" t="s">
        <v>466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</row>
    <row r="2" spans="1:11" ht="20.25" customHeight="1" thickBo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387" t="s">
        <v>465</v>
      </c>
    </row>
    <row r="3" spans="1:11" ht="21" customHeight="1">
      <c r="A3" s="711" t="s">
        <v>255</v>
      </c>
      <c r="B3" s="713" t="s">
        <v>117</v>
      </c>
      <c r="C3" s="715" t="s">
        <v>233</v>
      </c>
      <c r="D3" s="716"/>
      <c r="E3" s="716"/>
      <c r="F3" s="717"/>
      <c r="G3" s="716" t="s">
        <v>118</v>
      </c>
      <c r="H3" s="716"/>
      <c r="I3" s="716"/>
      <c r="J3" s="718"/>
      <c r="K3" s="444" t="s">
        <v>119</v>
      </c>
    </row>
    <row r="4" spans="1:11" ht="24" thickBot="1">
      <c r="A4" s="712"/>
      <c r="B4" s="714"/>
      <c r="C4" s="445" t="s">
        <v>120</v>
      </c>
      <c r="D4" s="446" t="s">
        <v>121</v>
      </c>
      <c r="E4" s="447" t="s">
        <v>377</v>
      </c>
      <c r="F4" s="448" t="s">
        <v>6</v>
      </c>
      <c r="G4" s="449" t="s">
        <v>120</v>
      </c>
      <c r="H4" s="446" t="s">
        <v>121</v>
      </c>
      <c r="I4" s="447" t="s">
        <v>377</v>
      </c>
      <c r="J4" s="450" t="s">
        <v>6</v>
      </c>
      <c r="K4" s="451" t="s">
        <v>123</v>
      </c>
    </row>
    <row r="5" spans="1:11" ht="23.25">
      <c r="A5" s="452" t="s">
        <v>86</v>
      </c>
      <c r="B5" s="453"/>
      <c r="C5" s="454"/>
      <c r="D5" s="455"/>
      <c r="E5" s="456"/>
      <c r="F5" s="457"/>
      <c r="G5" s="456"/>
      <c r="H5" s="455"/>
      <c r="I5" s="456"/>
      <c r="J5" s="458"/>
      <c r="K5" s="459"/>
    </row>
    <row r="6" spans="1:11" ht="21" customHeight="1">
      <c r="A6" s="460" t="s">
        <v>378</v>
      </c>
      <c r="B6" s="233"/>
      <c r="C6" s="461"/>
      <c r="D6" s="462"/>
      <c r="E6" s="462"/>
      <c r="F6" s="463"/>
      <c r="G6" s="464"/>
      <c r="H6" s="462"/>
      <c r="I6" s="465"/>
      <c r="J6" s="466"/>
      <c r="K6" s="467"/>
    </row>
    <row r="7" spans="1:11" ht="23.25">
      <c r="A7" s="468" t="s">
        <v>379</v>
      </c>
      <c r="B7" s="469">
        <v>50</v>
      </c>
      <c r="C7" s="470">
        <v>5</v>
      </c>
      <c r="D7" s="471">
        <v>19</v>
      </c>
      <c r="E7" s="471">
        <v>17</v>
      </c>
      <c r="F7" s="472">
        <f>SUM(C7:E7)</f>
        <v>41</v>
      </c>
      <c r="G7" s="473">
        <v>2</v>
      </c>
      <c r="H7" s="471">
        <v>18</v>
      </c>
      <c r="I7" s="474">
        <v>15</v>
      </c>
      <c r="J7" s="475">
        <f>SUM(G7:I7)</f>
        <v>35</v>
      </c>
      <c r="K7" s="476">
        <f>SUM(F7-J7)</f>
        <v>6</v>
      </c>
    </row>
    <row r="8" spans="1:11" ht="23.25">
      <c r="A8" s="468" t="s">
        <v>380</v>
      </c>
      <c r="B8" s="469">
        <v>60</v>
      </c>
      <c r="C8" s="470">
        <v>1</v>
      </c>
      <c r="D8" s="471">
        <v>31</v>
      </c>
      <c r="E8" s="471">
        <v>22</v>
      </c>
      <c r="F8" s="472">
        <f aca="true" t="shared" si="0" ref="F8:F18">SUM(C8:E8)</f>
        <v>54</v>
      </c>
      <c r="G8" s="473">
        <v>1</v>
      </c>
      <c r="H8" s="471">
        <v>25</v>
      </c>
      <c r="I8" s="474">
        <v>18</v>
      </c>
      <c r="J8" s="475">
        <f aca="true" t="shared" si="1" ref="J8:J18">SUM(G8:I8)</f>
        <v>44</v>
      </c>
      <c r="K8" s="476">
        <f aca="true" t="shared" si="2" ref="K8:K18">SUM(F8-J8)</f>
        <v>10</v>
      </c>
    </row>
    <row r="9" spans="1:11" ht="23.25">
      <c r="A9" s="468" t="s">
        <v>381</v>
      </c>
      <c r="B9" s="469">
        <v>40</v>
      </c>
      <c r="C9" s="470">
        <v>0</v>
      </c>
      <c r="D9" s="471">
        <v>16</v>
      </c>
      <c r="E9" s="471">
        <v>5</v>
      </c>
      <c r="F9" s="472">
        <f t="shared" si="0"/>
        <v>21</v>
      </c>
      <c r="G9" s="473">
        <v>0</v>
      </c>
      <c r="H9" s="471">
        <v>15</v>
      </c>
      <c r="I9" s="474">
        <v>5</v>
      </c>
      <c r="J9" s="475">
        <f t="shared" si="1"/>
        <v>20</v>
      </c>
      <c r="K9" s="476">
        <f t="shared" si="2"/>
        <v>1</v>
      </c>
    </row>
    <row r="10" spans="1:11" ht="23.25">
      <c r="A10" s="468" t="s">
        <v>382</v>
      </c>
      <c r="B10" s="469">
        <v>40</v>
      </c>
      <c r="C10" s="470">
        <v>3</v>
      </c>
      <c r="D10" s="471">
        <v>27</v>
      </c>
      <c r="E10" s="471">
        <v>17</v>
      </c>
      <c r="F10" s="472">
        <f t="shared" si="0"/>
        <v>47</v>
      </c>
      <c r="G10" s="473">
        <v>2</v>
      </c>
      <c r="H10" s="471">
        <v>23</v>
      </c>
      <c r="I10" s="474">
        <v>15</v>
      </c>
      <c r="J10" s="475">
        <f t="shared" si="1"/>
        <v>40</v>
      </c>
      <c r="K10" s="476">
        <f t="shared" si="2"/>
        <v>7</v>
      </c>
    </row>
    <row r="11" spans="1:11" ht="23.25">
      <c r="A11" s="468" t="s">
        <v>383</v>
      </c>
      <c r="B11" s="469">
        <v>80</v>
      </c>
      <c r="C11" s="470">
        <v>2</v>
      </c>
      <c r="D11" s="471">
        <v>40</v>
      </c>
      <c r="E11" s="471">
        <v>27</v>
      </c>
      <c r="F11" s="472">
        <f t="shared" si="0"/>
        <v>69</v>
      </c>
      <c r="G11" s="473">
        <v>1</v>
      </c>
      <c r="H11" s="471">
        <v>35</v>
      </c>
      <c r="I11" s="474">
        <v>20</v>
      </c>
      <c r="J11" s="475">
        <f t="shared" si="1"/>
        <v>56</v>
      </c>
      <c r="K11" s="476">
        <f t="shared" si="2"/>
        <v>13</v>
      </c>
    </row>
    <row r="12" spans="1:11" ht="23.25">
      <c r="A12" s="468" t="s">
        <v>384</v>
      </c>
      <c r="B12" s="469">
        <v>80</v>
      </c>
      <c r="C12" s="470">
        <v>1</v>
      </c>
      <c r="D12" s="471">
        <v>25</v>
      </c>
      <c r="E12" s="471">
        <v>9</v>
      </c>
      <c r="F12" s="472">
        <f t="shared" si="0"/>
        <v>35</v>
      </c>
      <c r="G12" s="473">
        <v>1</v>
      </c>
      <c r="H12" s="471">
        <v>22</v>
      </c>
      <c r="I12" s="474">
        <v>5</v>
      </c>
      <c r="J12" s="475">
        <f t="shared" si="1"/>
        <v>28</v>
      </c>
      <c r="K12" s="476">
        <f t="shared" si="2"/>
        <v>7</v>
      </c>
    </row>
    <row r="13" spans="1:11" ht="23.25">
      <c r="A13" s="468" t="s">
        <v>385</v>
      </c>
      <c r="B13" s="469">
        <v>40</v>
      </c>
      <c r="C13" s="470">
        <v>0</v>
      </c>
      <c r="D13" s="471">
        <v>11</v>
      </c>
      <c r="E13" s="471">
        <v>4</v>
      </c>
      <c r="F13" s="472">
        <f t="shared" si="0"/>
        <v>15</v>
      </c>
      <c r="G13" s="473">
        <v>0</v>
      </c>
      <c r="H13" s="471">
        <v>9</v>
      </c>
      <c r="I13" s="474">
        <v>3</v>
      </c>
      <c r="J13" s="475">
        <f t="shared" si="1"/>
        <v>12</v>
      </c>
      <c r="K13" s="476">
        <f t="shared" si="2"/>
        <v>3</v>
      </c>
    </row>
    <row r="14" spans="1:11" ht="23.25">
      <c r="A14" s="468" t="s">
        <v>386</v>
      </c>
      <c r="B14" s="469">
        <v>40</v>
      </c>
      <c r="C14" s="470">
        <v>1</v>
      </c>
      <c r="D14" s="471">
        <v>16</v>
      </c>
      <c r="E14" s="471">
        <v>3</v>
      </c>
      <c r="F14" s="472">
        <f t="shared" si="0"/>
        <v>20</v>
      </c>
      <c r="G14" s="473">
        <v>1</v>
      </c>
      <c r="H14" s="471">
        <v>13</v>
      </c>
      <c r="I14" s="474">
        <v>2</v>
      </c>
      <c r="J14" s="475">
        <f t="shared" si="1"/>
        <v>16</v>
      </c>
      <c r="K14" s="476">
        <f t="shared" si="2"/>
        <v>4</v>
      </c>
    </row>
    <row r="15" spans="1:11" ht="23.25">
      <c r="A15" s="477" t="s">
        <v>387</v>
      </c>
      <c r="B15" s="469">
        <v>80</v>
      </c>
      <c r="C15" s="470">
        <v>1</v>
      </c>
      <c r="D15" s="471">
        <v>28</v>
      </c>
      <c r="E15" s="471">
        <v>26</v>
      </c>
      <c r="F15" s="472">
        <f t="shared" si="0"/>
        <v>55</v>
      </c>
      <c r="G15" s="473">
        <v>1</v>
      </c>
      <c r="H15" s="471">
        <v>25</v>
      </c>
      <c r="I15" s="474">
        <v>19</v>
      </c>
      <c r="J15" s="475">
        <f t="shared" si="1"/>
        <v>45</v>
      </c>
      <c r="K15" s="476">
        <f t="shared" si="2"/>
        <v>10</v>
      </c>
    </row>
    <row r="16" spans="1:11" ht="23.25">
      <c r="A16" s="468" t="s">
        <v>388</v>
      </c>
      <c r="B16" s="469">
        <v>40</v>
      </c>
      <c r="C16" s="470">
        <v>0</v>
      </c>
      <c r="D16" s="471">
        <v>26</v>
      </c>
      <c r="E16" s="471">
        <v>9</v>
      </c>
      <c r="F16" s="472">
        <f t="shared" si="0"/>
        <v>35</v>
      </c>
      <c r="G16" s="473">
        <v>0</v>
      </c>
      <c r="H16" s="471">
        <v>24</v>
      </c>
      <c r="I16" s="474">
        <v>6</v>
      </c>
      <c r="J16" s="475">
        <f t="shared" si="1"/>
        <v>30</v>
      </c>
      <c r="K16" s="476">
        <f t="shared" si="2"/>
        <v>5</v>
      </c>
    </row>
    <row r="17" spans="1:11" ht="23.25">
      <c r="A17" s="468" t="s">
        <v>389</v>
      </c>
      <c r="B17" s="469">
        <v>70</v>
      </c>
      <c r="C17" s="470">
        <v>2</v>
      </c>
      <c r="D17" s="471">
        <v>22</v>
      </c>
      <c r="E17" s="471">
        <v>41</v>
      </c>
      <c r="F17" s="472">
        <f t="shared" si="0"/>
        <v>65</v>
      </c>
      <c r="G17" s="473">
        <v>2</v>
      </c>
      <c r="H17" s="471">
        <v>20</v>
      </c>
      <c r="I17" s="474">
        <v>35</v>
      </c>
      <c r="J17" s="475">
        <f t="shared" si="1"/>
        <v>57</v>
      </c>
      <c r="K17" s="476">
        <f t="shared" si="2"/>
        <v>8</v>
      </c>
    </row>
    <row r="18" spans="1:11" ht="23.25">
      <c r="A18" s="468" t="s">
        <v>390</v>
      </c>
      <c r="B18" s="469">
        <v>40</v>
      </c>
      <c r="C18" s="470">
        <v>0</v>
      </c>
      <c r="D18" s="471">
        <v>7</v>
      </c>
      <c r="E18" s="471">
        <v>13</v>
      </c>
      <c r="F18" s="472">
        <f t="shared" si="0"/>
        <v>20</v>
      </c>
      <c r="G18" s="473">
        <v>0</v>
      </c>
      <c r="H18" s="471">
        <v>5</v>
      </c>
      <c r="I18" s="474">
        <v>11</v>
      </c>
      <c r="J18" s="475">
        <f t="shared" si="1"/>
        <v>16</v>
      </c>
      <c r="K18" s="476">
        <f t="shared" si="2"/>
        <v>4</v>
      </c>
    </row>
    <row r="19" spans="1:11" ht="24" thickBot="1">
      <c r="A19" s="478" t="s">
        <v>6</v>
      </c>
      <c r="B19" s="479">
        <f aca="true" t="shared" si="3" ref="B19:K19">SUM(B7:B18)</f>
        <v>660</v>
      </c>
      <c r="C19" s="480">
        <f t="shared" si="3"/>
        <v>16</v>
      </c>
      <c r="D19" s="481">
        <f t="shared" si="3"/>
        <v>268</v>
      </c>
      <c r="E19" s="481">
        <f t="shared" si="3"/>
        <v>193</v>
      </c>
      <c r="F19" s="482">
        <f t="shared" si="3"/>
        <v>477</v>
      </c>
      <c r="G19" s="483">
        <f t="shared" si="3"/>
        <v>11</v>
      </c>
      <c r="H19" s="481">
        <f t="shared" si="3"/>
        <v>234</v>
      </c>
      <c r="I19" s="484">
        <f t="shared" si="3"/>
        <v>154</v>
      </c>
      <c r="J19" s="485">
        <f t="shared" si="3"/>
        <v>399</v>
      </c>
      <c r="K19" s="486">
        <f t="shared" si="3"/>
        <v>78</v>
      </c>
    </row>
    <row r="20" spans="1:11" ht="24" thickTop="1">
      <c r="A20" s="487" t="s">
        <v>391</v>
      </c>
      <c r="B20" s="488"/>
      <c r="C20" s="489"/>
      <c r="D20" s="490"/>
      <c r="E20" s="490"/>
      <c r="F20" s="463"/>
      <c r="G20" s="491"/>
      <c r="H20" s="490"/>
      <c r="I20" s="492"/>
      <c r="J20" s="466"/>
      <c r="K20" s="476"/>
    </row>
    <row r="21" spans="1:11" ht="23.25">
      <c r="A21" s="493" t="s">
        <v>392</v>
      </c>
      <c r="B21" s="396">
        <v>60</v>
      </c>
      <c r="C21" s="470">
        <v>4</v>
      </c>
      <c r="D21" s="471">
        <v>18</v>
      </c>
      <c r="E21" s="471">
        <v>4</v>
      </c>
      <c r="F21" s="472">
        <f>SUM(C21:E21)</f>
        <v>26</v>
      </c>
      <c r="G21" s="473">
        <v>4</v>
      </c>
      <c r="H21" s="471">
        <v>16</v>
      </c>
      <c r="I21" s="474">
        <v>1</v>
      </c>
      <c r="J21" s="475">
        <f>SUM(G21:I21)</f>
        <v>21</v>
      </c>
      <c r="K21" s="476">
        <f>SUM(F21-J21)</f>
        <v>5</v>
      </c>
    </row>
    <row r="22" spans="1:11" ht="23.25">
      <c r="A22" s="494" t="s">
        <v>393</v>
      </c>
      <c r="B22" s="495">
        <v>60</v>
      </c>
      <c r="C22" s="496">
        <v>4</v>
      </c>
      <c r="D22" s="497">
        <v>33</v>
      </c>
      <c r="E22" s="497">
        <v>16</v>
      </c>
      <c r="F22" s="472">
        <f>SUM(C22:E22)</f>
        <v>53</v>
      </c>
      <c r="G22" s="498">
        <v>3</v>
      </c>
      <c r="H22" s="497">
        <v>28</v>
      </c>
      <c r="I22" s="499">
        <v>12</v>
      </c>
      <c r="J22" s="475">
        <f>SUM(G22:I22)</f>
        <v>43</v>
      </c>
      <c r="K22" s="476">
        <f>SUM(F22-J22)</f>
        <v>10</v>
      </c>
    </row>
    <row r="23" spans="1:11" ht="23.25">
      <c r="A23" s="494" t="s">
        <v>394</v>
      </c>
      <c r="B23" s="495">
        <v>60</v>
      </c>
      <c r="C23" s="496">
        <v>3</v>
      </c>
      <c r="D23" s="497">
        <v>46</v>
      </c>
      <c r="E23" s="497">
        <v>12</v>
      </c>
      <c r="F23" s="472">
        <f>SUM(C23:E23)</f>
        <v>61</v>
      </c>
      <c r="G23" s="498">
        <v>3</v>
      </c>
      <c r="H23" s="497">
        <v>42</v>
      </c>
      <c r="I23" s="499">
        <v>10</v>
      </c>
      <c r="J23" s="475">
        <f>SUM(G23:I23)</f>
        <v>55</v>
      </c>
      <c r="K23" s="476">
        <f>SUM(F23-J23)</f>
        <v>6</v>
      </c>
    </row>
    <row r="24" spans="1:11" ht="21" customHeight="1" thickBot="1">
      <c r="A24" s="478" t="s">
        <v>6</v>
      </c>
      <c r="B24" s="479">
        <f aca="true" t="shared" si="4" ref="B24:K24">SUM(B21:B23)</f>
        <v>180</v>
      </c>
      <c r="C24" s="480">
        <f t="shared" si="4"/>
        <v>11</v>
      </c>
      <c r="D24" s="481">
        <f t="shared" si="4"/>
        <v>97</v>
      </c>
      <c r="E24" s="481">
        <f t="shared" si="4"/>
        <v>32</v>
      </c>
      <c r="F24" s="500">
        <f t="shared" si="4"/>
        <v>140</v>
      </c>
      <c r="G24" s="483">
        <f t="shared" si="4"/>
        <v>10</v>
      </c>
      <c r="H24" s="481">
        <f t="shared" si="4"/>
        <v>86</v>
      </c>
      <c r="I24" s="484">
        <f t="shared" si="4"/>
        <v>23</v>
      </c>
      <c r="J24" s="485">
        <f t="shared" si="4"/>
        <v>119</v>
      </c>
      <c r="K24" s="486">
        <f t="shared" si="4"/>
        <v>21</v>
      </c>
    </row>
    <row r="25" spans="1:11" ht="21" customHeight="1" thickTop="1">
      <c r="A25" s="501" t="s">
        <v>395</v>
      </c>
      <c r="B25" s="276"/>
      <c r="C25" s="461"/>
      <c r="D25" s="462"/>
      <c r="E25" s="462"/>
      <c r="F25" s="463"/>
      <c r="G25" s="464"/>
      <c r="H25" s="462"/>
      <c r="I25" s="465"/>
      <c r="J25" s="466"/>
      <c r="K25" s="467"/>
    </row>
    <row r="26" spans="1:11" ht="21" customHeight="1">
      <c r="A26" s="502" t="s">
        <v>396</v>
      </c>
      <c r="B26" s="396">
        <v>50</v>
      </c>
      <c r="C26" s="470">
        <v>4</v>
      </c>
      <c r="D26" s="471">
        <v>31</v>
      </c>
      <c r="E26" s="471">
        <v>11</v>
      </c>
      <c r="F26" s="472">
        <f>SUM(C26:E26)</f>
        <v>46</v>
      </c>
      <c r="G26" s="473">
        <v>4</v>
      </c>
      <c r="H26" s="471">
        <v>26</v>
      </c>
      <c r="I26" s="474">
        <v>8</v>
      </c>
      <c r="J26" s="475">
        <f>SUM(G26:I26)</f>
        <v>38</v>
      </c>
      <c r="K26" s="476">
        <f>SUM(F26-J26)</f>
        <v>8</v>
      </c>
    </row>
    <row r="27" spans="1:11" ht="21" customHeight="1">
      <c r="A27" s="493" t="s">
        <v>397</v>
      </c>
      <c r="B27" s="396">
        <v>50</v>
      </c>
      <c r="C27" s="470">
        <v>4</v>
      </c>
      <c r="D27" s="471">
        <v>31</v>
      </c>
      <c r="E27" s="471">
        <v>11</v>
      </c>
      <c r="F27" s="472">
        <f>SUM(C27:E27)</f>
        <v>46</v>
      </c>
      <c r="G27" s="473">
        <v>4</v>
      </c>
      <c r="H27" s="471">
        <v>26</v>
      </c>
      <c r="I27" s="474">
        <v>8</v>
      </c>
      <c r="J27" s="475">
        <f>SUM(G27:I27)</f>
        <v>38</v>
      </c>
      <c r="K27" s="476">
        <f>SUM(F27-J27)</f>
        <v>8</v>
      </c>
    </row>
    <row r="28" spans="1:11" ht="21" customHeight="1">
      <c r="A28" s="493" t="s">
        <v>398</v>
      </c>
      <c r="B28" s="396">
        <v>100</v>
      </c>
      <c r="C28" s="470">
        <v>3</v>
      </c>
      <c r="D28" s="471">
        <v>87</v>
      </c>
      <c r="E28" s="471">
        <v>14</v>
      </c>
      <c r="F28" s="472">
        <f>SUM(C28:E28)</f>
        <v>104</v>
      </c>
      <c r="G28" s="473">
        <v>2</v>
      </c>
      <c r="H28" s="471">
        <v>79</v>
      </c>
      <c r="I28" s="474">
        <v>13</v>
      </c>
      <c r="J28" s="475">
        <f>SUM(G28:I28)</f>
        <v>94</v>
      </c>
      <c r="K28" s="476">
        <f>SUM(F28-J28)</f>
        <v>10</v>
      </c>
    </row>
    <row r="29" spans="1:11" ht="21" customHeight="1">
      <c r="A29" s="494" t="s">
        <v>399</v>
      </c>
      <c r="B29" s="495">
        <v>50</v>
      </c>
      <c r="C29" s="496">
        <v>0</v>
      </c>
      <c r="D29" s="497">
        <v>39</v>
      </c>
      <c r="E29" s="497">
        <v>11</v>
      </c>
      <c r="F29" s="503">
        <f>SUM(C29:E29)</f>
        <v>50</v>
      </c>
      <c r="G29" s="504">
        <v>0</v>
      </c>
      <c r="H29" s="505">
        <v>34</v>
      </c>
      <c r="I29" s="506">
        <v>7</v>
      </c>
      <c r="J29" s="507">
        <f>SUM(G29:I29)</f>
        <v>41</v>
      </c>
      <c r="K29" s="476">
        <f>SUM(F29-J29)</f>
        <v>9</v>
      </c>
    </row>
    <row r="30" spans="1:11" ht="21" customHeight="1" thickBot="1">
      <c r="A30" s="478" t="s">
        <v>6</v>
      </c>
      <c r="B30" s="479">
        <f>SUM(B27:B29)</f>
        <v>200</v>
      </c>
      <c r="C30" s="508">
        <f aca="true" t="shared" si="5" ref="C30:K30">SUM(C26:C29)</f>
        <v>11</v>
      </c>
      <c r="D30" s="509">
        <f t="shared" si="5"/>
        <v>188</v>
      </c>
      <c r="E30" s="509">
        <f t="shared" si="5"/>
        <v>47</v>
      </c>
      <c r="F30" s="510">
        <f t="shared" si="5"/>
        <v>246</v>
      </c>
      <c r="G30" s="511">
        <f t="shared" si="5"/>
        <v>10</v>
      </c>
      <c r="H30" s="512">
        <f t="shared" si="5"/>
        <v>165</v>
      </c>
      <c r="I30" s="513">
        <f t="shared" si="5"/>
        <v>36</v>
      </c>
      <c r="J30" s="514">
        <f t="shared" si="5"/>
        <v>211</v>
      </c>
      <c r="K30" s="486">
        <f t="shared" si="5"/>
        <v>35</v>
      </c>
    </row>
    <row r="31" spans="1:11" ht="21" customHeight="1" thickTop="1">
      <c r="A31" s="501" t="s">
        <v>126</v>
      </c>
      <c r="B31" s="276"/>
      <c r="C31" s="515"/>
      <c r="D31" s="516"/>
      <c r="E31" s="516"/>
      <c r="F31" s="517"/>
      <c r="G31" s="518"/>
      <c r="H31" s="516"/>
      <c r="I31" s="519"/>
      <c r="J31" s="520"/>
      <c r="K31" s="467"/>
    </row>
    <row r="32" spans="1:11" ht="21" customHeight="1">
      <c r="A32" s="493" t="s">
        <v>400</v>
      </c>
      <c r="B32" s="396">
        <v>50</v>
      </c>
      <c r="C32" s="521">
        <v>3</v>
      </c>
      <c r="D32" s="522">
        <v>88</v>
      </c>
      <c r="E32" s="522" t="s">
        <v>84</v>
      </c>
      <c r="F32" s="523">
        <f>SUM(C32:E32)</f>
        <v>91</v>
      </c>
      <c r="G32" s="524">
        <v>3</v>
      </c>
      <c r="H32" s="522">
        <v>81</v>
      </c>
      <c r="I32" s="525" t="s">
        <v>84</v>
      </c>
      <c r="J32" s="526">
        <f>SUM(G32:I32)</f>
        <v>84</v>
      </c>
      <c r="K32" s="476">
        <f>SUM(F32-J32)</f>
        <v>7</v>
      </c>
    </row>
    <row r="33" spans="1:11" ht="21" customHeight="1">
      <c r="A33" s="527" t="s">
        <v>6</v>
      </c>
      <c r="B33" s="269">
        <f aca="true" t="shared" si="6" ref="B33:K33">SUM(B32:B32)</f>
        <v>50</v>
      </c>
      <c r="C33" s="528">
        <f t="shared" si="6"/>
        <v>3</v>
      </c>
      <c r="D33" s="529">
        <f t="shared" si="6"/>
        <v>88</v>
      </c>
      <c r="E33" s="529">
        <f t="shared" si="6"/>
        <v>0</v>
      </c>
      <c r="F33" s="530">
        <f t="shared" si="6"/>
        <v>91</v>
      </c>
      <c r="G33" s="531">
        <f t="shared" si="6"/>
        <v>3</v>
      </c>
      <c r="H33" s="529">
        <f t="shared" si="6"/>
        <v>81</v>
      </c>
      <c r="I33" s="532">
        <f t="shared" si="6"/>
        <v>0</v>
      </c>
      <c r="J33" s="533">
        <f t="shared" si="6"/>
        <v>84</v>
      </c>
      <c r="K33" s="534">
        <f t="shared" si="6"/>
        <v>7</v>
      </c>
    </row>
    <row r="34" spans="1:11" ht="27.75" customHeight="1" thickBot="1">
      <c r="A34" s="535" t="s">
        <v>401</v>
      </c>
      <c r="B34" s="536">
        <f>SUM(B19,B24,B30,B33)</f>
        <v>1090</v>
      </c>
      <c r="C34" s="537">
        <f>SUM(C19,C24,C30,C33)</f>
        <v>41</v>
      </c>
      <c r="D34" s="538">
        <f aca="true" t="shared" si="7" ref="D34:K34">SUM(D19,D24,D30,D33)</f>
        <v>641</v>
      </c>
      <c r="E34" s="538">
        <f t="shared" si="7"/>
        <v>272</v>
      </c>
      <c r="F34" s="539">
        <f t="shared" si="7"/>
        <v>954</v>
      </c>
      <c r="G34" s="540">
        <f t="shared" si="7"/>
        <v>34</v>
      </c>
      <c r="H34" s="538">
        <f t="shared" si="7"/>
        <v>566</v>
      </c>
      <c r="I34" s="541">
        <f t="shared" si="7"/>
        <v>213</v>
      </c>
      <c r="J34" s="542">
        <f t="shared" si="7"/>
        <v>813</v>
      </c>
      <c r="K34" s="543">
        <f t="shared" si="7"/>
        <v>141</v>
      </c>
    </row>
    <row r="35" ht="21" customHeight="1" thickTop="1"/>
    <row r="36" spans="1:11" ht="21" customHeight="1">
      <c r="A36" s="685" t="s">
        <v>402</v>
      </c>
      <c r="B36" s="685"/>
      <c r="C36" s="685"/>
      <c r="D36" s="685"/>
      <c r="E36" s="685"/>
      <c r="F36" s="685"/>
      <c r="G36" s="685"/>
      <c r="H36" s="685"/>
      <c r="I36" s="685"/>
      <c r="J36" s="685"/>
      <c r="K36" s="685"/>
    </row>
    <row r="37" spans="1:11" ht="21" customHeight="1" thickBo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387" t="s">
        <v>376</v>
      </c>
    </row>
    <row r="38" spans="1:11" ht="21" customHeight="1">
      <c r="A38" s="711" t="s">
        <v>255</v>
      </c>
      <c r="B38" s="713" t="s">
        <v>117</v>
      </c>
      <c r="C38" s="715" t="s">
        <v>233</v>
      </c>
      <c r="D38" s="716"/>
      <c r="E38" s="716"/>
      <c r="F38" s="717"/>
      <c r="G38" s="716" t="s">
        <v>118</v>
      </c>
      <c r="H38" s="716"/>
      <c r="I38" s="716"/>
      <c r="J38" s="718"/>
      <c r="K38" s="444" t="s">
        <v>119</v>
      </c>
    </row>
    <row r="39" spans="1:11" ht="21" customHeight="1" thickBot="1">
      <c r="A39" s="712"/>
      <c r="B39" s="714"/>
      <c r="C39" s="445" t="s">
        <v>403</v>
      </c>
      <c r="D39" s="446" t="s">
        <v>404</v>
      </c>
      <c r="E39" s="447"/>
      <c r="F39" s="448" t="s">
        <v>6</v>
      </c>
      <c r="G39" s="449" t="s">
        <v>403</v>
      </c>
      <c r="H39" s="446" t="s">
        <v>404</v>
      </c>
      <c r="I39" s="447"/>
      <c r="J39" s="450" t="s">
        <v>6</v>
      </c>
      <c r="K39" s="451" t="s">
        <v>123</v>
      </c>
    </row>
    <row r="40" spans="1:11" ht="21" customHeight="1">
      <c r="A40" s="452" t="s">
        <v>86</v>
      </c>
      <c r="B40" s="453"/>
      <c r="C40" s="454"/>
      <c r="D40" s="455"/>
      <c r="E40" s="456"/>
      <c r="F40" s="457"/>
      <c r="G40" s="456"/>
      <c r="H40" s="455"/>
      <c r="I40" s="456"/>
      <c r="J40" s="458"/>
      <c r="K40" s="459"/>
    </row>
    <row r="41" spans="1:11" ht="21" customHeight="1">
      <c r="A41" s="501" t="s">
        <v>378</v>
      </c>
      <c r="B41" s="233"/>
      <c r="C41" s="544"/>
      <c r="D41" s="545"/>
      <c r="E41" s="545"/>
      <c r="F41" s="546"/>
      <c r="G41" s="547"/>
      <c r="H41" s="545"/>
      <c r="I41" s="548"/>
      <c r="J41" s="549"/>
      <c r="K41" s="467"/>
    </row>
    <row r="42" spans="1:11" ht="21" customHeight="1">
      <c r="A42" s="502" t="s">
        <v>405</v>
      </c>
      <c r="B42" s="233">
        <v>10</v>
      </c>
      <c r="C42" s="544">
        <v>4</v>
      </c>
      <c r="D42" s="545">
        <v>5</v>
      </c>
      <c r="E42" s="545"/>
      <c r="F42" s="550">
        <f>SUM(C42:E42)</f>
        <v>9</v>
      </c>
      <c r="G42" s="547">
        <v>4</v>
      </c>
      <c r="H42" s="545">
        <v>5</v>
      </c>
      <c r="I42" s="548"/>
      <c r="J42" s="551">
        <f>SUM(G42:I42)</f>
        <v>9</v>
      </c>
      <c r="K42" s="476">
        <f>SUM(F42-J42)</f>
        <v>0</v>
      </c>
    </row>
    <row r="43" spans="1:11" ht="21" customHeight="1">
      <c r="A43" s="502" t="s">
        <v>385</v>
      </c>
      <c r="B43" s="276">
        <v>10</v>
      </c>
      <c r="C43" s="544">
        <v>2</v>
      </c>
      <c r="D43" s="545" t="s">
        <v>84</v>
      </c>
      <c r="E43" s="545"/>
      <c r="F43" s="550">
        <f>SUM(C43:E43)</f>
        <v>2</v>
      </c>
      <c r="G43" s="547">
        <v>1</v>
      </c>
      <c r="H43" s="545" t="s">
        <v>84</v>
      </c>
      <c r="I43" s="548"/>
      <c r="J43" s="551">
        <f>SUM(G43:I43)</f>
        <v>1</v>
      </c>
      <c r="K43" s="476">
        <f>SUM(F43-J43)</f>
        <v>1</v>
      </c>
    </row>
    <row r="44" spans="1:11" ht="21" customHeight="1">
      <c r="A44" s="493" t="s">
        <v>406</v>
      </c>
      <c r="B44" s="396">
        <v>10</v>
      </c>
      <c r="C44" s="470">
        <v>2</v>
      </c>
      <c r="D44" s="471" t="s">
        <v>84</v>
      </c>
      <c r="E44" s="471"/>
      <c r="F44" s="550">
        <f aca="true" t="shared" si="8" ref="F44:F51">SUM(C44:E44)</f>
        <v>2</v>
      </c>
      <c r="G44" s="473">
        <v>1</v>
      </c>
      <c r="H44" s="471" t="s">
        <v>84</v>
      </c>
      <c r="I44" s="474"/>
      <c r="J44" s="551">
        <f aca="true" t="shared" si="9" ref="J44:J51">SUM(G44:I44)</f>
        <v>1</v>
      </c>
      <c r="K44" s="476">
        <f aca="true" t="shared" si="10" ref="K44:K51">SUM(F44-J44)</f>
        <v>1</v>
      </c>
    </row>
    <row r="45" spans="1:11" ht="21" customHeight="1">
      <c r="A45" s="493" t="s">
        <v>383</v>
      </c>
      <c r="B45" s="396">
        <v>10</v>
      </c>
      <c r="C45" s="470">
        <v>1</v>
      </c>
      <c r="D45" s="471" t="s">
        <v>84</v>
      </c>
      <c r="E45" s="471"/>
      <c r="F45" s="550">
        <f t="shared" si="8"/>
        <v>1</v>
      </c>
      <c r="G45" s="473">
        <v>0</v>
      </c>
      <c r="H45" s="471" t="s">
        <v>84</v>
      </c>
      <c r="I45" s="474"/>
      <c r="J45" s="551">
        <f t="shared" si="9"/>
        <v>0</v>
      </c>
      <c r="K45" s="476">
        <f t="shared" si="10"/>
        <v>1</v>
      </c>
    </row>
    <row r="46" spans="1:11" ht="21" customHeight="1">
      <c r="A46" s="493" t="s">
        <v>384</v>
      </c>
      <c r="B46" s="396">
        <v>20</v>
      </c>
      <c r="C46" s="470">
        <v>3</v>
      </c>
      <c r="D46" s="471" t="s">
        <v>84</v>
      </c>
      <c r="E46" s="471"/>
      <c r="F46" s="550">
        <f t="shared" si="8"/>
        <v>3</v>
      </c>
      <c r="G46" s="473">
        <v>1</v>
      </c>
      <c r="H46" s="471" t="s">
        <v>84</v>
      </c>
      <c r="I46" s="474"/>
      <c r="J46" s="551">
        <f t="shared" si="9"/>
        <v>1</v>
      </c>
      <c r="K46" s="476">
        <f t="shared" si="10"/>
        <v>2</v>
      </c>
    </row>
    <row r="47" spans="1:11" ht="21" customHeight="1">
      <c r="A47" s="502" t="s">
        <v>407</v>
      </c>
      <c r="B47" s="276">
        <v>15</v>
      </c>
      <c r="C47" s="470">
        <v>6</v>
      </c>
      <c r="D47" s="471" t="s">
        <v>84</v>
      </c>
      <c r="E47" s="471"/>
      <c r="F47" s="550">
        <f t="shared" si="8"/>
        <v>6</v>
      </c>
      <c r="G47" s="473">
        <v>6</v>
      </c>
      <c r="H47" s="471" t="s">
        <v>84</v>
      </c>
      <c r="I47" s="474"/>
      <c r="J47" s="551">
        <f t="shared" si="9"/>
        <v>6</v>
      </c>
      <c r="K47" s="476">
        <f t="shared" si="10"/>
        <v>0</v>
      </c>
    </row>
    <row r="48" spans="1:11" ht="21" customHeight="1">
      <c r="A48" s="501" t="s">
        <v>395</v>
      </c>
      <c r="B48" s="276"/>
      <c r="C48" s="470"/>
      <c r="D48" s="471"/>
      <c r="E48" s="471"/>
      <c r="F48" s="550"/>
      <c r="G48" s="473"/>
      <c r="H48" s="471"/>
      <c r="I48" s="474"/>
      <c r="J48" s="551"/>
      <c r="K48" s="476"/>
    </row>
    <row r="49" spans="1:11" ht="21" customHeight="1">
      <c r="A49" s="493" t="s">
        <v>408</v>
      </c>
      <c r="B49" s="396">
        <v>15</v>
      </c>
      <c r="C49" s="470">
        <v>0</v>
      </c>
      <c r="D49" s="471">
        <v>9</v>
      </c>
      <c r="E49" s="471"/>
      <c r="F49" s="550">
        <f t="shared" si="8"/>
        <v>9</v>
      </c>
      <c r="G49" s="237">
        <v>0</v>
      </c>
      <c r="H49" s="238">
        <v>9</v>
      </c>
      <c r="I49" s="240"/>
      <c r="J49" s="551">
        <f t="shared" si="9"/>
        <v>9</v>
      </c>
      <c r="K49" s="476">
        <f t="shared" si="10"/>
        <v>0</v>
      </c>
    </row>
    <row r="50" spans="1:11" ht="23.25">
      <c r="A50" s="487" t="s">
        <v>391</v>
      </c>
      <c r="B50" s="396"/>
      <c r="C50" s="470"/>
      <c r="D50" s="471"/>
      <c r="E50" s="471"/>
      <c r="F50" s="550"/>
      <c r="G50" s="237"/>
      <c r="H50" s="238"/>
      <c r="I50" s="240"/>
      <c r="J50" s="551"/>
      <c r="K50" s="476"/>
    </row>
    <row r="51" spans="1:11" ht="23.25">
      <c r="A51" s="493" t="s">
        <v>409</v>
      </c>
      <c r="B51" s="396">
        <v>10</v>
      </c>
      <c r="C51" s="470">
        <v>8</v>
      </c>
      <c r="D51" s="471">
        <v>3</v>
      </c>
      <c r="E51" s="471"/>
      <c r="F51" s="550">
        <f t="shared" si="8"/>
        <v>11</v>
      </c>
      <c r="G51" s="237">
        <v>8</v>
      </c>
      <c r="H51" s="238">
        <v>2</v>
      </c>
      <c r="I51" s="240"/>
      <c r="J51" s="551">
        <f t="shared" si="9"/>
        <v>10</v>
      </c>
      <c r="K51" s="476">
        <f t="shared" si="10"/>
        <v>1</v>
      </c>
    </row>
    <row r="52" spans="1:11" ht="27.75" customHeight="1" thickBot="1">
      <c r="A52" s="552" t="s">
        <v>410</v>
      </c>
      <c r="B52" s="553">
        <f aca="true" t="shared" si="11" ref="B52:K52">SUM(B42:B51)</f>
        <v>100</v>
      </c>
      <c r="C52" s="554">
        <f t="shared" si="11"/>
        <v>26</v>
      </c>
      <c r="D52" s="555">
        <f t="shared" si="11"/>
        <v>17</v>
      </c>
      <c r="E52" s="555">
        <f t="shared" si="11"/>
        <v>0</v>
      </c>
      <c r="F52" s="556">
        <f t="shared" si="11"/>
        <v>43</v>
      </c>
      <c r="G52" s="557">
        <f t="shared" si="11"/>
        <v>21</v>
      </c>
      <c r="H52" s="555">
        <f t="shared" si="11"/>
        <v>16</v>
      </c>
      <c r="I52" s="558">
        <f t="shared" si="11"/>
        <v>0</v>
      </c>
      <c r="J52" s="559">
        <f t="shared" si="11"/>
        <v>37</v>
      </c>
      <c r="K52" s="560">
        <f t="shared" si="11"/>
        <v>6</v>
      </c>
    </row>
    <row r="53" ht="24" thickTop="1"/>
    <row r="54" ht="21" customHeight="1"/>
    <row r="55" spans="1:11" ht="21" customHeight="1">
      <c r="A55" s="685" t="s">
        <v>411</v>
      </c>
      <c r="B55" s="685"/>
      <c r="C55" s="685"/>
      <c r="D55" s="685"/>
      <c r="E55" s="685"/>
      <c r="F55" s="685"/>
      <c r="G55" s="685"/>
      <c r="H55" s="685"/>
      <c r="I55" s="685"/>
      <c r="J55" s="685"/>
      <c r="K55" s="685"/>
    </row>
    <row r="56" spans="1:11" ht="21" customHeight="1" thickBot="1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</row>
    <row r="57" spans="1:11" ht="21" customHeight="1">
      <c r="A57" s="711" t="s">
        <v>255</v>
      </c>
      <c r="B57" s="713" t="s">
        <v>117</v>
      </c>
      <c r="C57" s="715" t="s">
        <v>233</v>
      </c>
      <c r="D57" s="716"/>
      <c r="E57" s="716"/>
      <c r="F57" s="717"/>
      <c r="G57" s="716" t="s">
        <v>118</v>
      </c>
      <c r="H57" s="716"/>
      <c r="I57" s="716"/>
      <c r="J57" s="718"/>
      <c r="K57" s="444" t="s">
        <v>119</v>
      </c>
    </row>
    <row r="58" spans="1:11" ht="21" customHeight="1" thickBot="1">
      <c r="A58" s="712"/>
      <c r="B58" s="714"/>
      <c r="C58" s="445" t="s">
        <v>403</v>
      </c>
      <c r="D58" s="446" t="s">
        <v>404</v>
      </c>
      <c r="E58" s="447"/>
      <c r="F58" s="448" t="s">
        <v>6</v>
      </c>
      <c r="G58" s="449" t="s">
        <v>403</v>
      </c>
      <c r="H58" s="446" t="s">
        <v>404</v>
      </c>
      <c r="I58" s="447"/>
      <c r="J58" s="450" t="s">
        <v>6</v>
      </c>
      <c r="K58" s="451" t="s">
        <v>123</v>
      </c>
    </row>
    <row r="59" spans="1:11" ht="21" customHeight="1">
      <c r="A59" s="452" t="s">
        <v>86</v>
      </c>
      <c r="B59" s="453"/>
      <c r="C59" s="454"/>
      <c r="D59" s="455"/>
      <c r="E59" s="456"/>
      <c r="F59" s="457"/>
      <c r="G59" s="456"/>
      <c r="H59" s="455"/>
      <c r="I59" s="456"/>
      <c r="J59" s="458"/>
      <c r="K59" s="459"/>
    </row>
    <row r="60" spans="1:11" ht="21" customHeight="1">
      <c r="A60" s="501" t="s">
        <v>378</v>
      </c>
      <c r="B60" s="233"/>
      <c r="C60" s="544"/>
      <c r="D60" s="545"/>
      <c r="E60" s="545"/>
      <c r="F60" s="546"/>
      <c r="G60" s="547"/>
      <c r="H60" s="545"/>
      <c r="I60" s="548"/>
      <c r="J60" s="549"/>
      <c r="K60" s="467"/>
    </row>
    <row r="61" spans="1:11" ht="21" customHeight="1">
      <c r="A61" s="502" t="s">
        <v>412</v>
      </c>
      <c r="B61" s="233">
        <v>5</v>
      </c>
      <c r="C61" s="544">
        <v>4</v>
      </c>
      <c r="D61" s="545" t="s">
        <v>84</v>
      </c>
      <c r="E61" s="545"/>
      <c r="F61" s="550">
        <f>SUM(C61:E61)</f>
        <v>4</v>
      </c>
      <c r="G61" s="547">
        <v>4</v>
      </c>
      <c r="H61" s="545" t="s">
        <v>84</v>
      </c>
      <c r="I61" s="548"/>
      <c r="J61" s="551">
        <f>SUM(G61:I61)</f>
        <v>4</v>
      </c>
      <c r="K61" s="476">
        <f>SUM(F61-J61)</f>
        <v>0</v>
      </c>
    </row>
    <row r="62" spans="1:11" ht="23.25">
      <c r="A62" s="493"/>
      <c r="B62" s="396"/>
      <c r="C62" s="470"/>
      <c r="D62" s="471"/>
      <c r="E62" s="471"/>
      <c r="F62" s="550">
        <f>SUM(C62:E62)</f>
        <v>0</v>
      </c>
      <c r="G62" s="237"/>
      <c r="H62" s="238"/>
      <c r="I62" s="240"/>
      <c r="J62" s="551">
        <f>SUM(G62:I62)</f>
        <v>0</v>
      </c>
      <c r="K62" s="476">
        <f>SUM(F62-J62)</f>
        <v>0</v>
      </c>
    </row>
    <row r="63" spans="1:11" ht="27.75" customHeight="1" thickBot="1">
      <c r="A63" s="552" t="s">
        <v>410</v>
      </c>
      <c r="B63" s="553">
        <f aca="true" t="shared" si="12" ref="B63:K63">SUM(B61:B62)</f>
        <v>5</v>
      </c>
      <c r="C63" s="554">
        <f t="shared" si="12"/>
        <v>4</v>
      </c>
      <c r="D63" s="555">
        <f t="shared" si="12"/>
        <v>0</v>
      </c>
      <c r="E63" s="555">
        <f t="shared" si="12"/>
        <v>0</v>
      </c>
      <c r="F63" s="556">
        <f t="shared" si="12"/>
        <v>4</v>
      </c>
      <c r="G63" s="557">
        <f t="shared" si="12"/>
        <v>4</v>
      </c>
      <c r="H63" s="555">
        <f t="shared" si="12"/>
        <v>0</v>
      </c>
      <c r="I63" s="558">
        <f t="shared" si="12"/>
        <v>0</v>
      </c>
      <c r="J63" s="559">
        <f t="shared" si="12"/>
        <v>4</v>
      </c>
      <c r="K63" s="560">
        <f t="shared" si="12"/>
        <v>0</v>
      </c>
    </row>
    <row r="64" ht="24" thickTop="1"/>
  </sheetData>
  <sheetProtection/>
  <mergeCells count="15">
    <mergeCell ref="A1:K1"/>
    <mergeCell ref="A3:A4"/>
    <mergeCell ref="B3:B4"/>
    <mergeCell ref="C3:F3"/>
    <mergeCell ref="G3:J3"/>
    <mergeCell ref="A36:K36"/>
    <mergeCell ref="A38:A39"/>
    <mergeCell ref="B38:B39"/>
    <mergeCell ref="C38:F38"/>
    <mergeCell ref="G38:J38"/>
    <mergeCell ref="A55:K55"/>
    <mergeCell ref="A57:A58"/>
    <mergeCell ref="B57:B58"/>
    <mergeCell ref="C57:F57"/>
    <mergeCell ref="G57:J57"/>
  </mergeCells>
  <printOptions horizontalCentered="1"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showGridLines="0" zoomScalePageLayoutView="0" workbookViewId="0" topLeftCell="A133">
      <selection activeCell="H149" sqref="H149"/>
    </sheetView>
  </sheetViews>
  <sheetFormatPr defaultColWidth="9.00390625" defaultRowHeight="19.5" customHeight="1"/>
  <cols>
    <col min="1" max="1" width="24.125" style="564" customWidth="1"/>
    <col min="2" max="2" width="3.625" style="564" customWidth="1"/>
    <col min="3" max="3" width="4.375" style="564" customWidth="1"/>
    <col min="4" max="4" width="4.25390625" style="564" customWidth="1"/>
    <col min="5" max="5" width="4.375" style="564" customWidth="1"/>
    <col min="6" max="6" width="5.75390625" style="564" customWidth="1"/>
    <col min="7" max="7" width="5.875" style="564" customWidth="1"/>
    <col min="8" max="8" width="4.25390625" style="564" customWidth="1"/>
    <col min="9" max="10" width="4.625" style="564" customWidth="1"/>
    <col min="11" max="11" width="5.125" style="564" customWidth="1"/>
    <col min="12" max="12" width="5.375" style="564" customWidth="1"/>
    <col min="13" max="13" width="5.625" style="564" customWidth="1"/>
    <col min="14" max="14" width="6.25390625" style="564" customWidth="1"/>
    <col min="15" max="15" width="7.875" style="564" customWidth="1"/>
    <col min="16" max="16384" width="9.00390625" style="564" customWidth="1"/>
  </cols>
  <sheetData>
    <row r="1" spans="1:15" ht="24.75" customHeight="1">
      <c r="A1" s="719" t="s">
        <v>253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</row>
    <row r="2" spans="1:15" ht="19.5" customHeight="1">
      <c r="A2" s="561" t="s">
        <v>254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3"/>
      <c r="O2" s="563"/>
    </row>
    <row r="3" spans="1:15" ht="19.5" customHeight="1">
      <c r="A3" s="565"/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7"/>
      <c r="O3" s="567" t="s">
        <v>467</v>
      </c>
    </row>
    <row r="4" spans="1:15" ht="19.5" customHeight="1">
      <c r="A4" s="721" t="s">
        <v>255</v>
      </c>
      <c r="B4" s="723" t="s">
        <v>256</v>
      </c>
      <c r="C4" s="723"/>
      <c r="D4" s="723"/>
      <c r="E4" s="724" t="s">
        <v>257</v>
      </c>
      <c r="F4" s="723"/>
      <c r="G4" s="725"/>
      <c r="H4" s="723" t="s">
        <v>258</v>
      </c>
      <c r="I4" s="723"/>
      <c r="J4" s="723"/>
      <c r="K4" s="106" t="s">
        <v>6</v>
      </c>
      <c r="L4" s="106"/>
      <c r="M4" s="106"/>
      <c r="N4" s="106" t="s">
        <v>259</v>
      </c>
      <c r="O4" s="106"/>
    </row>
    <row r="5" spans="1:15" ht="19.5" customHeight="1">
      <c r="A5" s="722"/>
      <c r="B5" s="107" t="s">
        <v>4</v>
      </c>
      <c r="C5" s="108" t="s">
        <v>5</v>
      </c>
      <c r="D5" s="109" t="s">
        <v>6</v>
      </c>
      <c r="E5" s="110" t="s">
        <v>4</v>
      </c>
      <c r="F5" s="108" t="s">
        <v>5</v>
      </c>
      <c r="G5" s="111" t="s">
        <v>6</v>
      </c>
      <c r="H5" s="107" t="s">
        <v>4</v>
      </c>
      <c r="I5" s="108" t="s">
        <v>5</v>
      </c>
      <c r="J5" s="109" t="s">
        <v>6</v>
      </c>
      <c r="K5" s="110" t="s">
        <v>4</v>
      </c>
      <c r="L5" s="108" t="s">
        <v>5</v>
      </c>
      <c r="M5" s="111" t="s">
        <v>6</v>
      </c>
      <c r="N5" s="112" t="s">
        <v>260</v>
      </c>
      <c r="O5" s="112" t="s">
        <v>261</v>
      </c>
    </row>
    <row r="6" spans="1:15" ht="19.5" customHeight="1">
      <c r="A6" s="113" t="s">
        <v>262</v>
      </c>
      <c r="B6" s="114"/>
      <c r="C6" s="115"/>
      <c r="D6" s="116"/>
      <c r="E6" s="117"/>
      <c r="F6" s="115"/>
      <c r="G6" s="118"/>
      <c r="H6" s="114"/>
      <c r="I6" s="115"/>
      <c r="J6" s="116"/>
      <c r="K6" s="117"/>
      <c r="L6" s="115"/>
      <c r="M6" s="118"/>
      <c r="N6" s="119"/>
      <c r="O6" s="120"/>
    </row>
    <row r="7" spans="1:15" ht="19.5" customHeight="1">
      <c r="A7" s="121" t="s">
        <v>263</v>
      </c>
      <c r="B7" s="122">
        <v>0</v>
      </c>
      <c r="C7" s="123">
        <v>0</v>
      </c>
      <c r="D7" s="124">
        <f aca="true" t="shared" si="0" ref="D7:D20">SUM(B7:C7)</f>
        <v>0</v>
      </c>
      <c r="E7" s="125">
        <v>4</v>
      </c>
      <c r="F7" s="123">
        <v>33</v>
      </c>
      <c r="G7" s="126">
        <f aca="true" t="shared" si="1" ref="G7:G20">SUM(E7:F7)</f>
        <v>37</v>
      </c>
      <c r="H7" s="122">
        <v>0</v>
      </c>
      <c r="I7" s="123">
        <v>4</v>
      </c>
      <c r="J7" s="124">
        <f aca="true" t="shared" si="2" ref="J7:J20">SUM(H7:I7)</f>
        <v>4</v>
      </c>
      <c r="K7" s="125">
        <f aca="true" t="shared" si="3" ref="K7:M21">SUM(B7+E7+H7)</f>
        <v>4</v>
      </c>
      <c r="L7" s="123">
        <f t="shared" si="3"/>
        <v>37</v>
      </c>
      <c r="M7" s="126">
        <f t="shared" si="3"/>
        <v>41</v>
      </c>
      <c r="N7" s="127" t="s">
        <v>264</v>
      </c>
      <c r="O7" s="128" t="s">
        <v>265</v>
      </c>
    </row>
    <row r="8" spans="1:15" ht="19.5" customHeight="1">
      <c r="A8" s="121" t="s">
        <v>266</v>
      </c>
      <c r="B8" s="122">
        <v>0</v>
      </c>
      <c r="C8" s="123">
        <v>0</v>
      </c>
      <c r="D8" s="124">
        <f t="shared" si="0"/>
        <v>0</v>
      </c>
      <c r="E8" s="125">
        <v>1</v>
      </c>
      <c r="F8" s="123">
        <v>5</v>
      </c>
      <c r="G8" s="126">
        <f t="shared" si="1"/>
        <v>6</v>
      </c>
      <c r="H8" s="122">
        <v>0</v>
      </c>
      <c r="I8" s="123">
        <v>0</v>
      </c>
      <c r="J8" s="124">
        <f t="shared" si="2"/>
        <v>0</v>
      </c>
      <c r="K8" s="125">
        <f t="shared" si="3"/>
        <v>1</v>
      </c>
      <c r="L8" s="123">
        <f t="shared" si="3"/>
        <v>5</v>
      </c>
      <c r="M8" s="126">
        <f t="shared" si="3"/>
        <v>6</v>
      </c>
      <c r="N8" s="127"/>
      <c r="O8" s="128"/>
    </row>
    <row r="9" spans="1:15" ht="19.5" customHeight="1">
      <c r="A9" s="129" t="s">
        <v>267</v>
      </c>
      <c r="B9" s="122">
        <v>0</v>
      </c>
      <c r="C9" s="123">
        <v>0</v>
      </c>
      <c r="D9" s="124">
        <f t="shared" si="0"/>
        <v>0</v>
      </c>
      <c r="E9" s="125">
        <v>0</v>
      </c>
      <c r="F9" s="123">
        <v>6</v>
      </c>
      <c r="G9" s="126">
        <f t="shared" si="1"/>
        <v>6</v>
      </c>
      <c r="H9" s="122">
        <v>0</v>
      </c>
      <c r="I9" s="123">
        <v>0</v>
      </c>
      <c r="J9" s="124">
        <f t="shared" si="2"/>
        <v>0</v>
      </c>
      <c r="K9" s="125">
        <f t="shared" si="3"/>
        <v>0</v>
      </c>
      <c r="L9" s="123">
        <f t="shared" si="3"/>
        <v>6</v>
      </c>
      <c r="M9" s="126">
        <f t="shared" si="3"/>
        <v>6</v>
      </c>
      <c r="N9" s="127" t="s">
        <v>268</v>
      </c>
      <c r="O9" s="128"/>
    </row>
    <row r="10" spans="1:15" ht="19.5" customHeight="1">
      <c r="A10" s="130" t="s">
        <v>269</v>
      </c>
      <c r="B10" s="122">
        <v>0</v>
      </c>
      <c r="C10" s="123">
        <v>0</v>
      </c>
      <c r="D10" s="124">
        <f t="shared" si="0"/>
        <v>0</v>
      </c>
      <c r="E10" s="125">
        <v>0</v>
      </c>
      <c r="F10" s="123">
        <v>49</v>
      </c>
      <c r="G10" s="126">
        <f t="shared" si="1"/>
        <v>49</v>
      </c>
      <c r="H10" s="122">
        <v>0</v>
      </c>
      <c r="I10" s="123">
        <v>0</v>
      </c>
      <c r="J10" s="124">
        <f t="shared" si="2"/>
        <v>0</v>
      </c>
      <c r="K10" s="125">
        <f t="shared" si="3"/>
        <v>0</v>
      </c>
      <c r="L10" s="123">
        <f t="shared" si="3"/>
        <v>49</v>
      </c>
      <c r="M10" s="126">
        <f t="shared" si="3"/>
        <v>49</v>
      </c>
      <c r="N10" s="127" t="s">
        <v>270</v>
      </c>
      <c r="O10" s="128" t="s">
        <v>270</v>
      </c>
    </row>
    <row r="11" spans="1:15" ht="19.5" customHeight="1">
      <c r="A11" s="130" t="s">
        <v>271</v>
      </c>
      <c r="B11" s="122">
        <v>0</v>
      </c>
      <c r="C11" s="123">
        <v>0</v>
      </c>
      <c r="D11" s="124">
        <f t="shared" si="0"/>
        <v>0</v>
      </c>
      <c r="E11" s="125">
        <v>13</v>
      </c>
      <c r="F11" s="123">
        <v>69</v>
      </c>
      <c r="G11" s="126">
        <f t="shared" si="1"/>
        <v>82</v>
      </c>
      <c r="H11" s="122">
        <v>2</v>
      </c>
      <c r="I11" s="123">
        <v>9</v>
      </c>
      <c r="J11" s="124">
        <f t="shared" si="2"/>
        <v>11</v>
      </c>
      <c r="K11" s="125">
        <f t="shared" si="3"/>
        <v>15</v>
      </c>
      <c r="L11" s="123">
        <f t="shared" si="3"/>
        <v>78</v>
      </c>
      <c r="M11" s="126">
        <f t="shared" si="3"/>
        <v>93</v>
      </c>
      <c r="N11" s="127"/>
      <c r="O11" s="128"/>
    </row>
    <row r="12" spans="1:15" ht="19.5" customHeight="1">
      <c r="A12" s="130" t="s">
        <v>272</v>
      </c>
      <c r="B12" s="122">
        <v>0</v>
      </c>
      <c r="C12" s="123">
        <v>0</v>
      </c>
      <c r="D12" s="124">
        <f t="shared" si="0"/>
        <v>0</v>
      </c>
      <c r="E12" s="125">
        <v>7</v>
      </c>
      <c r="F12" s="123">
        <v>44</v>
      </c>
      <c r="G12" s="126">
        <f t="shared" si="1"/>
        <v>51</v>
      </c>
      <c r="H12" s="122">
        <v>0</v>
      </c>
      <c r="I12" s="123">
        <v>0</v>
      </c>
      <c r="J12" s="124">
        <f t="shared" si="2"/>
        <v>0</v>
      </c>
      <c r="K12" s="125">
        <f t="shared" si="3"/>
        <v>7</v>
      </c>
      <c r="L12" s="123">
        <f t="shared" si="3"/>
        <v>44</v>
      </c>
      <c r="M12" s="126">
        <f t="shared" si="3"/>
        <v>51</v>
      </c>
      <c r="N12" s="127" t="s">
        <v>268</v>
      </c>
      <c r="O12" s="128" t="s">
        <v>273</v>
      </c>
    </row>
    <row r="13" spans="1:15" ht="19.5" customHeight="1">
      <c r="A13" s="130" t="s">
        <v>274</v>
      </c>
      <c r="B13" s="122">
        <v>0</v>
      </c>
      <c r="C13" s="123">
        <v>0</v>
      </c>
      <c r="D13" s="124">
        <f t="shared" si="0"/>
        <v>0</v>
      </c>
      <c r="E13" s="125">
        <v>12</v>
      </c>
      <c r="F13" s="123">
        <v>47</v>
      </c>
      <c r="G13" s="126">
        <f t="shared" si="1"/>
        <v>59</v>
      </c>
      <c r="H13" s="122">
        <v>1</v>
      </c>
      <c r="I13" s="123">
        <v>1</v>
      </c>
      <c r="J13" s="124">
        <f t="shared" si="2"/>
        <v>2</v>
      </c>
      <c r="K13" s="125">
        <f t="shared" si="3"/>
        <v>13</v>
      </c>
      <c r="L13" s="123">
        <f t="shared" si="3"/>
        <v>48</v>
      </c>
      <c r="M13" s="126">
        <f t="shared" si="3"/>
        <v>61</v>
      </c>
      <c r="N13" s="127" t="s">
        <v>268</v>
      </c>
      <c r="O13" s="128" t="s">
        <v>275</v>
      </c>
    </row>
    <row r="14" spans="1:15" ht="19.5" customHeight="1">
      <c r="A14" s="130" t="s">
        <v>276</v>
      </c>
      <c r="B14" s="122">
        <v>0</v>
      </c>
      <c r="C14" s="123">
        <v>0</v>
      </c>
      <c r="D14" s="124">
        <f t="shared" si="0"/>
        <v>0</v>
      </c>
      <c r="E14" s="125">
        <v>31</v>
      </c>
      <c r="F14" s="123">
        <v>15</v>
      </c>
      <c r="G14" s="126">
        <f t="shared" si="1"/>
        <v>46</v>
      </c>
      <c r="H14" s="122">
        <v>0</v>
      </c>
      <c r="I14" s="123">
        <v>0</v>
      </c>
      <c r="J14" s="124">
        <f t="shared" si="2"/>
        <v>0</v>
      </c>
      <c r="K14" s="125">
        <f t="shared" si="3"/>
        <v>31</v>
      </c>
      <c r="L14" s="123">
        <f t="shared" si="3"/>
        <v>15</v>
      </c>
      <c r="M14" s="126">
        <f t="shared" si="3"/>
        <v>46</v>
      </c>
      <c r="N14" s="127"/>
      <c r="O14" s="128"/>
    </row>
    <row r="15" spans="1:15" ht="19.5" customHeight="1">
      <c r="A15" s="130" t="s">
        <v>277</v>
      </c>
      <c r="B15" s="122">
        <v>0</v>
      </c>
      <c r="C15" s="123">
        <v>0</v>
      </c>
      <c r="D15" s="124">
        <f t="shared" si="0"/>
        <v>0</v>
      </c>
      <c r="E15" s="125">
        <v>8</v>
      </c>
      <c r="F15" s="123">
        <v>46</v>
      </c>
      <c r="G15" s="126">
        <f t="shared" si="1"/>
        <v>54</v>
      </c>
      <c r="H15" s="122">
        <v>0</v>
      </c>
      <c r="I15" s="123">
        <v>1</v>
      </c>
      <c r="J15" s="124">
        <f t="shared" si="2"/>
        <v>1</v>
      </c>
      <c r="K15" s="125">
        <f t="shared" si="3"/>
        <v>8</v>
      </c>
      <c r="L15" s="123">
        <f t="shared" si="3"/>
        <v>47</v>
      </c>
      <c r="M15" s="126">
        <f t="shared" si="3"/>
        <v>55</v>
      </c>
      <c r="N15" s="127" t="s">
        <v>278</v>
      </c>
      <c r="O15" s="128" t="s">
        <v>279</v>
      </c>
    </row>
    <row r="16" spans="1:15" ht="19.5" customHeight="1">
      <c r="A16" s="130" t="s">
        <v>280</v>
      </c>
      <c r="B16" s="122">
        <v>0</v>
      </c>
      <c r="C16" s="123">
        <v>0</v>
      </c>
      <c r="D16" s="124">
        <f t="shared" si="0"/>
        <v>0</v>
      </c>
      <c r="E16" s="125">
        <v>5</v>
      </c>
      <c r="F16" s="123">
        <v>46</v>
      </c>
      <c r="G16" s="126">
        <f t="shared" si="1"/>
        <v>51</v>
      </c>
      <c r="H16" s="122">
        <v>0</v>
      </c>
      <c r="I16" s="123">
        <v>0</v>
      </c>
      <c r="J16" s="124">
        <f t="shared" si="2"/>
        <v>0</v>
      </c>
      <c r="K16" s="125">
        <f t="shared" si="3"/>
        <v>5</v>
      </c>
      <c r="L16" s="123">
        <f t="shared" si="3"/>
        <v>46</v>
      </c>
      <c r="M16" s="126">
        <f t="shared" si="3"/>
        <v>51</v>
      </c>
      <c r="N16" s="127" t="s">
        <v>281</v>
      </c>
      <c r="O16" s="128" t="s">
        <v>282</v>
      </c>
    </row>
    <row r="17" spans="1:15" ht="19.5" customHeight="1">
      <c r="A17" s="130" t="s">
        <v>283</v>
      </c>
      <c r="B17" s="122">
        <v>0</v>
      </c>
      <c r="C17" s="123">
        <v>0</v>
      </c>
      <c r="D17" s="124">
        <f t="shared" si="0"/>
        <v>0</v>
      </c>
      <c r="E17" s="125">
        <v>7</v>
      </c>
      <c r="F17" s="123">
        <v>34</v>
      </c>
      <c r="G17" s="126">
        <f t="shared" si="1"/>
        <v>41</v>
      </c>
      <c r="H17" s="122">
        <v>0</v>
      </c>
      <c r="I17" s="123">
        <v>0</v>
      </c>
      <c r="J17" s="124">
        <f t="shared" si="2"/>
        <v>0</v>
      </c>
      <c r="K17" s="125">
        <f t="shared" si="3"/>
        <v>7</v>
      </c>
      <c r="L17" s="123">
        <f t="shared" si="3"/>
        <v>34</v>
      </c>
      <c r="M17" s="126">
        <f t="shared" si="3"/>
        <v>41</v>
      </c>
      <c r="N17" s="127" t="s">
        <v>284</v>
      </c>
      <c r="O17" s="128" t="s">
        <v>285</v>
      </c>
    </row>
    <row r="18" spans="1:15" ht="19.5" customHeight="1">
      <c r="A18" s="130" t="s">
        <v>286</v>
      </c>
      <c r="B18" s="122">
        <v>0</v>
      </c>
      <c r="C18" s="123">
        <v>0</v>
      </c>
      <c r="D18" s="124">
        <f t="shared" si="0"/>
        <v>0</v>
      </c>
      <c r="E18" s="125">
        <v>5</v>
      </c>
      <c r="F18" s="123">
        <v>35</v>
      </c>
      <c r="G18" s="126">
        <f t="shared" si="1"/>
        <v>40</v>
      </c>
      <c r="H18" s="122">
        <v>0</v>
      </c>
      <c r="I18" s="123">
        <v>2</v>
      </c>
      <c r="J18" s="124">
        <f t="shared" si="2"/>
        <v>2</v>
      </c>
      <c r="K18" s="125">
        <f t="shared" si="3"/>
        <v>5</v>
      </c>
      <c r="L18" s="123">
        <f t="shared" si="3"/>
        <v>37</v>
      </c>
      <c r="M18" s="126">
        <f t="shared" si="3"/>
        <v>42</v>
      </c>
      <c r="N18" s="127" t="s">
        <v>265</v>
      </c>
      <c r="O18" s="128" t="s">
        <v>268</v>
      </c>
    </row>
    <row r="19" spans="1:15" ht="19.5" customHeight="1">
      <c r="A19" s="130" t="s">
        <v>287</v>
      </c>
      <c r="B19" s="122">
        <v>0</v>
      </c>
      <c r="C19" s="123">
        <v>0</v>
      </c>
      <c r="D19" s="124">
        <f t="shared" si="0"/>
        <v>0</v>
      </c>
      <c r="E19" s="125">
        <v>4</v>
      </c>
      <c r="F19" s="123">
        <v>46</v>
      </c>
      <c r="G19" s="126">
        <f t="shared" si="1"/>
        <v>50</v>
      </c>
      <c r="H19" s="122">
        <v>1</v>
      </c>
      <c r="I19" s="123">
        <v>2</v>
      </c>
      <c r="J19" s="124">
        <f t="shared" si="2"/>
        <v>3</v>
      </c>
      <c r="K19" s="125">
        <f t="shared" si="3"/>
        <v>5</v>
      </c>
      <c r="L19" s="123">
        <f t="shared" si="3"/>
        <v>48</v>
      </c>
      <c r="M19" s="126">
        <f t="shared" si="3"/>
        <v>53</v>
      </c>
      <c r="N19" s="127" t="s">
        <v>268</v>
      </c>
      <c r="O19" s="128"/>
    </row>
    <row r="20" spans="1:15" ht="19.5" customHeight="1">
      <c r="A20" s="131" t="s">
        <v>288</v>
      </c>
      <c r="B20" s="132">
        <v>0</v>
      </c>
      <c r="C20" s="133">
        <v>0</v>
      </c>
      <c r="D20" s="134">
        <f t="shared" si="0"/>
        <v>0</v>
      </c>
      <c r="E20" s="135">
        <v>12</v>
      </c>
      <c r="F20" s="133">
        <v>46</v>
      </c>
      <c r="G20" s="136">
        <f t="shared" si="1"/>
        <v>58</v>
      </c>
      <c r="H20" s="132">
        <v>0</v>
      </c>
      <c r="I20" s="133">
        <v>0</v>
      </c>
      <c r="J20" s="134">
        <f t="shared" si="2"/>
        <v>0</v>
      </c>
      <c r="K20" s="135">
        <f t="shared" si="3"/>
        <v>12</v>
      </c>
      <c r="L20" s="133">
        <f t="shared" si="3"/>
        <v>46</v>
      </c>
      <c r="M20" s="136">
        <f t="shared" si="3"/>
        <v>58</v>
      </c>
      <c r="N20" s="119" t="s">
        <v>289</v>
      </c>
      <c r="O20" s="120" t="s">
        <v>290</v>
      </c>
    </row>
    <row r="21" spans="1:15" ht="19.5" customHeight="1">
      <c r="A21" s="137" t="s">
        <v>6</v>
      </c>
      <c r="B21" s="138">
        <f aca="true" t="shared" si="4" ref="B21:J21">SUM(B7:B20)</f>
        <v>0</v>
      </c>
      <c r="C21" s="139">
        <f t="shared" si="4"/>
        <v>0</v>
      </c>
      <c r="D21" s="140">
        <f t="shared" si="4"/>
        <v>0</v>
      </c>
      <c r="E21" s="141">
        <f t="shared" si="4"/>
        <v>109</v>
      </c>
      <c r="F21" s="139">
        <f t="shared" si="4"/>
        <v>521</v>
      </c>
      <c r="G21" s="142">
        <f t="shared" si="4"/>
        <v>630</v>
      </c>
      <c r="H21" s="138">
        <f t="shared" si="4"/>
        <v>4</v>
      </c>
      <c r="I21" s="139">
        <f t="shared" si="4"/>
        <v>19</v>
      </c>
      <c r="J21" s="140">
        <f t="shared" si="4"/>
        <v>23</v>
      </c>
      <c r="K21" s="141">
        <f t="shared" si="3"/>
        <v>113</v>
      </c>
      <c r="L21" s="139">
        <f t="shared" si="3"/>
        <v>540</v>
      </c>
      <c r="M21" s="142">
        <f t="shared" si="3"/>
        <v>653</v>
      </c>
      <c r="N21" s="143" t="s">
        <v>291</v>
      </c>
      <c r="O21" s="144" t="s">
        <v>292</v>
      </c>
    </row>
    <row r="22" spans="1:15" ht="19.5" customHeight="1">
      <c r="A22" s="113" t="s">
        <v>293</v>
      </c>
      <c r="B22" s="114"/>
      <c r="C22" s="115"/>
      <c r="D22" s="116"/>
      <c r="E22" s="117"/>
      <c r="F22" s="115"/>
      <c r="G22" s="118"/>
      <c r="H22" s="114"/>
      <c r="I22" s="115"/>
      <c r="J22" s="116"/>
      <c r="K22" s="117"/>
      <c r="L22" s="115"/>
      <c r="M22" s="118"/>
      <c r="N22" s="119"/>
      <c r="O22" s="120"/>
    </row>
    <row r="23" spans="1:15" ht="19.5" customHeight="1">
      <c r="A23" s="130" t="s">
        <v>294</v>
      </c>
      <c r="B23" s="122">
        <v>5</v>
      </c>
      <c r="C23" s="123">
        <v>0</v>
      </c>
      <c r="D23" s="124">
        <f aca="true" t="shared" si="5" ref="D23:D31">SUM(B23:C23)</f>
        <v>5</v>
      </c>
      <c r="E23" s="125">
        <v>21</v>
      </c>
      <c r="F23" s="123">
        <v>64</v>
      </c>
      <c r="G23" s="126">
        <f>SUM(E23:F23)</f>
        <v>85</v>
      </c>
      <c r="H23" s="122">
        <v>0</v>
      </c>
      <c r="I23" s="123">
        <v>3</v>
      </c>
      <c r="J23" s="124">
        <f>SUM(H23:I23)</f>
        <v>3</v>
      </c>
      <c r="K23" s="125">
        <f aca="true" t="shared" si="6" ref="K23:M34">SUM(B23+E23+H23)</f>
        <v>26</v>
      </c>
      <c r="L23" s="123">
        <f t="shared" si="6"/>
        <v>67</v>
      </c>
      <c r="M23" s="126">
        <f t="shared" si="6"/>
        <v>93</v>
      </c>
      <c r="N23" s="127"/>
      <c r="O23" s="128" t="s">
        <v>285</v>
      </c>
    </row>
    <row r="24" spans="1:15" ht="19.5" customHeight="1">
      <c r="A24" s="130" t="s">
        <v>295</v>
      </c>
      <c r="B24" s="122">
        <v>1</v>
      </c>
      <c r="C24" s="123">
        <v>2</v>
      </c>
      <c r="D24" s="124">
        <f t="shared" si="5"/>
        <v>3</v>
      </c>
      <c r="E24" s="125">
        <v>10</v>
      </c>
      <c r="F24" s="123">
        <v>47</v>
      </c>
      <c r="G24" s="126">
        <f aca="true" t="shared" si="7" ref="G24:G31">SUM(E24:F24)</f>
        <v>57</v>
      </c>
      <c r="H24" s="122">
        <v>2</v>
      </c>
      <c r="I24" s="123">
        <v>4</v>
      </c>
      <c r="J24" s="124">
        <f aca="true" t="shared" si="8" ref="J24:J34">SUM(H24:I24)</f>
        <v>6</v>
      </c>
      <c r="K24" s="125">
        <f t="shared" si="6"/>
        <v>13</v>
      </c>
      <c r="L24" s="123">
        <f t="shared" si="6"/>
        <v>53</v>
      </c>
      <c r="M24" s="126">
        <f t="shared" si="6"/>
        <v>66</v>
      </c>
      <c r="N24" s="127" t="s">
        <v>268</v>
      </c>
      <c r="O24" s="128" t="s">
        <v>296</v>
      </c>
    </row>
    <row r="25" spans="1:15" ht="19.5" customHeight="1">
      <c r="A25" s="129" t="s">
        <v>297</v>
      </c>
      <c r="B25" s="122">
        <v>1</v>
      </c>
      <c r="C25" s="123">
        <v>0</v>
      </c>
      <c r="D25" s="124">
        <f t="shared" si="5"/>
        <v>1</v>
      </c>
      <c r="E25" s="125">
        <v>1</v>
      </c>
      <c r="F25" s="123">
        <v>42</v>
      </c>
      <c r="G25" s="126">
        <f t="shared" si="7"/>
        <v>43</v>
      </c>
      <c r="H25" s="122">
        <v>0</v>
      </c>
      <c r="I25" s="123">
        <v>3</v>
      </c>
      <c r="J25" s="124">
        <f t="shared" si="8"/>
        <v>3</v>
      </c>
      <c r="K25" s="125">
        <f t="shared" si="6"/>
        <v>2</v>
      </c>
      <c r="L25" s="123">
        <f t="shared" si="6"/>
        <v>45</v>
      </c>
      <c r="M25" s="126">
        <f t="shared" si="6"/>
        <v>47</v>
      </c>
      <c r="N25" s="127" t="s">
        <v>268</v>
      </c>
      <c r="O25" s="128" t="s">
        <v>273</v>
      </c>
    </row>
    <row r="26" spans="1:15" ht="19.5" customHeight="1">
      <c r="A26" s="130" t="s">
        <v>298</v>
      </c>
      <c r="B26" s="122">
        <v>0</v>
      </c>
      <c r="C26" s="123">
        <v>0</v>
      </c>
      <c r="D26" s="124">
        <f t="shared" si="5"/>
        <v>0</v>
      </c>
      <c r="E26" s="125">
        <v>11</v>
      </c>
      <c r="F26" s="123">
        <v>30</v>
      </c>
      <c r="G26" s="126">
        <f t="shared" si="7"/>
        <v>41</v>
      </c>
      <c r="H26" s="122">
        <v>2</v>
      </c>
      <c r="I26" s="123">
        <v>3</v>
      </c>
      <c r="J26" s="124">
        <f t="shared" si="8"/>
        <v>5</v>
      </c>
      <c r="K26" s="125">
        <f t="shared" si="6"/>
        <v>13</v>
      </c>
      <c r="L26" s="123">
        <f t="shared" si="6"/>
        <v>33</v>
      </c>
      <c r="M26" s="126">
        <f t="shared" si="6"/>
        <v>46</v>
      </c>
      <c r="N26" s="127"/>
      <c r="O26" s="128" t="s">
        <v>268</v>
      </c>
    </row>
    <row r="27" spans="1:15" ht="19.5" customHeight="1">
      <c r="A27" s="130" t="s">
        <v>299</v>
      </c>
      <c r="B27" s="122">
        <v>0</v>
      </c>
      <c r="C27" s="123">
        <v>1</v>
      </c>
      <c r="D27" s="124">
        <f t="shared" si="5"/>
        <v>1</v>
      </c>
      <c r="E27" s="125">
        <v>5</v>
      </c>
      <c r="F27" s="123">
        <v>27</v>
      </c>
      <c r="G27" s="126">
        <f t="shared" si="7"/>
        <v>32</v>
      </c>
      <c r="H27" s="122">
        <v>0</v>
      </c>
      <c r="I27" s="123">
        <v>0</v>
      </c>
      <c r="J27" s="124">
        <f t="shared" si="8"/>
        <v>0</v>
      </c>
      <c r="K27" s="125">
        <f t="shared" si="6"/>
        <v>5</v>
      </c>
      <c r="L27" s="123">
        <f t="shared" si="6"/>
        <v>28</v>
      </c>
      <c r="M27" s="126">
        <f t="shared" si="6"/>
        <v>33</v>
      </c>
      <c r="N27" s="127" t="s">
        <v>300</v>
      </c>
      <c r="O27" s="128" t="s">
        <v>278</v>
      </c>
    </row>
    <row r="28" spans="1:15" ht="19.5" customHeight="1">
      <c r="A28" s="130" t="s">
        <v>301</v>
      </c>
      <c r="B28" s="122">
        <v>0</v>
      </c>
      <c r="C28" s="123">
        <v>3</v>
      </c>
      <c r="D28" s="124">
        <f t="shared" si="5"/>
        <v>3</v>
      </c>
      <c r="E28" s="125">
        <v>0</v>
      </c>
      <c r="F28" s="123">
        <v>25</v>
      </c>
      <c r="G28" s="126">
        <f t="shared" si="7"/>
        <v>25</v>
      </c>
      <c r="H28" s="122">
        <v>0</v>
      </c>
      <c r="I28" s="123">
        <v>0</v>
      </c>
      <c r="J28" s="124">
        <f t="shared" si="8"/>
        <v>0</v>
      </c>
      <c r="K28" s="125">
        <f t="shared" si="6"/>
        <v>0</v>
      </c>
      <c r="L28" s="123">
        <f t="shared" si="6"/>
        <v>28</v>
      </c>
      <c r="M28" s="126">
        <f t="shared" si="6"/>
        <v>28</v>
      </c>
      <c r="N28" s="127" t="s">
        <v>268</v>
      </c>
      <c r="O28" s="128" t="s">
        <v>264</v>
      </c>
    </row>
    <row r="29" spans="1:15" ht="19.5" customHeight="1">
      <c r="A29" s="130" t="s">
        <v>277</v>
      </c>
      <c r="B29" s="122">
        <v>0</v>
      </c>
      <c r="C29" s="123">
        <v>2</v>
      </c>
      <c r="D29" s="124">
        <f t="shared" si="5"/>
        <v>2</v>
      </c>
      <c r="E29" s="125">
        <v>1</v>
      </c>
      <c r="F29" s="123">
        <v>47</v>
      </c>
      <c r="G29" s="126">
        <f t="shared" si="7"/>
        <v>48</v>
      </c>
      <c r="H29" s="122">
        <v>0</v>
      </c>
      <c r="I29" s="123">
        <v>1</v>
      </c>
      <c r="J29" s="124">
        <f t="shared" si="8"/>
        <v>1</v>
      </c>
      <c r="K29" s="125">
        <f t="shared" si="6"/>
        <v>1</v>
      </c>
      <c r="L29" s="123">
        <f t="shared" si="6"/>
        <v>50</v>
      </c>
      <c r="M29" s="126">
        <f t="shared" si="6"/>
        <v>51</v>
      </c>
      <c r="N29" s="127"/>
      <c r="O29" s="128" t="s">
        <v>268</v>
      </c>
    </row>
    <row r="30" spans="1:15" ht="19.5" customHeight="1">
      <c r="A30" s="130" t="s">
        <v>302</v>
      </c>
      <c r="B30" s="122">
        <v>0</v>
      </c>
      <c r="C30" s="123">
        <v>0</v>
      </c>
      <c r="D30" s="124">
        <f t="shared" si="5"/>
        <v>0</v>
      </c>
      <c r="E30" s="125">
        <v>0</v>
      </c>
      <c r="F30" s="123">
        <v>5</v>
      </c>
      <c r="G30" s="126">
        <f t="shared" si="7"/>
        <v>5</v>
      </c>
      <c r="H30" s="122">
        <v>0</v>
      </c>
      <c r="I30" s="123">
        <v>0</v>
      </c>
      <c r="J30" s="124">
        <f t="shared" si="8"/>
        <v>0</v>
      </c>
      <c r="K30" s="125">
        <f t="shared" si="6"/>
        <v>0</v>
      </c>
      <c r="L30" s="123">
        <f t="shared" si="6"/>
        <v>5</v>
      </c>
      <c r="M30" s="126">
        <f t="shared" si="6"/>
        <v>5</v>
      </c>
      <c r="N30" s="127"/>
      <c r="O30" s="128"/>
    </row>
    <row r="31" spans="1:15" ht="19.5" customHeight="1">
      <c r="A31" s="130" t="s">
        <v>280</v>
      </c>
      <c r="B31" s="122">
        <v>0</v>
      </c>
      <c r="C31" s="123">
        <v>1</v>
      </c>
      <c r="D31" s="124">
        <f t="shared" si="5"/>
        <v>1</v>
      </c>
      <c r="E31" s="125">
        <v>9</v>
      </c>
      <c r="F31" s="123">
        <v>51</v>
      </c>
      <c r="G31" s="126">
        <f t="shared" si="7"/>
        <v>60</v>
      </c>
      <c r="H31" s="122">
        <v>0</v>
      </c>
      <c r="I31" s="123">
        <v>0</v>
      </c>
      <c r="J31" s="124">
        <f t="shared" si="8"/>
        <v>0</v>
      </c>
      <c r="K31" s="125">
        <f t="shared" si="6"/>
        <v>9</v>
      </c>
      <c r="L31" s="123">
        <f t="shared" si="6"/>
        <v>52</v>
      </c>
      <c r="M31" s="126">
        <f t="shared" si="6"/>
        <v>61</v>
      </c>
      <c r="N31" s="127" t="s">
        <v>273</v>
      </c>
      <c r="O31" s="128" t="s">
        <v>303</v>
      </c>
    </row>
    <row r="32" spans="1:15" ht="19.5" customHeight="1">
      <c r="A32" s="130" t="s">
        <v>304</v>
      </c>
      <c r="B32" s="122">
        <v>0</v>
      </c>
      <c r="C32" s="123">
        <v>0</v>
      </c>
      <c r="D32" s="124">
        <f>SUM(B32:C32)</f>
        <v>0</v>
      </c>
      <c r="E32" s="125">
        <v>18</v>
      </c>
      <c r="F32" s="123">
        <v>5</v>
      </c>
      <c r="G32" s="126">
        <f>SUM(E32:F32)</f>
        <v>23</v>
      </c>
      <c r="H32" s="122">
        <v>6</v>
      </c>
      <c r="I32" s="123">
        <v>1</v>
      </c>
      <c r="J32" s="124">
        <f t="shared" si="8"/>
        <v>7</v>
      </c>
      <c r="K32" s="125">
        <f t="shared" si="6"/>
        <v>24</v>
      </c>
      <c r="L32" s="123">
        <f t="shared" si="6"/>
        <v>6</v>
      </c>
      <c r="M32" s="126">
        <f t="shared" si="6"/>
        <v>30</v>
      </c>
      <c r="N32" s="127"/>
      <c r="O32" s="128"/>
    </row>
    <row r="33" spans="1:15" ht="19.5" customHeight="1">
      <c r="A33" s="130" t="s">
        <v>305</v>
      </c>
      <c r="B33" s="122">
        <v>0</v>
      </c>
      <c r="C33" s="123">
        <v>0</v>
      </c>
      <c r="D33" s="124">
        <f>SUM(B33:C33)</f>
        <v>0</v>
      </c>
      <c r="E33" s="125">
        <v>1</v>
      </c>
      <c r="F33" s="123">
        <v>0</v>
      </c>
      <c r="G33" s="126">
        <f>SUM(E33:F33)</f>
        <v>1</v>
      </c>
      <c r="H33" s="122">
        <v>1</v>
      </c>
      <c r="I33" s="123">
        <v>0</v>
      </c>
      <c r="J33" s="124">
        <f t="shared" si="8"/>
        <v>1</v>
      </c>
      <c r="K33" s="125">
        <f t="shared" si="6"/>
        <v>2</v>
      </c>
      <c r="L33" s="123">
        <f t="shared" si="6"/>
        <v>0</v>
      </c>
      <c r="M33" s="126">
        <f t="shared" si="6"/>
        <v>2</v>
      </c>
      <c r="N33" s="127"/>
      <c r="O33" s="128"/>
    </row>
    <row r="34" spans="1:15" ht="19.5" customHeight="1">
      <c r="A34" s="131" t="s">
        <v>306</v>
      </c>
      <c r="B34" s="132">
        <v>0</v>
      </c>
      <c r="C34" s="133">
        <v>0</v>
      </c>
      <c r="D34" s="134">
        <f>SUM(B34:C34)</f>
        <v>0</v>
      </c>
      <c r="E34" s="135">
        <v>1</v>
      </c>
      <c r="F34" s="133">
        <v>4</v>
      </c>
      <c r="G34" s="136">
        <f>SUM(E34:F34)</f>
        <v>5</v>
      </c>
      <c r="H34" s="132">
        <v>6</v>
      </c>
      <c r="I34" s="133">
        <v>9</v>
      </c>
      <c r="J34" s="134">
        <f t="shared" si="8"/>
        <v>15</v>
      </c>
      <c r="K34" s="135">
        <f t="shared" si="6"/>
        <v>7</v>
      </c>
      <c r="L34" s="133">
        <f t="shared" si="6"/>
        <v>13</v>
      </c>
      <c r="M34" s="136">
        <f t="shared" si="6"/>
        <v>20</v>
      </c>
      <c r="N34" s="119"/>
      <c r="O34" s="120" t="s">
        <v>307</v>
      </c>
    </row>
    <row r="35" spans="1:15" ht="19.5" customHeight="1">
      <c r="A35" s="137" t="s">
        <v>6</v>
      </c>
      <c r="B35" s="138">
        <f aca="true" t="shared" si="9" ref="B35:M35">SUM(B23:B34)</f>
        <v>7</v>
      </c>
      <c r="C35" s="138">
        <f t="shared" si="9"/>
        <v>9</v>
      </c>
      <c r="D35" s="145">
        <f t="shared" si="9"/>
        <v>16</v>
      </c>
      <c r="E35" s="138">
        <f t="shared" si="9"/>
        <v>78</v>
      </c>
      <c r="F35" s="138">
        <f t="shared" si="9"/>
        <v>347</v>
      </c>
      <c r="G35" s="145">
        <f t="shared" si="9"/>
        <v>425</v>
      </c>
      <c r="H35" s="138">
        <f t="shared" si="9"/>
        <v>17</v>
      </c>
      <c r="I35" s="138">
        <f t="shared" si="9"/>
        <v>24</v>
      </c>
      <c r="J35" s="145">
        <f t="shared" si="9"/>
        <v>41</v>
      </c>
      <c r="K35" s="138">
        <f t="shared" si="9"/>
        <v>102</v>
      </c>
      <c r="L35" s="138">
        <f t="shared" si="9"/>
        <v>380</v>
      </c>
      <c r="M35" s="138">
        <f t="shared" si="9"/>
        <v>482</v>
      </c>
      <c r="N35" s="143" t="s">
        <v>303</v>
      </c>
      <c r="O35" s="144" t="s">
        <v>308</v>
      </c>
    </row>
    <row r="36" spans="1:15" ht="19.5" customHeight="1">
      <c r="A36" s="146" t="s">
        <v>309</v>
      </c>
      <c r="B36" s="132"/>
      <c r="C36" s="147"/>
      <c r="D36" s="148"/>
      <c r="E36" s="135"/>
      <c r="F36" s="147"/>
      <c r="G36" s="149"/>
      <c r="H36" s="132"/>
      <c r="I36" s="147"/>
      <c r="J36" s="148"/>
      <c r="K36" s="135"/>
      <c r="L36" s="150"/>
      <c r="M36" s="149"/>
      <c r="N36" s="119"/>
      <c r="O36" s="120"/>
    </row>
    <row r="37" spans="1:15" ht="19.5" customHeight="1">
      <c r="A37" s="151" t="s">
        <v>305</v>
      </c>
      <c r="B37" s="152">
        <v>0</v>
      </c>
      <c r="C37" s="133">
        <v>0</v>
      </c>
      <c r="D37" s="153">
        <f>SUM(B37:C37)</f>
        <v>0</v>
      </c>
      <c r="E37" s="135">
        <v>8</v>
      </c>
      <c r="F37" s="133">
        <v>14</v>
      </c>
      <c r="G37" s="154">
        <f>SUM(E37:F37)</f>
        <v>22</v>
      </c>
      <c r="H37" s="132">
        <v>9</v>
      </c>
      <c r="I37" s="133">
        <v>2</v>
      </c>
      <c r="J37" s="153">
        <f>SUM(H37:I37)</f>
        <v>11</v>
      </c>
      <c r="K37" s="155">
        <f aca="true" t="shared" si="10" ref="K37:M38">SUM(B37+E37+H37)</f>
        <v>17</v>
      </c>
      <c r="L37" s="156">
        <f t="shared" si="10"/>
        <v>16</v>
      </c>
      <c r="M37" s="154">
        <f t="shared" si="10"/>
        <v>33</v>
      </c>
      <c r="N37" s="119"/>
      <c r="O37" s="120" t="s">
        <v>268</v>
      </c>
    </row>
    <row r="38" spans="1:15" ht="19.5" customHeight="1">
      <c r="A38" s="157" t="s">
        <v>6</v>
      </c>
      <c r="B38" s="158">
        <f aca="true" t="shared" si="11" ref="B38:J38">SUM(B36:B37)</f>
        <v>0</v>
      </c>
      <c r="C38" s="139">
        <f t="shared" si="11"/>
        <v>0</v>
      </c>
      <c r="D38" s="140">
        <f t="shared" si="11"/>
        <v>0</v>
      </c>
      <c r="E38" s="141">
        <f t="shared" si="11"/>
        <v>8</v>
      </c>
      <c r="F38" s="139">
        <f t="shared" si="11"/>
        <v>14</v>
      </c>
      <c r="G38" s="142">
        <f t="shared" si="11"/>
        <v>22</v>
      </c>
      <c r="H38" s="159">
        <f t="shared" si="11"/>
        <v>9</v>
      </c>
      <c r="I38" s="139">
        <f t="shared" si="11"/>
        <v>2</v>
      </c>
      <c r="J38" s="140">
        <f t="shared" si="11"/>
        <v>11</v>
      </c>
      <c r="K38" s="160">
        <f t="shared" si="10"/>
        <v>17</v>
      </c>
      <c r="L38" s="161">
        <f t="shared" si="10"/>
        <v>16</v>
      </c>
      <c r="M38" s="142">
        <f t="shared" si="10"/>
        <v>33</v>
      </c>
      <c r="N38" s="104"/>
      <c r="O38" s="162" t="s">
        <v>268</v>
      </c>
    </row>
    <row r="39" spans="1:15" ht="19.5" customHeight="1">
      <c r="A39" s="146" t="s">
        <v>310</v>
      </c>
      <c r="B39" s="568"/>
      <c r="C39" s="569"/>
      <c r="D39" s="570"/>
      <c r="E39" s="568"/>
      <c r="F39" s="569"/>
      <c r="G39" s="570"/>
      <c r="H39" s="568"/>
      <c r="I39" s="569"/>
      <c r="J39" s="570"/>
      <c r="K39" s="568"/>
      <c r="L39" s="569"/>
      <c r="M39" s="570"/>
      <c r="N39" s="570"/>
      <c r="O39" s="571"/>
    </row>
    <row r="40" spans="1:15" ht="19.5" customHeight="1">
      <c r="A40" s="151" t="s">
        <v>311</v>
      </c>
      <c r="B40" s="572">
        <v>3</v>
      </c>
      <c r="C40" s="573">
        <v>4</v>
      </c>
      <c r="D40" s="154">
        <f>SUM(B40:C40)</f>
        <v>7</v>
      </c>
      <c r="E40" s="572">
        <v>50</v>
      </c>
      <c r="F40" s="573">
        <v>92</v>
      </c>
      <c r="G40" s="154">
        <f>SUM(E40:F40)</f>
        <v>142</v>
      </c>
      <c r="H40" s="572">
        <v>26</v>
      </c>
      <c r="I40" s="573">
        <v>51</v>
      </c>
      <c r="J40" s="153">
        <f>SUM(H40:I40)</f>
        <v>77</v>
      </c>
      <c r="K40" s="155">
        <f aca="true" t="shared" si="12" ref="K40:M41">SUM(B40+E40+H40)</f>
        <v>79</v>
      </c>
      <c r="L40" s="156">
        <f t="shared" si="12"/>
        <v>147</v>
      </c>
      <c r="M40" s="154">
        <f t="shared" si="12"/>
        <v>226</v>
      </c>
      <c r="N40" s="184" t="s">
        <v>300</v>
      </c>
      <c r="O40" s="184" t="s">
        <v>312</v>
      </c>
    </row>
    <row r="41" spans="1:15" ht="19.5" customHeight="1">
      <c r="A41" s="157" t="s">
        <v>6</v>
      </c>
      <c r="B41" s="158">
        <f aca="true" t="shared" si="13" ref="B41:J41">SUM(B39:B40)</f>
        <v>3</v>
      </c>
      <c r="C41" s="139">
        <f t="shared" si="13"/>
        <v>4</v>
      </c>
      <c r="D41" s="140">
        <f t="shared" si="13"/>
        <v>7</v>
      </c>
      <c r="E41" s="141">
        <f t="shared" si="13"/>
        <v>50</v>
      </c>
      <c r="F41" s="139">
        <f t="shared" si="13"/>
        <v>92</v>
      </c>
      <c r="G41" s="142">
        <f t="shared" si="13"/>
        <v>142</v>
      </c>
      <c r="H41" s="159">
        <f t="shared" si="13"/>
        <v>26</v>
      </c>
      <c r="I41" s="139">
        <f t="shared" si="13"/>
        <v>51</v>
      </c>
      <c r="J41" s="140">
        <f t="shared" si="13"/>
        <v>77</v>
      </c>
      <c r="K41" s="160">
        <f t="shared" si="12"/>
        <v>79</v>
      </c>
      <c r="L41" s="161">
        <f t="shared" si="12"/>
        <v>147</v>
      </c>
      <c r="M41" s="142">
        <f t="shared" si="12"/>
        <v>226</v>
      </c>
      <c r="N41" s="162" t="s">
        <v>300</v>
      </c>
      <c r="O41" s="162" t="s">
        <v>312</v>
      </c>
    </row>
    <row r="42" spans="1:15" ht="19.5" customHeight="1">
      <c r="A42" s="574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</row>
    <row r="43" spans="1:15" ht="22.5" customHeight="1">
      <c r="A43" s="561" t="s">
        <v>253</v>
      </c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</row>
    <row r="44" spans="1:15" ht="23.25" customHeight="1">
      <c r="A44" s="720" t="s">
        <v>254</v>
      </c>
      <c r="B44" s="720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</row>
    <row r="45" spans="1:15" ht="19.5" customHeight="1">
      <c r="A45" s="576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7" t="s">
        <v>468</v>
      </c>
    </row>
    <row r="46" spans="1:15" ht="19.5" customHeight="1">
      <c r="A46" s="726" t="s">
        <v>255</v>
      </c>
      <c r="B46" s="724" t="s">
        <v>256</v>
      </c>
      <c r="C46" s="723"/>
      <c r="D46" s="725"/>
      <c r="E46" s="723" t="s">
        <v>257</v>
      </c>
      <c r="F46" s="723"/>
      <c r="G46" s="723"/>
      <c r="H46" s="724" t="s">
        <v>258</v>
      </c>
      <c r="I46" s="723"/>
      <c r="J46" s="725"/>
      <c r="K46" s="163" t="s">
        <v>6</v>
      </c>
      <c r="L46" s="106"/>
      <c r="M46" s="164"/>
      <c r="N46" s="106" t="s">
        <v>259</v>
      </c>
      <c r="O46" s="106"/>
    </row>
    <row r="47" spans="1:15" ht="19.5" customHeight="1">
      <c r="A47" s="727"/>
      <c r="B47" s="110" t="s">
        <v>4</v>
      </c>
      <c r="C47" s="108" t="s">
        <v>5</v>
      </c>
      <c r="D47" s="111" t="s">
        <v>6</v>
      </c>
      <c r="E47" s="107" t="s">
        <v>4</v>
      </c>
      <c r="F47" s="108" t="s">
        <v>5</v>
      </c>
      <c r="G47" s="109" t="s">
        <v>6</v>
      </c>
      <c r="H47" s="110" t="s">
        <v>4</v>
      </c>
      <c r="I47" s="108" t="s">
        <v>5</v>
      </c>
      <c r="J47" s="111" t="s">
        <v>6</v>
      </c>
      <c r="K47" s="107" t="s">
        <v>4</v>
      </c>
      <c r="L47" s="108" t="s">
        <v>5</v>
      </c>
      <c r="M47" s="109" t="s">
        <v>6</v>
      </c>
      <c r="N47" s="112" t="s">
        <v>260</v>
      </c>
      <c r="O47" s="112" t="s">
        <v>261</v>
      </c>
    </row>
    <row r="48" spans="1:15" ht="19.5" customHeight="1">
      <c r="A48" s="165" t="s">
        <v>313</v>
      </c>
      <c r="B48" s="166"/>
      <c r="C48" s="150"/>
      <c r="D48" s="167"/>
      <c r="E48" s="168"/>
      <c r="F48" s="150"/>
      <c r="G48" s="169"/>
      <c r="H48" s="166"/>
      <c r="I48" s="150"/>
      <c r="J48" s="167"/>
      <c r="K48" s="168"/>
      <c r="L48" s="150"/>
      <c r="M48" s="169"/>
      <c r="N48" s="170"/>
      <c r="O48" s="171"/>
    </row>
    <row r="49" spans="1:15" ht="19.5" customHeight="1">
      <c r="A49" s="172" t="s">
        <v>314</v>
      </c>
      <c r="B49" s="125">
        <v>1</v>
      </c>
      <c r="C49" s="123">
        <v>6</v>
      </c>
      <c r="D49" s="126">
        <f>SUM(B49:C49)</f>
        <v>7</v>
      </c>
      <c r="E49" s="122">
        <v>12</v>
      </c>
      <c r="F49" s="123">
        <v>56</v>
      </c>
      <c r="G49" s="124">
        <f>SUM(E49:F49)</f>
        <v>68</v>
      </c>
      <c r="H49" s="125">
        <v>1</v>
      </c>
      <c r="I49" s="123">
        <v>12</v>
      </c>
      <c r="J49" s="126">
        <f>SUM(H49:I49)</f>
        <v>13</v>
      </c>
      <c r="K49" s="122">
        <f aca="true" t="shared" si="14" ref="K49:M53">SUM(B49+E49+H49)</f>
        <v>14</v>
      </c>
      <c r="L49" s="123">
        <f t="shared" si="14"/>
        <v>74</v>
      </c>
      <c r="M49" s="124">
        <f t="shared" si="14"/>
        <v>88</v>
      </c>
      <c r="N49" s="127"/>
      <c r="O49" s="128"/>
    </row>
    <row r="50" spans="1:15" ht="19.5" customHeight="1">
      <c r="A50" s="172" t="s">
        <v>315</v>
      </c>
      <c r="B50" s="125">
        <v>0</v>
      </c>
      <c r="C50" s="123">
        <v>6</v>
      </c>
      <c r="D50" s="126">
        <f>SUM(B50:C50)</f>
        <v>6</v>
      </c>
      <c r="E50" s="122">
        <v>15</v>
      </c>
      <c r="F50" s="123">
        <v>65</v>
      </c>
      <c r="G50" s="124">
        <f>SUM(E50:F50)</f>
        <v>80</v>
      </c>
      <c r="H50" s="125">
        <v>3</v>
      </c>
      <c r="I50" s="123">
        <v>20</v>
      </c>
      <c r="J50" s="126">
        <f>SUM(H50:I50)</f>
        <v>23</v>
      </c>
      <c r="K50" s="122">
        <f t="shared" si="14"/>
        <v>18</v>
      </c>
      <c r="L50" s="123">
        <f t="shared" si="14"/>
        <v>91</v>
      </c>
      <c r="M50" s="124">
        <f t="shared" si="14"/>
        <v>109</v>
      </c>
      <c r="N50" s="127"/>
      <c r="O50" s="128" t="s">
        <v>307</v>
      </c>
    </row>
    <row r="51" spans="1:15" ht="19.5" customHeight="1">
      <c r="A51" s="172" t="s">
        <v>316</v>
      </c>
      <c r="B51" s="125">
        <v>0</v>
      </c>
      <c r="C51" s="123">
        <v>15</v>
      </c>
      <c r="D51" s="126">
        <f>SUM(B51:C51)</f>
        <v>15</v>
      </c>
      <c r="E51" s="122">
        <v>5</v>
      </c>
      <c r="F51" s="123">
        <v>98</v>
      </c>
      <c r="G51" s="124">
        <f>SUM(E51:F51)</f>
        <v>103</v>
      </c>
      <c r="H51" s="125">
        <v>2</v>
      </c>
      <c r="I51" s="123">
        <v>11</v>
      </c>
      <c r="J51" s="126">
        <f>SUM(H51:I51)</f>
        <v>13</v>
      </c>
      <c r="K51" s="122">
        <f t="shared" si="14"/>
        <v>7</v>
      </c>
      <c r="L51" s="123">
        <f t="shared" si="14"/>
        <v>124</v>
      </c>
      <c r="M51" s="124">
        <f t="shared" si="14"/>
        <v>131</v>
      </c>
      <c r="N51" s="127" t="s">
        <v>307</v>
      </c>
      <c r="O51" s="128" t="s">
        <v>265</v>
      </c>
    </row>
    <row r="52" spans="1:15" ht="19.5" customHeight="1">
      <c r="A52" s="172" t="s">
        <v>317</v>
      </c>
      <c r="B52" s="125">
        <v>1</v>
      </c>
      <c r="C52" s="123">
        <v>5</v>
      </c>
      <c r="D52" s="126">
        <f>SUM(B52:C52)</f>
        <v>6</v>
      </c>
      <c r="E52" s="122">
        <v>11</v>
      </c>
      <c r="F52" s="123">
        <v>84</v>
      </c>
      <c r="G52" s="124">
        <f>SUM(E52:F52)</f>
        <v>95</v>
      </c>
      <c r="H52" s="125">
        <v>6</v>
      </c>
      <c r="I52" s="123">
        <v>29</v>
      </c>
      <c r="J52" s="126">
        <f>SUM(H52:I52)</f>
        <v>35</v>
      </c>
      <c r="K52" s="122">
        <f t="shared" si="14"/>
        <v>18</v>
      </c>
      <c r="L52" s="123">
        <f t="shared" si="14"/>
        <v>118</v>
      </c>
      <c r="M52" s="124">
        <f t="shared" si="14"/>
        <v>136</v>
      </c>
      <c r="N52" s="127"/>
      <c r="O52" s="128"/>
    </row>
    <row r="53" spans="1:15" ht="19.5" customHeight="1">
      <c r="A53" s="173" t="s">
        <v>6</v>
      </c>
      <c r="B53" s="141">
        <f aca="true" t="shared" si="15" ref="B53:J53">SUM(B49:B52)</f>
        <v>2</v>
      </c>
      <c r="C53" s="139">
        <f t="shared" si="15"/>
        <v>32</v>
      </c>
      <c r="D53" s="174">
        <f t="shared" si="15"/>
        <v>34</v>
      </c>
      <c r="E53" s="138">
        <f t="shared" si="15"/>
        <v>43</v>
      </c>
      <c r="F53" s="139">
        <f t="shared" si="15"/>
        <v>303</v>
      </c>
      <c r="G53" s="175">
        <f t="shared" si="15"/>
        <v>346</v>
      </c>
      <c r="H53" s="141">
        <f t="shared" si="15"/>
        <v>12</v>
      </c>
      <c r="I53" s="139">
        <f t="shared" si="15"/>
        <v>72</v>
      </c>
      <c r="J53" s="174">
        <f t="shared" si="15"/>
        <v>84</v>
      </c>
      <c r="K53" s="138">
        <f t="shared" si="14"/>
        <v>57</v>
      </c>
      <c r="L53" s="139">
        <f t="shared" si="14"/>
        <v>407</v>
      </c>
      <c r="M53" s="140">
        <f t="shared" si="14"/>
        <v>464</v>
      </c>
      <c r="N53" s="143" t="s">
        <v>307</v>
      </c>
      <c r="O53" s="162" t="s">
        <v>318</v>
      </c>
    </row>
    <row r="54" spans="1:15" ht="19.5" customHeight="1">
      <c r="A54" s="176" t="s">
        <v>319</v>
      </c>
      <c r="B54" s="177"/>
      <c r="C54" s="578"/>
      <c r="D54" s="178"/>
      <c r="E54" s="177"/>
      <c r="F54" s="578"/>
      <c r="G54" s="178"/>
      <c r="H54" s="177"/>
      <c r="I54" s="578"/>
      <c r="J54" s="178"/>
      <c r="K54" s="177"/>
      <c r="L54" s="578"/>
      <c r="M54" s="136"/>
      <c r="N54" s="179"/>
      <c r="O54" s="180"/>
    </row>
    <row r="55" spans="1:15" ht="19.5" customHeight="1">
      <c r="A55" s="181" t="s">
        <v>320</v>
      </c>
      <c r="B55" s="182">
        <v>0</v>
      </c>
      <c r="C55" s="573">
        <v>0</v>
      </c>
      <c r="D55" s="126">
        <f>SUM(B55:C55)</f>
        <v>0</v>
      </c>
      <c r="E55" s="183">
        <v>0</v>
      </c>
      <c r="F55" s="573">
        <v>0</v>
      </c>
      <c r="G55" s="154">
        <f>SUM(E55:F55)</f>
        <v>0</v>
      </c>
      <c r="H55" s="183">
        <v>9</v>
      </c>
      <c r="I55" s="573">
        <v>148</v>
      </c>
      <c r="J55" s="126">
        <f>SUM(H55:I55)</f>
        <v>157</v>
      </c>
      <c r="K55" s="122">
        <f aca="true" t="shared" si="16" ref="K55:M56">SUM(B55+E55+H55)</f>
        <v>9</v>
      </c>
      <c r="L55" s="156">
        <f t="shared" si="16"/>
        <v>148</v>
      </c>
      <c r="M55" s="124">
        <f t="shared" si="16"/>
        <v>157</v>
      </c>
      <c r="N55" s="184"/>
      <c r="O55" s="185"/>
    </row>
    <row r="56" spans="1:15" ht="19.5" customHeight="1">
      <c r="A56" s="157" t="s">
        <v>6</v>
      </c>
      <c r="B56" s="158">
        <f aca="true" t="shared" si="17" ref="B56:J56">SUM(B54:B55)</f>
        <v>0</v>
      </c>
      <c r="C56" s="139">
        <f t="shared" si="17"/>
        <v>0</v>
      </c>
      <c r="D56" s="140">
        <f t="shared" si="17"/>
        <v>0</v>
      </c>
      <c r="E56" s="141">
        <f t="shared" si="17"/>
        <v>0</v>
      </c>
      <c r="F56" s="139">
        <f t="shared" si="17"/>
        <v>0</v>
      </c>
      <c r="G56" s="142">
        <f t="shared" si="17"/>
        <v>0</v>
      </c>
      <c r="H56" s="159">
        <f t="shared" si="17"/>
        <v>9</v>
      </c>
      <c r="I56" s="139">
        <f t="shared" si="17"/>
        <v>148</v>
      </c>
      <c r="J56" s="140">
        <f t="shared" si="17"/>
        <v>157</v>
      </c>
      <c r="K56" s="160">
        <f t="shared" si="16"/>
        <v>9</v>
      </c>
      <c r="L56" s="161">
        <f t="shared" si="16"/>
        <v>148</v>
      </c>
      <c r="M56" s="142">
        <f t="shared" si="16"/>
        <v>157</v>
      </c>
      <c r="N56" s="162"/>
      <c r="O56" s="162"/>
    </row>
    <row r="57" spans="1:15" ht="19.5" customHeight="1">
      <c r="A57" s="176" t="s">
        <v>321</v>
      </c>
      <c r="B57" s="177"/>
      <c r="C57" s="578"/>
      <c r="D57" s="178"/>
      <c r="E57" s="177"/>
      <c r="F57" s="578"/>
      <c r="G57" s="178"/>
      <c r="H57" s="177"/>
      <c r="I57" s="578"/>
      <c r="J57" s="178"/>
      <c r="K57" s="177"/>
      <c r="L57" s="578"/>
      <c r="M57" s="136"/>
      <c r="N57" s="179"/>
      <c r="O57" s="180"/>
    </row>
    <row r="58" spans="1:15" ht="19.5" customHeight="1">
      <c r="A58" s="181" t="s">
        <v>322</v>
      </c>
      <c r="B58" s="182">
        <v>0</v>
      </c>
      <c r="C58" s="573">
        <v>10</v>
      </c>
      <c r="D58" s="126">
        <f>SUM(B58:C58)</f>
        <v>10</v>
      </c>
      <c r="E58" s="183">
        <v>10</v>
      </c>
      <c r="F58" s="573">
        <v>35</v>
      </c>
      <c r="G58" s="154">
        <f>SUM(E58:F58)</f>
        <v>45</v>
      </c>
      <c r="H58" s="183">
        <v>3</v>
      </c>
      <c r="I58" s="573">
        <v>4</v>
      </c>
      <c r="J58" s="126">
        <f>SUM(H58:I58)</f>
        <v>7</v>
      </c>
      <c r="K58" s="122">
        <f aca="true" t="shared" si="18" ref="K58:M59">SUM(B58+E58+H58)</f>
        <v>13</v>
      </c>
      <c r="L58" s="156">
        <f t="shared" si="18"/>
        <v>49</v>
      </c>
      <c r="M58" s="124">
        <f t="shared" si="18"/>
        <v>62</v>
      </c>
      <c r="N58" s="184" t="s">
        <v>284</v>
      </c>
      <c r="O58" s="185"/>
    </row>
    <row r="59" spans="1:15" ht="19.5" customHeight="1">
      <c r="A59" s="157" t="s">
        <v>6</v>
      </c>
      <c r="B59" s="158">
        <f aca="true" t="shared" si="19" ref="B59:J59">SUM(B57:B58)</f>
        <v>0</v>
      </c>
      <c r="C59" s="139">
        <f t="shared" si="19"/>
        <v>10</v>
      </c>
      <c r="D59" s="140">
        <f t="shared" si="19"/>
        <v>10</v>
      </c>
      <c r="E59" s="141">
        <f t="shared" si="19"/>
        <v>10</v>
      </c>
      <c r="F59" s="139">
        <f t="shared" si="19"/>
        <v>35</v>
      </c>
      <c r="G59" s="142">
        <f t="shared" si="19"/>
        <v>45</v>
      </c>
      <c r="H59" s="159">
        <f t="shared" si="19"/>
        <v>3</v>
      </c>
      <c r="I59" s="139">
        <f t="shared" si="19"/>
        <v>4</v>
      </c>
      <c r="J59" s="140">
        <f t="shared" si="19"/>
        <v>7</v>
      </c>
      <c r="K59" s="160">
        <f t="shared" si="18"/>
        <v>13</v>
      </c>
      <c r="L59" s="161">
        <f t="shared" si="18"/>
        <v>49</v>
      </c>
      <c r="M59" s="142">
        <f t="shared" si="18"/>
        <v>62</v>
      </c>
      <c r="N59" s="162" t="s">
        <v>284</v>
      </c>
      <c r="O59" s="162"/>
    </row>
    <row r="60" spans="1:15" ht="19.5" customHeight="1">
      <c r="A60" s="113" t="s">
        <v>323</v>
      </c>
      <c r="B60" s="117"/>
      <c r="C60" s="115"/>
      <c r="D60" s="118"/>
      <c r="E60" s="114"/>
      <c r="F60" s="115"/>
      <c r="G60" s="116"/>
      <c r="H60" s="117"/>
      <c r="I60" s="115"/>
      <c r="J60" s="118"/>
      <c r="K60" s="114"/>
      <c r="L60" s="115"/>
      <c r="M60" s="116"/>
      <c r="N60" s="119"/>
      <c r="O60" s="120"/>
    </row>
    <row r="61" spans="1:15" ht="19.5" customHeight="1">
      <c r="A61" s="172" t="s">
        <v>271</v>
      </c>
      <c r="B61" s="125">
        <v>0</v>
      </c>
      <c r="C61" s="123">
        <v>0</v>
      </c>
      <c r="D61" s="126">
        <f aca="true" t="shared" si="20" ref="D61:D76">SUM(B61:C61)</f>
        <v>0</v>
      </c>
      <c r="E61" s="122">
        <v>4</v>
      </c>
      <c r="F61" s="123">
        <v>13</v>
      </c>
      <c r="G61" s="124">
        <f aca="true" t="shared" si="21" ref="G61:G72">SUM(E61:F61)</f>
        <v>17</v>
      </c>
      <c r="H61" s="125">
        <v>1</v>
      </c>
      <c r="I61" s="123">
        <v>1</v>
      </c>
      <c r="J61" s="126">
        <f aca="true" t="shared" si="22" ref="J61:J76">SUM(H61:I61)</f>
        <v>2</v>
      </c>
      <c r="K61" s="122">
        <f aca="true" t="shared" si="23" ref="K61:M77">SUM(B61+E61+H61)</f>
        <v>5</v>
      </c>
      <c r="L61" s="123">
        <f t="shared" si="23"/>
        <v>14</v>
      </c>
      <c r="M61" s="124">
        <f t="shared" si="23"/>
        <v>19</v>
      </c>
      <c r="N61" s="127"/>
      <c r="O61" s="128"/>
    </row>
    <row r="62" spans="1:15" ht="19.5" customHeight="1">
      <c r="A62" s="172" t="s">
        <v>324</v>
      </c>
      <c r="B62" s="125">
        <v>1</v>
      </c>
      <c r="C62" s="123">
        <v>9</v>
      </c>
      <c r="D62" s="126">
        <f t="shared" si="20"/>
        <v>10</v>
      </c>
      <c r="E62" s="122">
        <v>5</v>
      </c>
      <c r="F62" s="123">
        <v>36</v>
      </c>
      <c r="G62" s="124">
        <f t="shared" si="21"/>
        <v>41</v>
      </c>
      <c r="H62" s="125">
        <v>2</v>
      </c>
      <c r="I62" s="123">
        <v>0</v>
      </c>
      <c r="J62" s="126">
        <f t="shared" si="22"/>
        <v>2</v>
      </c>
      <c r="K62" s="122">
        <f t="shared" si="23"/>
        <v>8</v>
      </c>
      <c r="L62" s="123">
        <f t="shared" si="23"/>
        <v>45</v>
      </c>
      <c r="M62" s="124">
        <f t="shared" si="23"/>
        <v>53</v>
      </c>
      <c r="N62" s="127"/>
      <c r="O62" s="128" t="s">
        <v>325</v>
      </c>
    </row>
    <row r="63" spans="1:15" ht="19.5" customHeight="1">
      <c r="A63" s="172" t="s">
        <v>326</v>
      </c>
      <c r="B63" s="125">
        <v>0</v>
      </c>
      <c r="C63" s="123">
        <v>0</v>
      </c>
      <c r="D63" s="126">
        <f t="shared" si="20"/>
        <v>0</v>
      </c>
      <c r="E63" s="122">
        <v>1</v>
      </c>
      <c r="F63" s="123">
        <v>7</v>
      </c>
      <c r="G63" s="124">
        <f t="shared" si="21"/>
        <v>8</v>
      </c>
      <c r="H63" s="125">
        <v>2</v>
      </c>
      <c r="I63" s="123">
        <v>3</v>
      </c>
      <c r="J63" s="126">
        <f t="shared" si="22"/>
        <v>5</v>
      </c>
      <c r="K63" s="122">
        <f t="shared" si="23"/>
        <v>3</v>
      </c>
      <c r="L63" s="123">
        <f t="shared" si="23"/>
        <v>10</v>
      </c>
      <c r="M63" s="124">
        <f t="shared" si="23"/>
        <v>13</v>
      </c>
      <c r="N63" s="127"/>
      <c r="O63" s="128" t="s">
        <v>268</v>
      </c>
    </row>
    <row r="64" spans="1:15" ht="19.5" customHeight="1">
      <c r="A64" s="172" t="s">
        <v>327</v>
      </c>
      <c r="B64" s="125">
        <v>1</v>
      </c>
      <c r="C64" s="123">
        <v>6</v>
      </c>
      <c r="D64" s="126">
        <f t="shared" si="20"/>
        <v>7</v>
      </c>
      <c r="E64" s="122">
        <v>6</v>
      </c>
      <c r="F64" s="123">
        <v>32</v>
      </c>
      <c r="G64" s="124">
        <f t="shared" si="21"/>
        <v>38</v>
      </c>
      <c r="H64" s="125">
        <v>0</v>
      </c>
      <c r="I64" s="123">
        <v>17</v>
      </c>
      <c r="J64" s="126">
        <f t="shared" si="22"/>
        <v>17</v>
      </c>
      <c r="K64" s="122">
        <f t="shared" si="23"/>
        <v>7</v>
      </c>
      <c r="L64" s="123">
        <f t="shared" si="23"/>
        <v>55</v>
      </c>
      <c r="M64" s="124">
        <f t="shared" si="23"/>
        <v>62</v>
      </c>
      <c r="N64" s="127"/>
      <c r="O64" s="128" t="s">
        <v>300</v>
      </c>
    </row>
    <row r="65" spans="1:15" ht="19.5" customHeight="1">
      <c r="A65" s="172" t="s">
        <v>328</v>
      </c>
      <c r="B65" s="125">
        <v>0</v>
      </c>
      <c r="C65" s="123">
        <v>1</v>
      </c>
      <c r="D65" s="126">
        <f t="shared" si="20"/>
        <v>1</v>
      </c>
      <c r="E65" s="122">
        <v>9</v>
      </c>
      <c r="F65" s="123">
        <v>26</v>
      </c>
      <c r="G65" s="124">
        <f t="shared" si="21"/>
        <v>35</v>
      </c>
      <c r="H65" s="125">
        <v>0</v>
      </c>
      <c r="I65" s="123">
        <v>0</v>
      </c>
      <c r="J65" s="126">
        <f t="shared" si="22"/>
        <v>0</v>
      </c>
      <c r="K65" s="122">
        <f t="shared" si="23"/>
        <v>9</v>
      </c>
      <c r="L65" s="123">
        <f t="shared" si="23"/>
        <v>27</v>
      </c>
      <c r="M65" s="124">
        <f t="shared" si="23"/>
        <v>36</v>
      </c>
      <c r="N65" s="127"/>
      <c r="O65" s="128"/>
    </row>
    <row r="66" spans="1:15" ht="19.5" customHeight="1">
      <c r="A66" s="172" t="s">
        <v>329</v>
      </c>
      <c r="B66" s="125">
        <v>0</v>
      </c>
      <c r="C66" s="123">
        <v>0</v>
      </c>
      <c r="D66" s="126">
        <f t="shared" si="20"/>
        <v>0</v>
      </c>
      <c r="E66" s="122">
        <v>5</v>
      </c>
      <c r="F66" s="123">
        <v>8</v>
      </c>
      <c r="G66" s="124">
        <f t="shared" si="21"/>
        <v>13</v>
      </c>
      <c r="H66" s="125">
        <v>0</v>
      </c>
      <c r="I66" s="123">
        <v>2</v>
      </c>
      <c r="J66" s="126">
        <f t="shared" si="22"/>
        <v>2</v>
      </c>
      <c r="K66" s="122">
        <f t="shared" si="23"/>
        <v>5</v>
      </c>
      <c r="L66" s="123">
        <f t="shared" si="23"/>
        <v>10</v>
      </c>
      <c r="M66" s="124">
        <f t="shared" si="23"/>
        <v>15</v>
      </c>
      <c r="N66" s="127"/>
      <c r="O66" s="128"/>
    </row>
    <row r="67" spans="1:15" ht="19.5" customHeight="1">
      <c r="A67" s="172" t="s">
        <v>330</v>
      </c>
      <c r="B67" s="125">
        <v>0</v>
      </c>
      <c r="C67" s="123">
        <v>0</v>
      </c>
      <c r="D67" s="126">
        <f t="shared" si="20"/>
        <v>0</v>
      </c>
      <c r="E67" s="122">
        <v>0</v>
      </c>
      <c r="F67" s="123">
        <v>1</v>
      </c>
      <c r="G67" s="124">
        <f t="shared" si="21"/>
        <v>1</v>
      </c>
      <c r="H67" s="125">
        <v>0</v>
      </c>
      <c r="I67" s="123">
        <v>0</v>
      </c>
      <c r="J67" s="126">
        <f t="shared" si="22"/>
        <v>0</v>
      </c>
      <c r="K67" s="122">
        <f t="shared" si="23"/>
        <v>0</v>
      </c>
      <c r="L67" s="123">
        <f t="shared" si="23"/>
        <v>1</v>
      </c>
      <c r="M67" s="124">
        <f t="shared" si="23"/>
        <v>1</v>
      </c>
      <c r="N67" s="127"/>
      <c r="O67" s="128"/>
    </row>
    <row r="68" spans="1:15" ht="19.5" customHeight="1">
      <c r="A68" s="172" t="s">
        <v>331</v>
      </c>
      <c r="B68" s="125">
        <v>0</v>
      </c>
      <c r="C68" s="123">
        <v>4</v>
      </c>
      <c r="D68" s="126">
        <f t="shared" si="20"/>
        <v>4</v>
      </c>
      <c r="E68" s="122">
        <v>6</v>
      </c>
      <c r="F68" s="123">
        <v>27</v>
      </c>
      <c r="G68" s="124">
        <f t="shared" si="21"/>
        <v>33</v>
      </c>
      <c r="H68" s="125">
        <v>4</v>
      </c>
      <c r="I68" s="123">
        <v>1</v>
      </c>
      <c r="J68" s="126">
        <f t="shared" si="22"/>
        <v>5</v>
      </c>
      <c r="K68" s="122">
        <f t="shared" si="23"/>
        <v>10</v>
      </c>
      <c r="L68" s="123">
        <f t="shared" si="23"/>
        <v>32</v>
      </c>
      <c r="M68" s="124">
        <f t="shared" si="23"/>
        <v>42</v>
      </c>
      <c r="N68" s="127"/>
      <c r="O68" s="128"/>
    </row>
    <row r="69" spans="1:15" ht="19.5" customHeight="1">
      <c r="A69" s="186" t="s">
        <v>332</v>
      </c>
      <c r="B69" s="125">
        <v>0</v>
      </c>
      <c r="C69" s="123">
        <v>0</v>
      </c>
      <c r="D69" s="126">
        <f t="shared" si="20"/>
        <v>0</v>
      </c>
      <c r="E69" s="122">
        <v>6</v>
      </c>
      <c r="F69" s="123">
        <v>16</v>
      </c>
      <c r="G69" s="124">
        <f t="shared" si="21"/>
        <v>22</v>
      </c>
      <c r="H69" s="125">
        <v>0</v>
      </c>
      <c r="I69" s="123">
        <v>0</v>
      </c>
      <c r="J69" s="126">
        <f t="shared" si="22"/>
        <v>0</v>
      </c>
      <c r="K69" s="122">
        <f t="shared" si="23"/>
        <v>6</v>
      </c>
      <c r="L69" s="123">
        <f t="shared" si="23"/>
        <v>16</v>
      </c>
      <c r="M69" s="124">
        <f t="shared" si="23"/>
        <v>22</v>
      </c>
      <c r="N69" s="127"/>
      <c r="O69" s="128"/>
    </row>
    <row r="70" spans="1:15" ht="19.5" customHeight="1">
      <c r="A70" s="172" t="s">
        <v>333</v>
      </c>
      <c r="B70" s="125">
        <v>4</v>
      </c>
      <c r="C70" s="123">
        <v>11</v>
      </c>
      <c r="D70" s="126">
        <f t="shared" si="20"/>
        <v>15</v>
      </c>
      <c r="E70" s="122">
        <v>1</v>
      </c>
      <c r="F70" s="123">
        <v>15</v>
      </c>
      <c r="G70" s="124">
        <f t="shared" si="21"/>
        <v>16</v>
      </c>
      <c r="H70" s="125">
        <v>4</v>
      </c>
      <c r="I70" s="123">
        <v>16</v>
      </c>
      <c r="J70" s="126">
        <f t="shared" si="22"/>
        <v>20</v>
      </c>
      <c r="K70" s="122">
        <f t="shared" si="23"/>
        <v>9</v>
      </c>
      <c r="L70" s="123">
        <f t="shared" si="23"/>
        <v>42</v>
      </c>
      <c r="M70" s="124">
        <f t="shared" si="23"/>
        <v>51</v>
      </c>
      <c r="N70" s="127"/>
      <c r="O70" s="128" t="s">
        <v>284</v>
      </c>
    </row>
    <row r="71" spans="1:15" ht="19.5" customHeight="1">
      <c r="A71" s="186" t="s">
        <v>334</v>
      </c>
      <c r="B71" s="125">
        <v>1</v>
      </c>
      <c r="C71" s="123">
        <v>2</v>
      </c>
      <c r="D71" s="126">
        <f t="shared" si="20"/>
        <v>3</v>
      </c>
      <c r="E71" s="122">
        <v>4</v>
      </c>
      <c r="F71" s="123">
        <v>13</v>
      </c>
      <c r="G71" s="124">
        <f t="shared" si="21"/>
        <v>17</v>
      </c>
      <c r="H71" s="125">
        <v>1</v>
      </c>
      <c r="I71" s="123">
        <v>3</v>
      </c>
      <c r="J71" s="126">
        <f t="shared" si="22"/>
        <v>4</v>
      </c>
      <c r="K71" s="122">
        <f t="shared" si="23"/>
        <v>6</v>
      </c>
      <c r="L71" s="123">
        <f t="shared" si="23"/>
        <v>18</v>
      </c>
      <c r="M71" s="124">
        <f t="shared" si="23"/>
        <v>24</v>
      </c>
      <c r="N71" s="127"/>
      <c r="O71" s="128"/>
    </row>
    <row r="72" spans="1:15" ht="19.5" customHeight="1">
      <c r="A72" s="186" t="s">
        <v>335</v>
      </c>
      <c r="B72" s="125">
        <v>2</v>
      </c>
      <c r="C72" s="123">
        <v>0</v>
      </c>
      <c r="D72" s="126">
        <f t="shared" si="20"/>
        <v>2</v>
      </c>
      <c r="E72" s="122">
        <v>6</v>
      </c>
      <c r="F72" s="123">
        <v>15</v>
      </c>
      <c r="G72" s="124">
        <f t="shared" si="21"/>
        <v>21</v>
      </c>
      <c r="H72" s="125">
        <v>0</v>
      </c>
      <c r="I72" s="123">
        <v>3</v>
      </c>
      <c r="J72" s="126">
        <f t="shared" si="22"/>
        <v>3</v>
      </c>
      <c r="K72" s="122">
        <f t="shared" si="23"/>
        <v>8</v>
      </c>
      <c r="L72" s="123">
        <f t="shared" si="23"/>
        <v>18</v>
      </c>
      <c r="M72" s="124">
        <f t="shared" si="23"/>
        <v>26</v>
      </c>
      <c r="N72" s="127"/>
      <c r="O72" s="128"/>
    </row>
    <row r="73" spans="1:15" ht="19.5" customHeight="1">
      <c r="A73" s="186" t="s">
        <v>336</v>
      </c>
      <c r="B73" s="125">
        <v>0</v>
      </c>
      <c r="C73" s="123">
        <v>4</v>
      </c>
      <c r="D73" s="126">
        <f t="shared" si="20"/>
        <v>4</v>
      </c>
      <c r="E73" s="122">
        <v>4</v>
      </c>
      <c r="F73" s="123">
        <v>28</v>
      </c>
      <c r="G73" s="124">
        <f>SUM(E73:F73)</f>
        <v>32</v>
      </c>
      <c r="H73" s="125">
        <v>0</v>
      </c>
      <c r="I73" s="123">
        <v>7</v>
      </c>
      <c r="J73" s="126">
        <f t="shared" si="22"/>
        <v>7</v>
      </c>
      <c r="K73" s="122">
        <f t="shared" si="23"/>
        <v>4</v>
      </c>
      <c r="L73" s="123">
        <f t="shared" si="23"/>
        <v>39</v>
      </c>
      <c r="M73" s="124">
        <f>SUM(D73+G73+J73)</f>
        <v>43</v>
      </c>
      <c r="N73" s="127" t="s">
        <v>268</v>
      </c>
      <c r="O73" s="128"/>
    </row>
    <row r="74" spans="1:15" ht="19.5" customHeight="1">
      <c r="A74" s="186" t="s">
        <v>337</v>
      </c>
      <c r="B74" s="125">
        <v>0</v>
      </c>
      <c r="C74" s="123">
        <v>0</v>
      </c>
      <c r="D74" s="126">
        <f t="shared" si="20"/>
        <v>0</v>
      </c>
      <c r="E74" s="122">
        <v>9</v>
      </c>
      <c r="F74" s="123">
        <v>13</v>
      </c>
      <c r="G74" s="124">
        <f>SUM(E74:F74)</f>
        <v>22</v>
      </c>
      <c r="H74" s="125">
        <v>0</v>
      </c>
      <c r="I74" s="123">
        <v>0</v>
      </c>
      <c r="J74" s="126">
        <f t="shared" si="22"/>
        <v>0</v>
      </c>
      <c r="K74" s="122">
        <f t="shared" si="23"/>
        <v>9</v>
      </c>
      <c r="L74" s="123">
        <f t="shared" si="23"/>
        <v>13</v>
      </c>
      <c r="M74" s="124">
        <f>SUM(D74+G74+J74)</f>
        <v>22</v>
      </c>
      <c r="N74" s="127"/>
      <c r="O74" s="128"/>
    </row>
    <row r="75" spans="1:15" ht="19.5" customHeight="1">
      <c r="A75" s="186" t="s">
        <v>338</v>
      </c>
      <c r="B75" s="125">
        <v>0</v>
      </c>
      <c r="C75" s="123">
        <v>3</v>
      </c>
      <c r="D75" s="126">
        <f t="shared" si="20"/>
        <v>3</v>
      </c>
      <c r="E75" s="122">
        <v>17</v>
      </c>
      <c r="F75" s="123">
        <v>131</v>
      </c>
      <c r="G75" s="124">
        <f>SUM(E75:F75)</f>
        <v>148</v>
      </c>
      <c r="H75" s="125">
        <v>0</v>
      </c>
      <c r="I75" s="123">
        <v>1</v>
      </c>
      <c r="J75" s="126">
        <f t="shared" si="22"/>
        <v>1</v>
      </c>
      <c r="K75" s="122">
        <f t="shared" si="23"/>
        <v>17</v>
      </c>
      <c r="L75" s="123">
        <f t="shared" si="23"/>
        <v>135</v>
      </c>
      <c r="M75" s="124">
        <f>SUM(D75+G75+J75)</f>
        <v>152</v>
      </c>
      <c r="N75" s="127" t="s">
        <v>268</v>
      </c>
      <c r="O75" s="187" t="s">
        <v>339</v>
      </c>
    </row>
    <row r="76" spans="1:15" ht="19.5" customHeight="1">
      <c r="A76" s="188" t="s">
        <v>340</v>
      </c>
      <c r="B76" s="135">
        <v>0</v>
      </c>
      <c r="C76" s="133">
        <v>0</v>
      </c>
      <c r="D76" s="136">
        <f t="shared" si="20"/>
        <v>0</v>
      </c>
      <c r="E76" s="132">
        <v>2</v>
      </c>
      <c r="F76" s="133">
        <v>51</v>
      </c>
      <c r="G76" s="134">
        <f>SUM(E76:F76)</f>
        <v>53</v>
      </c>
      <c r="H76" s="135">
        <v>0</v>
      </c>
      <c r="I76" s="133">
        <v>1</v>
      </c>
      <c r="J76" s="136">
        <f t="shared" si="22"/>
        <v>1</v>
      </c>
      <c r="K76" s="132">
        <f t="shared" si="23"/>
        <v>2</v>
      </c>
      <c r="L76" s="133">
        <f t="shared" si="23"/>
        <v>52</v>
      </c>
      <c r="M76" s="134">
        <f>SUM(D76+G76+J76)</f>
        <v>54</v>
      </c>
      <c r="N76" s="119" t="s">
        <v>268</v>
      </c>
      <c r="O76" s="120" t="s">
        <v>325</v>
      </c>
    </row>
    <row r="77" spans="1:15" ht="19.5" customHeight="1">
      <c r="A77" s="173" t="s">
        <v>6</v>
      </c>
      <c r="B77" s="141">
        <f aca="true" t="shared" si="24" ref="B77:J77">SUM(B61:B76)</f>
        <v>9</v>
      </c>
      <c r="C77" s="139">
        <f t="shared" si="24"/>
        <v>40</v>
      </c>
      <c r="D77" s="174">
        <f t="shared" si="24"/>
        <v>49</v>
      </c>
      <c r="E77" s="138">
        <f t="shared" si="24"/>
        <v>85</v>
      </c>
      <c r="F77" s="139">
        <f t="shared" si="24"/>
        <v>432</v>
      </c>
      <c r="G77" s="175">
        <f t="shared" si="24"/>
        <v>517</v>
      </c>
      <c r="H77" s="141">
        <f t="shared" si="24"/>
        <v>14</v>
      </c>
      <c r="I77" s="139">
        <f t="shared" si="24"/>
        <v>55</v>
      </c>
      <c r="J77" s="174">
        <f t="shared" si="24"/>
        <v>69</v>
      </c>
      <c r="K77" s="138">
        <f t="shared" si="23"/>
        <v>108</v>
      </c>
      <c r="L77" s="139">
        <f t="shared" si="23"/>
        <v>527</v>
      </c>
      <c r="M77" s="175">
        <f>SUM(D77+G77+J77)</f>
        <v>635</v>
      </c>
      <c r="N77" s="144" t="s">
        <v>264</v>
      </c>
      <c r="O77" s="162" t="s">
        <v>341</v>
      </c>
    </row>
    <row r="78" spans="1:15" ht="19.5" customHeight="1">
      <c r="A78" s="574"/>
      <c r="B78" s="575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</row>
    <row r="79" spans="1:15" ht="23.25" customHeight="1">
      <c r="A79" s="719" t="s">
        <v>253</v>
      </c>
      <c r="B79" s="719"/>
      <c r="C79" s="719"/>
      <c r="D79" s="719"/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</row>
    <row r="80" spans="1:15" ht="23.25" customHeight="1">
      <c r="A80" s="720" t="s">
        <v>254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</row>
    <row r="81" spans="1:15" ht="19.5" customHeight="1">
      <c r="A81" s="576"/>
      <c r="B81" s="576"/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7" t="s">
        <v>469</v>
      </c>
    </row>
    <row r="82" spans="1:15" ht="19.5" customHeight="1">
      <c r="A82" s="726" t="s">
        <v>255</v>
      </c>
      <c r="B82" s="724" t="s">
        <v>256</v>
      </c>
      <c r="C82" s="723"/>
      <c r="D82" s="725"/>
      <c r="E82" s="723" t="s">
        <v>257</v>
      </c>
      <c r="F82" s="723"/>
      <c r="G82" s="723"/>
      <c r="H82" s="724" t="s">
        <v>258</v>
      </c>
      <c r="I82" s="723"/>
      <c r="J82" s="725"/>
      <c r="K82" s="163" t="s">
        <v>6</v>
      </c>
      <c r="L82" s="106"/>
      <c r="M82" s="164"/>
      <c r="N82" s="106" t="s">
        <v>259</v>
      </c>
      <c r="O82" s="106"/>
    </row>
    <row r="83" spans="1:15" ht="19.5" customHeight="1">
      <c r="A83" s="727"/>
      <c r="B83" s="110" t="s">
        <v>4</v>
      </c>
      <c r="C83" s="108" t="s">
        <v>5</v>
      </c>
      <c r="D83" s="111" t="s">
        <v>6</v>
      </c>
      <c r="E83" s="107" t="s">
        <v>4</v>
      </c>
      <c r="F83" s="108" t="s">
        <v>5</v>
      </c>
      <c r="G83" s="109" t="s">
        <v>6</v>
      </c>
      <c r="H83" s="110" t="s">
        <v>4</v>
      </c>
      <c r="I83" s="108" t="s">
        <v>5</v>
      </c>
      <c r="J83" s="111" t="s">
        <v>6</v>
      </c>
      <c r="K83" s="107" t="s">
        <v>4</v>
      </c>
      <c r="L83" s="108" t="s">
        <v>5</v>
      </c>
      <c r="M83" s="109" t="s">
        <v>6</v>
      </c>
      <c r="N83" s="112" t="s">
        <v>260</v>
      </c>
      <c r="O83" s="112" t="s">
        <v>261</v>
      </c>
    </row>
    <row r="84" spans="1:15" ht="19.5" customHeight="1">
      <c r="A84" s="176" t="s">
        <v>342</v>
      </c>
      <c r="B84" s="189"/>
      <c r="C84" s="190"/>
      <c r="D84" s="178"/>
      <c r="E84" s="191"/>
      <c r="F84" s="190"/>
      <c r="G84" s="177"/>
      <c r="H84" s="189"/>
      <c r="I84" s="190"/>
      <c r="J84" s="178"/>
      <c r="K84" s="191"/>
      <c r="L84" s="190"/>
      <c r="M84" s="134"/>
      <c r="N84" s="192"/>
      <c r="O84" s="180"/>
    </row>
    <row r="85" spans="1:15" ht="19.5" customHeight="1">
      <c r="A85" s="172" t="s">
        <v>343</v>
      </c>
      <c r="B85" s="125">
        <v>0</v>
      </c>
      <c r="C85" s="123">
        <v>0</v>
      </c>
      <c r="D85" s="126">
        <f>SUM(B85:C85)</f>
        <v>0</v>
      </c>
      <c r="E85" s="122">
        <v>1</v>
      </c>
      <c r="F85" s="123">
        <v>0</v>
      </c>
      <c r="G85" s="124">
        <f>SUM(E85:F85)</f>
        <v>1</v>
      </c>
      <c r="H85" s="125">
        <v>0</v>
      </c>
      <c r="I85" s="123">
        <v>0</v>
      </c>
      <c r="J85" s="126">
        <f>SUM(H85:I85)</f>
        <v>0</v>
      </c>
      <c r="K85" s="122">
        <f aca="true" t="shared" si="25" ref="K85:M89">SUM(B85+E85+H85)</f>
        <v>1</v>
      </c>
      <c r="L85" s="123">
        <f t="shared" si="25"/>
        <v>0</v>
      </c>
      <c r="M85" s="124">
        <f t="shared" si="25"/>
        <v>1</v>
      </c>
      <c r="N85" s="127"/>
      <c r="O85" s="128"/>
    </row>
    <row r="86" spans="1:15" ht="19.5" customHeight="1">
      <c r="A86" s="172" t="s">
        <v>344</v>
      </c>
      <c r="B86" s="125">
        <v>2</v>
      </c>
      <c r="C86" s="123">
        <v>1</v>
      </c>
      <c r="D86" s="126">
        <f>SUM(B86:C86)</f>
        <v>3</v>
      </c>
      <c r="E86" s="122">
        <v>160</v>
      </c>
      <c r="F86" s="123">
        <v>148</v>
      </c>
      <c r="G86" s="124">
        <f>SUM(E86:F86)</f>
        <v>308</v>
      </c>
      <c r="H86" s="125">
        <v>0</v>
      </c>
      <c r="I86" s="123">
        <v>0</v>
      </c>
      <c r="J86" s="126">
        <f>SUM(H86:I86)</f>
        <v>0</v>
      </c>
      <c r="K86" s="122">
        <f t="shared" si="25"/>
        <v>162</v>
      </c>
      <c r="L86" s="123">
        <f t="shared" si="25"/>
        <v>149</v>
      </c>
      <c r="M86" s="124">
        <f t="shared" si="25"/>
        <v>311</v>
      </c>
      <c r="N86" s="127"/>
      <c r="O86" s="128"/>
    </row>
    <row r="87" spans="1:15" ht="19.5" customHeight="1">
      <c r="A87" s="193" t="s">
        <v>345</v>
      </c>
      <c r="B87" s="125">
        <v>14</v>
      </c>
      <c r="C87" s="123">
        <v>2</v>
      </c>
      <c r="D87" s="126">
        <f>SUM(B87:C87)</f>
        <v>16</v>
      </c>
      <c r="E87" s="122">
        <v>16</v>
      </c>
      <c r="F87" s="123">
        <v>4</v>
      </c>
      <c r="G87" s="124">
        <f>SUM(E87:F87)</f>
        <v>20</v>
      </c>
      <c r="H87" s="125">
        <v>0</v>
      </c>
      <c r="I87" s="123">
        <v>0</v>
      </c>
      <c r="J87" s="126">
        <f>SUM(H87:I87)</f>
        <v>0</v>
      </c>
      <c r="K87" s="122">
        <f t="shared" si="25"/>
        <v>30</v>
      </c>
      <c r="L87" s="123">
        <f t="shared" si="25"/>
        <v>6</v>
      </c>
      <c r="M87" s="124">
        <f t="shared" si="25"/>
        <v>36</v>
      </c>
      <c r="N87" s="127"/>
      <c r="O87" s="128"/>
    </row>
    <row r="88" spans="1:15" ht="19.5" customHeight="1">
      <c r="A88" s="172" t="s">
        <v>346</v>
      </c>
      <c r="B88" s="125">
        <v>1</v>
      </c>
      <c r="C88" s="123">
        <v>0</v>
      </c>
      <c r="D88" s="126">
        <f>SUM(B88:C88)</f>
        <v>1</v>
      </c>
      <c r="E88" s="122">
        <v>42</v>
      </c>
      <c r="F88" s="123">
        <v>14</v>
      </c>
      <c r="G88" s="124">
        <f>SUM(E88:F88)</f>
        <v>56</v>
      </c>
      <c r="H88" s="125">
        <v>0</v>
      </c>
      <c r="I88" s="123">
        <v>0</v>
      </c>
      <c r="J88" s="126">
        <f>SUM(H88:I88)</f>
        <v>0</v>
      </c>
      <c r="K88" s="122">
        <f t="shared" si="25"/>
        <v>43</v>
      </c>
      <c r="L88" s="123">
        <f t="shared" si="25"/>
        <v>14</v>
      </c>
      <c r="M88" s="124">
        <f t="shared" si="25"/>
        <v>57</v>
      </c>
      <c r="N88" s="127"/>
      <c r="O88" s="128"/>
    </row>
    <row r="89" spans="1:15" ht="19.5" customHeight="1">
      <c r="A89" s="181" t="s">
        <v>347</v>
      </c>
      <c r="B89" s="155">
        <v>0</v>
      </c>
      <c r="C89" s="194">
        <v>0</v>
      </c>
      <c r="D89" s="154">
        <f>SUM(B89:C89)</f>
        <v>0</v>
      </c>
      <c r="E89" s="152">
        <v>27</v>
      </c>
      <c r="F89" s="156">
        <v>53</v>
      </c>
      <c r="G89" s="153">
        <f>SUM(E89:F89)</f>
        <v>80</v>
      </c>
      <c r="H89" s="155">
        <v>1</v>
      </c>
      <c r="I89" s="156">
        <v>0</v>
      </c>
      <c r="J89" s="154">
        <f>SUM(H89:I89)</f>
        <v>1</v>
      </c>
      <c r="K89" s="152">
        <f t="shared" si="25"/>
        <v>28</v>
      </c>
      <c r="L89" s="156">
        <f t="shared" si="25"/>
        <v>53</v>
      </c>
      <c r="M89" s="153">
        <f t="shared" si="25"/>
        <v>81</v>
      </c>
      <c r="N89" s="195" t="s">
        <v>300</v>
      </c>
      <c r="O89" s="196" t="s">
        <v>348</v>
      </c>
    </row>
    <row r="90" spans="1:15" ht="19.5" customHeight="1">
      <c r="A90" s="137" t="s">
        <v>6</v>
      </c>
      <c r="B90" s="197">
        <f aca="true" t="shared" si="26" ref="B90:M90">SUM(B84:B89)</f>
        <v>17</v>
      </c>
      <c r="C90" s="139">
        <f t="shared" si="26"/>
        <v>3</v>
      </c>
      <c r="D90" s="138">
        <f t="shared" si="26"/>
        <v>20</v>
      </c>
      <c r="E90" s="197">
        <f t="shared" si="26"/>
        <v>246</v>
      </c>
      <c r="F90" s="139">
        <f t="shared" si="26"/>
        <v>219</v>
      </c>
      <c r="G90" s="138">
        <f t="shared" si="26"/>
        <v>465</v>
      </c>
      <c r="H90" s="197">
        <f t="shared" si="26"/>
        <v>1</v>
      </c>
      <c r="I90" s="139">
        <f t="shared" si="26"/>
        <v>0</v>
      </c>
      <c r="J90" s="138">
        <f t="shared" si="26"/>
        <v>1</v>
      </c>
      <c r="K90" s="197">
        <f t="shared" si="26"/>
        <v>264</v>
      </c>
      <c r="L90" s="139">
        <f t="shared" si="26"/>
        <v>222</v>
      </c>
      <c r="M90" s="138">
        <f t="shared" si="26"/>
        <v>486</v>
      </c>
      <c r="N90" s="143" t="s">
        <v>300</v>
      </c>
      <c r="O90" s="162" t="s">
        <v>348</v>
      </c>
    </row>
    <row r="91" spans="1:15" ht="19.5" customHeight="1" thickBot="1">
      <c r="A91" s="198" t="s">
        <v>349</v>
      </c>
      <c r="B91" s="199">
        <f aca="true" t="shared" si="27" ref="B91:G91">SUM(B21+B35+B38+B41+B53+B58+B90+B77)</f>
        <v>38</v>
      </c>
      <c r="C91" s="200">
        <f t="shared" si="27"/>
        <v>98</v>
      </c>
      <c r="D91" s="201">
        <f t="shared" si="27"/>
        <v>136</v>
      </c>
      <c r="E91" s="199">
        <f t="shared" si="27"/>
        <v>629</v>
      </c>
      <c r="F91" s="200">
        <f t="shared" si="27"/>
        <v>1963</v>
      </c>
      <c r="G91" s="201">
        <f t="shared" si="27"/>
        <v>2592</v>
      </c>
      <c r="H91" s="199">
        <f aca="true" t="shared" si="28" ref="H91:M91">SUM(H21+H35+H38+H41+H53+H56+H59+H77+H90)</f>
        <v>95</v>
      </c>
      <c r="I91" s="201">
        <f t="shared" si="28"/>
        <v>375</v>
      </c>
      <c r="J91" s="201">
        <f t="shared" si="28"/>
        <v>470</v>
      </c>
      <c r="K91" s="199">
        <f t="shared" si="28"/>
        <v>762</v>
      </c>
      <c r="L91" s="199">
        <f t="shared" si="28"/>
        <v>2436</v>
      </c>
      <c r="M91" s="199">
        <f t="shared" si="28"/>
        <v>3198</v>
      </c>
      <c r="N91" s="202" t="s">
        <v>350</v>
      </c>
      <c r="O91" s="203" t="s">
        <v>351</v>
      </c>
    </row>
    <row r="92" spans="1:15" ht="19.5" customHeight="1" thickTop="1">
      <c r="A92" s="574"/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</row>
    <row r="93" spans="1:15" ht="22.5" customHeight="1">
      <c r="A93" s="720" t="s">
        <v>352</v>
      </c>
      <c r="B93" s="720"/>
      <c r="C93" s="720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575"/>
      <c r="O93" s="575"/>
    </row>
    <row r="94" spans="1:15" ht="21.75" customHeight="1">
      <c r="A94" s="720" t="s">
        <v>353</v>
      </c>
      <c r="B94" s="720"/>
      <c r="C94" s="720"/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575"/>
      <c r="O94" s="575"/>
    </row>
    <row r="95" spans="1:15" ht="24" customHeight="1">
      <c r="A95" s="565"/>
      <c r="B95" s="566"/>
      <c r="C95" s="566"/>
      <c r="D95" s="566"/>
      <c r="E95" s="566"/>
      <c r="F95" s="566"/>
      <c r="G95" s="566"/>
      <c r="H95" s="566"/>
      <c r="I95" s="566"/>
      <c r="J95" s="566"/>
      <c r="K95" s="566"/>
      <c r="L95" s="566"/>
      <c r="M95" s="567" t="s">
        <v>470</v>
      </c>
      <c r="N95" s="575"/>
      <c r="O95" s="575"/>
    </row>
    <row r="96" spans="1:15" ht="19.5" customHeight="1">
      <c r="A96" s="579" t="s">
        <v>255</v>
      </c>
      <c r="B96" s="724" t="s">
        <v>256</v>
      </c>
      <c r="C96" s="723"/>
      <c r="D96" s="725"/>
      <c r="E96" s="723" t="s">
        <v>257</v>
      </c>
      <c r="F96" s="723"/>
      <c r="G96" s="723"/>
      <c r="H96" s="724" t="s">
        <v>258</v>
      </c>
      <c r="I96" s="723"/>
      <c r="J96" s="725"/>
      <c r="K96" s="106" t="s">
        <v>6</v>
      </c>
      <c r="L96" s="106"/>
      <c r="M96" s="106"/>
      <c r="N96" s="575"/>
      <c r="O96" s="575"/>
    </row>
    <row r="97" spans="1:15" ht="19.5" customHeight="1">
      <c r="A97" s="580"/>
      <c r="B97" s="110" t="s">
        <v>4</v>
      </c>
      <c r="C97" s="108" t="s">
        <v>5</v>
      </c>
      <c r="D97" s="105" t="s">
        <v>6</v>
      </c>
      <c r="E97" s="107" t="s">
        <v>4</v>
      </c>
      <c r="F97" s="108" t="s">
        <v>5</v>
      </c>
      <c r="G97" s="109" t="s">
        <v>6</v>
      </c>
      <c r="H97" s="110" t="s">
        <v>4</v>
      </c>
      <c r="I97" s="108" t="s">
        <v>5</v>
      </c>
      <c r="J97" s="111" t="s">
        <v>6</v>
      </c>
      <c r="K97" s="110" t="s">
        <v>4</v>
      </c>
      <c r="L97" s="108" t="s">
        <v>5</v>
      </c>
      <c r="M97" s="111" t="s">
        <v>6</v>
      </c>
      <c r="N97" s="575"/>
      <c r="O97" s="575"/>
    </row>
    <row r="98" spans="1:15" ht="19.5" customHeight="1">
      <c r="A98" s="113" t="s">
        <v>49</v>
      </c>
      <c r="B98" s="581"/>
      <c r="C98" s="582"/>
      <c r="D98" s="583"/>
      <c r="E98" s="584"/>
      <c r="F98" s="582"/>
      <c r="G98" s="585"/>
      <c r="H98" s="581"/>
      <c r="I98" s="582"/>
      <c r="J98" s="583"/>
      <c r="K98" s="581"/>
      <c r="L98" s="582"/>
      <c r="M98" s="583"/>
      <c r="N98" s="575"/>
      <c r="O98" s="575"/>
    </row>
    <row r="99" spans="1:15" ht="19.5" customHeight="1">
      <c r="A99" s="130" t="s">
        <v>354</v>
      </c>
      <c r="B99" s="125">
        <v>8</v>
      </c>
      <c r="C99" s="123">
        <v>13</v>
      </c>
      <c r="D99" s="126">
        <f aca="true" t="shared" si="29" ref="D99:D107">SUM(B99:C99)</f>
        <v>21</v>
      </c>
      <c r="E99" s="122">
        <v>55</v>
      </c>
      <c r="F99" s="123">
        <v>171</v>
      </c>
      <c r="G99" s="124">
        <f aca="true" t="shared" si="30" ref="G99:G107">SUM(E99:F99)</f>
        <v>226</v>
      </c>
      <c r="H99" s="125">
        <v>34</v>
      </c>
      <c r="I99" s="123">
        <v>36</v>
      </c>
      <c r="J99" s="126">
        <f aca="true" t="shared" si="31" ref="J99:J107">SUM(H99:I99)</f>
        <v>70</v>
      </c>
      <c r="K99" s="125">
        <f aca="true" t="shared" si="32" ref="K99:M107">SUM(B99+E99+H99)</f>
        <v>97</v>
      </c>
      <c r="L99" s="123">
        <f t="shared" si="32"/>
        <v>220</v>
      </c>
      <c r="M99" s="126">
        <f t="shared" si="32"/>
        <v>317</v>
      </c>
      <c r="N99" s="148"/>
      <c r="O99" s="575"/>
    </row>
    <row r="100" spans="1:15" ht="19.5" customHeight="1">
      <c r="A100" s="130" t="s">
        <v>355</v>
      </c>
      <c r="B100" s="125">
        <v>0</v>
      </c>
      <c r="C100" s="123">
        <v>0</v>
      </c>
      <c r="D100" s="126">
        <f t="shared" si="29"/>
        <v>0</v>
      </c>
      <c r="E100" s="122">
        <v>0</v>
      </c>
      <c r="F100" s="123">
        <v>0</v>
      </c>
      <c r="G100" s="124">
        <f t="shared" si="30"/>
        <v>0</v>
      </c>
      <c r="H100" s="125">
        <v>1</v>
      </c>
      <c r="I100" s="123">
        <v>1</v>
      </c>
      <c r="J100" s="126">
        <f t="shared" si="31"/>
        <v>2</v>
      </c>
      <c r="K100" s="125">
        <f t="shared" si="32"/>
        <v>1</v>
      </c>
      <c r="L100" s="123">
        <f t="shared" si="32"/>
        <v>1</v>
      </c>
      <c r="M100" s="126">
        <f t="shared" si="32"/>
        <v>2</v>
      </c>
      <c r="N100" s="148"/>
      <c r="O100" s="575"/>
    </row>
    <row r="101" spans="1:15" ht="19.5" customHeight="1">
      <c r="A101" s="130" t="s">
        <v>356</v>
      </c>
      <c r="B101" s="125">
        <v>0</v>
      </c>
      <c r="C101" s="123">
        <v>0</v>
      </c>
      <c r="D101" s="126">
        <f t="shared" si="29"/>
        <v>0</v>
      </c>
      <c r="E101" s="122">
        <v>0</v>
      </c>
      <c r="F101" s="123">
        <v>2</v>
      </c>
      <c r="G101" s="124">
        <f t="shared" si="30"/>
        <v>2</v>
      </c>
      <c r="H101" s="125">
        <v>3</v>
      </c>
      <c r="I101" s="123">
        <v>13</v>
      </c>
      <c r="J101" s="126">
        <f t="shared" si="31"/>
        <v>16</v>
      </c>
      <c r="K101" s="125">
        <f t="shared" si="32"/>
        <v>3</v>
      </c>
      <c r="L101" s="123">
        <f t="shared" si="32"/>
        <v>15</v>
      </c>
      <c r="M101" s="204">
        <f t="shared" si="32"/>
        <v>18</v>
      </c>
      <c r="N101" s="148"/>
      <c r="O101" s="575"/>
    </row>
    <row r="102" spans="1:15" ht="19.5" customHeight="1">
      <c r="A102" s="130" t="s">
        <v>324</v>
      </c>
      <c r="B102" s="125">
        <v>0</v>
      </c>
      <c r="C102" s="123">
        <v>1</v>
      </c>
      <c r="D102" s="126">
        <f t="shared" si="29"/>
        <v>1</v>
      </c>
      <c r="E102" s="122">
        <v>0</v>
      </c>
      <c r="F102" s="123">
        <v>0</v>
      </c>
      <c r="G102" s="124">
        <f t="shared" si="30"/>
        <v>0</v>
      </c>
      <c r="H102" s="125">
        <v>0</v>
      </c>
      <c r="I102" s="123">
        <v>2</v>
      </c>
      <c r="J102" s="126">
        <f t="shared" si="31"/>
        <v>2</v>
      </c>
      <c r="K102" s="125">
        <f t="shared" si="32"/>
        <v>0</v>
      </c>
      <c r="L102" s="123">
        <f t="shared" si="32"/>
        <v>3</v>
      </c>
      <c r="M102" s="126">
        <f t="shared" si="32"/>
        <v>3</v>
      </c>
      <c r="N102" s="148"/>
      <c r="O102" s="575"/>
    </row>
    <row r="103" spans="1:15" ht="19.5" customHeight="1">
      <c r="A103" s="130" t="s">
        <v>357</v>
      </c>
      <c r="B103" s="125">
        <v>0</v>
      </c>
      <c r="C103" s="123">
        <v>4</v>
      </c>
      <c r="D103" s="126">
        <f t="shared" si="29"/>
        <v>4</v>
      </c>
      <c r="E103" s="122">
        <v>4</v>
      </c>
      <c r="F103" s="123">
        <v>6</v>
      </c>
      <c r="G103" s="124">
        <f t="shared" si="30"/>
        <v>10</v>
      </c>
      <c r="H103" s="125">
        <v>5</v>
      </c>
      <c r="I103" s="123">
        <v>13</v>
      </c>
      <c r="J103" s="126">
        <f t="shared" si="31"/>
        <v>18</v>
      </c>
      <c r="K103" s="125">
        <f t="shared" si="32"/>
        <v>9</v>
      </c>
      <c r="L103" s="123">
        <f t="shared" si="32"/>
        <v>23</v>
      </c>
      <c r="M103" s="126">
        <f t="shared" si="32"/>
        <v>32</v>
      </c>
      <c r="N103" s="148"/>
      <c r="O103" s="575"/>
    </row>
    <row r="104" spans="1:15" ht="19.5" customHeight="1">
      <c r="A104" s="130" t="s">
        <v>358</v>
      </c>
      <c r="B104" s="125">
        <v>1</v>
      </c>
      <c r="C104" s="123">
        <v>0</v>
      </c>
      <c r="D104" s="126">
        <f t="shared" si="29"/>
        <v>1</v>
      </c>
      <c r="E104" s="122">
        <v>1</v>
      </c>
      <c r="F104" s="123">
        <v>0</v>
      </c>
      <c r="G104" s="124">
        <f t="shared" si="30"/>
        <v>1</v>
      </c>
      <c r="H104" s="125">
        <v>4</v>
      </c>
      <c r="I104" s="123">
        <v>2</v>
      </c>
      <c r="J104" s="126">
        <f t="shared" si="31"/>
        <v>6</v>
      </c>
      <c r="K104" s="125">
        <f t="shared" si="32"/>
        <v>6</v>
      </c>
      <c r="L104" s="123">
        <f t="shared" si="32"/>
        <v>2</v>
      </c>
      <c r="M104" s="126">
        <f t="shared" si="32"/>
        <v>8</v>
      </c>
      <c r="N104" s="148"/>
      <c r="O104" s="575"/>
    </row>
    <row r="105" spans="1:15" ht="19.5" customHeight="1">
      <c r="A105" s="130" t="s">
        <v>277</v>
      </c>
      <c r="B105" s="125">
        <v>0</v>
      </c>
      <c r="C105" s="123">
        <v>0</v>
      </c>
      <c r="D105" s="126">
        <f t="shared" si="29"/>
        <v>0</v>
      </c>
      <c r="E105" s="122">
        <v>1</v>
      </c>
      <c r="F105" s="123">
        <v>4</v>
      </c>
      <c r="G105" s="124">
        <f t="shared" si="30"/>
        <v>5</v>
      </c>
      <c r="H105" s="125">
        <v>1</v>
      </c>
      <c r="I105" s="123">
        <v>5</v>
      </c>
      <c r="J105" s="126">
        <f t="shared" si="31"/>
        <v>6</v>
      </c>
      <c r="K105" s="125">
        <f t="shared" si="32"/>
        <v>2</v>
      </c>
      <c r="L105" s="123">
        <f t="shared" si="32"/>
        <v>9</v>
      </c>
      <c r="M105" s="126">
        <f t="shared" si="32"/>
        <v>11</v>
      </c>
      <c r="N105" s="148"/>
      <c r="O105" s="575"/>
    </row>
    <row r="106" spans="1:15" ht="19.5" customHeight="1">
      <c r="A106" s="130" t="s">
        <v>359</v>
      </c>
      <c r="B106" s="125">
        <v>0</v>
      </c>
      <c r="C106" s="123">
        <v>2</v>
      </c>
      <c r="D106" s="126">
        <f t="shared" si="29"/>
        <v>2</v>
      </c>
      <c r="E106" s="122">
        <v>3</v>
      </c>
      <c r="F106" s="123">
        <v>9</v>
      </c>
      <c r="G106" s="124">
        <f t="shared" si="30"/>
        <v>12</v>
      </c>
      <c r="H106" s="125">
        <v>1</v>
      </c>
      <c r="I106" s="123">
        <v>21</v>
      </c>
      <c r="J106" s="126">
        <f t="shared" si="31"/>
        <v>22</v>
      </c>
      <c r="K106" s="125">
        <f t="shared" si="32"/>
        <v>4</v>
      </c>
      <c r="L106" s="123">
        <f t="shared" si="32"/>
        <v>32</v>
      </c>
      <c r="M106" s="126">
        <f t="shared" si="32"/>
        <v>36</v>
      </c>
      <c r="N106" s="575"/>
      <c r="O106" s="575"/>
    </row>
    <row r="107" spans="1:15" ht="19.5" customHeight="1">
      <c r="A107" s="586" t="s">
        <v>360</v>
      </c>
      <c r="B107" s="209">
        <v>0</v>
      </c>
      <c r="C107" s="207">
        <v>0</v>
      </c>
      <c r="D107" s="208">
        <f t="shared" si="29"/>
        <v>0</v>
      </c>
      <c r="E107" s="587">
        <v>4</v>
      </c>
      <c r="F107" s="207">
        <v>4</v>
      </c>
      <c r="G107" s="588">
        <f t="shared" si="30"/>
        <v>8</v>
      </c>
      <c r="H107" s="209">
        <v>1</v>
      </c>
      <c r="I107" s="207">
        <v>1</v>
      </c>
      <c r="J107" s="208">
        <f t="shared" si="31"/>
        <v>2</v>
      </c>
      <c r="K107" s="209">
        <f t="shared" si="32"/>
        <v>5</v>
      </c>
      <c r="L107" s="207">
        <f t="shared" si="32"/>
        <v>5</v>
      </c>
      <c r="M107" s="208">
        <f t="shared" si="32"/>
        <v>10</v>
      </c>
      <c r="N107" s="575"/>
      <c r="O107" s="575"/>
    </row>
    <row r="108" spans="1:15" ht="19.5" customHeight="1">
      <c r="A108" s="137" t="s">
        <v>6</v>
      </c>
      <c r="B108" s="589">
        <f aca="true" t="shared" si="33" ref="B108:M108">SUM(B99:B107)</f>
        <v>9</v>
      </c>
      <c r="C108" s="590">
        <f t="shared" si="33"/>
        <v>20</v>
      </c>
      <c r="D108" s="591">
        <f t="shared" si="33"/>
        <v>29</v>
      </c>
      <c r="E108" s="589">
        <f t="shared" si="33"/>
        <v>68</v>
      </c>
      <c r="F108" s="590">
        <f t="shared" si="33"/>
        <v>196</v>
      </c>
      <c r="G108" s="591">
        <f t="shared" si="33"/>
        <v>264</v>
      </c>
      <c r="H108" s="589">
        <f t="shared" si="33"/>
        <v>50</v>
      </c>
      <c r="I108" s="590">
        <f t="shared" si="33"/>
        <v>94</v>
      </c>
      <c r="J108" s="591">
        <f t="shared" si="33"/>
        <v>144</v>
      </c>
      <c r="K108" s="589">
        <f t="shared" si="33"/>
        <v>127</v>
      </c>
      <c r="L108" s="590">
        <f t="shared" si="33"/>
        <v>310</v>
      </c>
      <c r="M108" s="592">
        <f t="shared" si="33"/>
        <v>437</v>
      </c>
      <c r="N108" s="575"/>
      <c r="O108" s="575"/>
    </row>
    <row r="109" spans="1:15" ht="19.5" customHeight="1">
      <c r="A109" s="593" t="s">
        <v>106</v>
      </c>
      <c r="B109" s="594"/>
      <c r="C109" s="595"/>
      <c r="D109" s="596"/>
      <c r="E109" s="597"/>
      <c r="F109" s="595"/>
      <c r="G109" s="598"/>
      <c r="H109" s="594"/>
      <c r="I109" s="595"/>
      <c r="J109" s="598"/>
      <c r="K109" s="594"/>
      <c r="L109" s="595"/>
      <c r="M109" s="599"/>
      <c r="N109" s="575"/>
      <c r="O109" s="575"/>
    </row>
    <row r="110" spans="1:15" ht="19.5" customHeight="1">
      <c r="A110" s="130" t="s">
        <v>361</v>
      </c>
      <c r="B110" s="125">
        <v>2</v>
      </c>
      <c r="C110" s="123">
        <v>2</v>
      </c>
      <c r="D110" s="208">
        <f>SUM(B110:C110)</f>
        <v>4</v>
      </c>
      <c r="E110" s="122">
        <v>1</v>
      </c>
      <c r="F110" s="123">
        <v>3</v>
      </c>
      <c r="G110" s="588">
        <f>SUM(E110:F110)</f>
        <v>4</v>
      </c>
      <c r="H110" s="125">
        <v>1</v>
      </c>
      <c r="I110" s="123">
        <v>13</v>
      </c>
      <c r="J110" s="208">
        <f>SUM(H110:I110)</f>
        <v>14</v>
      </c>
      <c r="K110" s="209">
        <f>SUM(B110+E110+H110)</f>
        <v>4</v>
      </c>
      <c r="L110" s="207">
        <f>SUM(C110+F110+I110)</f>
        <v>18</v>
      </c>
      <c r="M110" s="208">
        <f>SUM(D110+G110+J110)</f>
        <v>22</v>
      </c>
      <c r="N110" s="575"/>
      <c r="O110" s="575"/>
    </row>
    <row r="111" spans="1:15" ht="19.5" customHeight="1">
      <c r="A111" s="137" t="s">
        <v>6</v>
      </c>
      <c r="B111" s="600">
        <f aca="true" t="shared" si="34" ref="B111:M111">SUM(B110)</f>
        <v>2</v>
      </c>
      <c r="C111" s="590">
        <f t="shared" si="34"/>
        <v>2</v>
      </c>
      <c r="D111" s="591">
        <f t="shared" si="34"/>
        <v>4</v>
      </c>
      <c r="E111" s="600">
        <f t="shared" si="34"/>
        <v>1</v>
      </c>
      <c r="F111" s="590">
        <f t="shared" si="34"/>
        <v>3</v>
      </c>
      <c r="G111" s="591">
        <f t="shared" si="34"/>
        <v>4</v>
      </c>
      <c r="H111" s="600">
        <f t="shared" si="34"/>
        <v>1</v>
      </c>
      <c r="I111" s="590">
        <f t="shared" si="34"/>
        <v>13</v>
      </c>
      <c r="J111" s="591">
        <f t="shared" si="34"/>
        <v>14</v>
      </c>
      <c r="K111" s="600">
        <f t="shared" si="34"/>
        <v>4</v>
      </c>
      <c r="L111" s="590">
        <f t="shared" si="34"/>
        <v>18</v>
      </c>
      <c r="M111" s="601">
        <f t="shared" si="34"/>
        <v>22</v>
      </c>
      <c r="N111" s="575"/>
      <c r="O111" s="575"/>
    </row>
    <row r="112" spans="1:15" ht="19.5" customHeight="1">
      <c r="A112" s="176" t="s">
        <v>362</v>
      </c>
      <c r="B112" s="594"/>
      <c r="C112" s="595"/>
      <c r="D112" s="602"/>
      <c r="E112" s="597"/>
      <c r="F112" s="595"/>
      <c r="G112" s="598"/>
      <c r="H112" s="594"/>
      <c r="I112" s="595"/>
      <c r="J112" s="598"/>
      <c r="K112" s="594"/>
      <c r="L112" s="595"/>
      <c r="M112" s="599"/>
      <c r="N112" s="575"/>
      <c r="O112" s="575"/>
    </row>
    <row r="113" spans="1:15" ht="19.5" customHeight="1">
      <c r="A113" s="130" t="s">
        <v>363</v>
      </c>
      <c r="B113" s="125">
        <v>0</v>
      </c>
      <c r="C113" s="123">
        <v>0</v>
      </c>
      <c r="D113" s="126">
        <f>SUM(B113:C113)</f>
        <v>0</v>
      </c>
      <c r="E113" s="122">
        <v>0</v>
      </c>
      <c r="F113" s="123">
        <v>0</v>
      </c>
      <c r="G113" s="124">
        <f>SUM(E113:F113)</f>
        <v>0</v>
      </c>
      <c r="H113" s="125">
        <v>0</v>
      </c>
      <c r="I113" s="123">
        <v>0</v>
      </c>
      <c r="J113" s="126">
        <f>SUM(H113:I113)</f>
        <v>0</v>
      </c>
      <c r="K113" s="125">
        <f aca="true" t="shared" si="35" ref="K113:M116">SUM(B113+E113+H113)</f>
        <v>0</v>
      </c>
      <c r="L113" s="123">
        <f t="shared" si="35"/>
        <v>0</v>
      </c>
      <c r="M113" s="126">
        <f t="shared" si="35"/>
        <v>0</v>
      </c>
      <c r="N113" s="575"/>
      <c r="O113" s="575"/>
    </row>
    <row r="114" spans="1:15" ht="19.5" customHeight="1">
      <c r="A114" s="130" t="s">
        <v>344</v>
      </c>
      <c r="B114" s="125">
        <v>1</v>
      </c>
      <c r="C114" s="123">
        <v>1</v>
      </c>
      <c r="D114" s="126">
        <f>SUM(B114:C114)</f>
        <v>2</v>
      </c>
      <c r="E114" s="122">
        <v>0</v>
      </c>
      <c r="F114" s="123">
        <v>0</v>
      </c>
      <c r="G114" s="124">
        <f>SUM(E114:F114)</f>
        <v>0</v>
      </c>
      <c r="H114" s="125">
        <v>0</v>
      </c>
      <c r="I114" s="123">
        <v>0</v>
      </c>
      <c r="J114" s="126">
        <f>SUM(H114:I114)</f>
        <v>0</v>
      </c>
      <c r="K114" s="125">
        <f t="shared" si="35"/>
        <v>1</v>
      </c>
      <c r="L114" s="123">
        <f t="shared" si="35"/>
        <v>1</v>
      </c>
      <c r="M114" s="126">
        <f t="shared" si="35"/>
        <v>2</v>
      </c>
      <c r="N114" s="575"/>
      <c r="O114" s="575"/>
    </row>
    <row r="115" spans="1:15" ht="19.5" customHeight="1">
      <c r="A115" s="130" t="s">
        <v>346</v>
      </c>
      <c r="B115" s="125">
        <v>5</v>
      </c>
      <c r="C115" s="123">
        <v>1</v>
      </c>
      <c r="D115" s="126">
        <f>SUM(B115:C115)</f>
        <v>6</v>
      </c>
      <c r="E115" s="122">
        <v>5</v>
      </c>
      <c r="F115" s="123">
        <v>5</v>
      </c>
      <c r="G115" s="124">
        <f>SUM(E115:F115)</f>
        <v>10</v>
      </c>
      <c r="H115" s="125">
        <v>0</v>
      </c>
      <c r="I115" s="123">
        <v>0</v>
      </c>
      <c r="J115" s="126">
        <f>SUM(H115:I115)</f>
        <v>0</v>
      </c>
      <c r="K115" s="125">
        <f t="shared" si="35"/>
        <v>10</v>
      </c>
      <c r="L115" s="123">
        <f t="shared" si="35"/>
        <v>6</v>
      </c>
      <c r="M115" s="126">
        <f t="shared" si="35"/>
        <v>16</v>
      </c>
      <c r="N115" s="575"/>
      <c r="O115" s="575"/>
    </row>
    <row r="116" spans="1:15" ht="19.5" customHeight="1">
      <c r="A116" s="603" t="s">
        <v>345</v>
      </c>
      <c r="B116" s="209">
        <v>7</v>
      </c>
      <c r="C116" s="207">
        <v>0</v>
      </c>
      <c r="D116" s="604">
        <f>SUM(B116:C116)</f>
        <v>7</v>
      </c>
      <c r="E116" s="587">
        <v>15</v>
      </c>
      <c r="F116" s="207">
        <v>1</v>
      </c>
      <c r="G116" s="605">
        <f>SUM(E116:F116)</f>
        <v>16</v>
      </c>
      <c r="H116" s="209">
        <v>0</v>
      </c>
      <c r="I116" s="207">
        <v>0</v>
      </c>
      <c r="J116" s="604">
        <f>SUM(H116:I116)</f>
        <v>0</v>
      </c>
      <c r="K116" s="209">
        <f t="shared" si="35"/>
        <v>22</v>
      </c>
      <c r="L116" s="207">
        <f t="shared" si="35"/>
        <v>1</v>
      </c>
      <c r="M116" s="604">
        <f t="shared" si="35"/>
        <v>23</v>
      </c>
      <c r="N116" s="606"/>
      <c r="O116" s="575"/>
    </row>
    <row r="117" spans="1:15" ht="19.5" customHeight="1">
      <c r="A117" s="137" t="s">
        <v>6</v>
      </c>
      <c r="B117" s="600">
        <f aca="true" t="shared" si="36" ref="B117:M117">SUM(B113:B116)</f>
        <v>13</v>
      </c>
      <c r="C117" s="590">
        <f t="shared" si="36"/>
        <v>2</v>
      </c>
      <c r="D117" s="591">
        <f t="shared" si="36"/>
        <v>15</v>
      </c>
      <c r="E117" s="600">
        <f t="shared" si="36"/>
        <v>20</v>
      </c>
      <c r="F117" s="590">
        <f t="shared" si="36"/>
        <v>6</v>
      </c>
      <c r="G117" s="591">
        <f t="shared" si="36"/>
        <v>26</v>
      </c>
      <c r="H117" s="600">
        <f t="shared" si="36"/>
        <v>0</v>
      </c>
      <c r="I117" s="590">
        <f t="shared" si="36"/>
        <v>0</v>
      </c>
      <c r="J117" s="591">
        <f t="shared" si="36"/>
        <v>0</v>
      </c>
      <c r="K117" s="600">
        <f t="shared" si="36"/>
        <v>33</v>
      </c>
      <c r="L117" s="590">
        <f t="shared" si="36"/>
        <v>8</v>
      </c>
      <c r="M117" s="601">
        <f t="shared" si="36"/>
        <v>41</v>
      </c>
      <c r="N117" s="575"/>
      <c r="O117" s="575"/>
    </row>
    <row r="118" spans="1:15" ht="19.5" customHeight="1">
      <c r="A118" s="176" t="s">
        <v>48</v>
      </c>
      <c r="B118" s="607"/>
      <c r="C118" s="608"/>
      <c r="D118" s="609"/>
      <c r="E118" s="610"/>
      <c r="F118" s="608"/>
      <c r="G118" s="611"/>
      <c r="H118" s="607"/>
      <c r="I118" s="608"/>
      <c r="J118" s="609"/>
      <c r="K118" s="607"/>
      <c r="L118" s="608"/>
      <c r="M118" s="609"/>
      <c r="N118" s="575"/>
      <c r="O118" s="575"/>
    </row>
    <row r="119" spans="1:15" ht="19.5" customHeight="1">
      <c r="A119" s="130" t="s">
        <v>271</v>
      </c>
      <c r="B119" s="125">
        <v>0</v>
      </c>
      <c r="C119" s="123">
        <v>0</v>
      </c>
      <c r="D119" s="126">
        <f>SUM(B119:C119)</f>
        <v>0</v>
      </c>
      <c r="E119" s="122">
        <v>1</v>
      </c>
      <c r="F119" s="123">
        <v>0</v>
      </c>
      <c r="G119" s="124">
        <f>SUM(E119:F119)</f>
        <v>1</v>
      </c>
      <c r="H119" s="125">
        <v>0</v>
      </c>
      <c r="I119" s="123">
        <v>0</v>
      </c>
      <c r="J119" s="126">
        <f>SUM(H119:I119)</f>
        <v>0</v>
      </c>
      <c r="K119" s="125">
        <f aca="true" t="shared" si="37" ref="K119:M123">SUM(B119+E119+H119)</f>
        <v>1</v>
      </c>
      <c r="L119" s="123">
        <f t="shared" si="37"/>
        <v>0</v>
      </c>
      <c r="M119" s="126">
        <f t="shared" si="37"/>
        <v>1</v>
      </c>
      <c r="N119" s="575"/>
      <c r="O119" s="575"/>
    </row>
    <row r="120" spans="1:15" ht="19.5" customHeight="1">
      <c r="A120" s="130" t="s">
        <v>364</v>
      </c>
      <c r="B120" s="125">
        <v>0</v>
      </c>
      <c r="C120" s="123">
        <v>0</v>
      </c>
      <c r="D120" s="126">
        <f>SUM(B120:C120)</f>
        <v>0</v>
      </c>
      <c r="E120" s="122">
        <v>1</v>
      </c>
      <c r="F120" s="123">
        <v>1</v>
      </c>
      <c r="G120" s="124">
        <f>SUM(E120:F120)</f>
        <v>2</v>
      </c>
      <c r="H120" s="125">
        <v>0</v>
      </c>
      <c r="I120" s="123">
        <v>0</v>
      </c>
      <c r="J120" s="126">
        <f>SUM(H120:I120)</f>
        <v>0</v>
      </c>
      <c r="K120" s="125">
        <f t="shared" si="37"/>
        <v>1</v>
      </c>
      <c r="L120" s="123">
        <f t="shared" si="37"/>
        <v>1</v>
      </c>
      <c r="M120" s="126">
        <f t="shared" si="37"/>
        <v>2</v>
      </c>
      <c r="N120" s="575"/>
      <c r="O120" s="575"/>
    </row>
    <row r="121" spans="1:15" ht="19.5" customHeight="1">
      <c r="A121" s="130" t="s">
        <v>365</v>
      </c>
      <c r="B121" s="125">
        <v>0</v>
      </c>
      <c r="C121" s="123">
        <v>0</v>
      </c>
      <c r="D121" s="126">
        <f>SUM(B121:C121)</f>
        <v>0</v>
      </c>
      <c r="E121" s="122">
        <v>0</v>
      </c>
      <c r="F121" s="123">
        <v>2</v>
      </c>
      <c r="G121" s="124">
        <f>SUM(E121:F121)</f>
        <v>2</v>
      </c>
      <c r="H121" s="125">
        <v>0</v>
      </c>
      <c r="I121" s="123">
        <v>1</v>
      </c>
      <c r="J121" s="126">
        <f>SUM(H121:I121)</f>
        <v>1</v>
      </c>
      <c r="K121" s="125">
        <f t="shared" si="37"/>
        <v>0</v>
      </c>
      <c r="L121" s="123">
        <f t="shared" si="37"/>
        <v>3</v>
      </c>
      <c r="M121" s="126">
        <f t="shared" si="37"/>
        <v>3</v>
      </c>
      <c r="N121" s="575"/>
      <c r="O121" s="575"/>
    </row>
    <row r="122" spans="1:15" ht="19.5" customHeight="1">
      <c r="A122" s="130" t="s">
        <v>329</v>
      </c>
      <c r="B122" s="125">
        <v>0</v>
      </c>
      <c r="C122" s="123">
        <v>0</v>
      </c>
      <c r="D122" s="126">
        <f>SUM(B122:C122)</f>
        <v>0</v>
      </c>
      <c r="E122" s="122">
        <v>0</v>
      </c>
      <c r="F122" s="123">
        <v>3</v>
      </c>
      <c r="G122" s="124">
        <f>SUM(E122:F122)</f>
        <v>3</v>
      </c>
      <c r="H122" s="125">
        <v>0</v>
      </c>
      <c r="I122" s="123">
        <v>0</v>
      </c>
      <c r="J122" s="126">
        <f>SUM(H122:I122)</f>
        <v>0</v>
      </c>
      <c r="K122" s="125">
        <f t="shared" si="37"/>
        <v>0</v>
      </c>
      <c r="L122" s="123">
        <f t="shared" si="37"/>
        <v>3</v>
      </c>
      <c r="M122" s="126">
        <f t="shared" si="37"/>
        <v>3</v>
      </c>
      <c r="N122" s="575"/>
      <c r="O122" s="575"/>
    </row>
    <row r="123" spans="1:15" ht="19.5" customHeight="1">
      <c r="A123" s="603" t="s">
        <v>366</v>
      </c>
      <c r="B123" s="206">
        <v>0</v>
      </c>
      <c r="C123" s="207">
        <v>0</v>
      </c>
      <c r="D123" s="126">
        <f>SUM(B123:C123)</f>
        <v>0</v>
      </c>
      <c r="E123" s="612">
        <v>0</v>
      </c>
      <c r="F123" s="207">
        <v>0</v>
      </c>
      <c r="G123" s="124">
        <f>SUM(E123:F123)</f>
        <v>0</v>
      </c>
      <c r="H123" s="206">
        <v>1</v>
      </c>
      <c r="I123" s="207">
        <v>1</v>
      </c>
      <c r="J123" s="126">
        <f>SUM(H123:I123)</f>
        <v>2</v>
      </c>
      <c r="K123" s="125">
        <f t="shared" si="37"/>
        <v>1</v>
      </c>
      <c r="L123" s="123">
        <f t="shared" si="37"/>
        <v>1</v>
      </c>
      <c r="M123" s="126">
        <f t="shared" si="37"/>
        <v>2</v>
      </c>
      <c r="N123" s="575"/>
      <c r="O123" s="575"/>
    </row>
    <row r="124" spans="1:15" ht="19.5" customHeight="1">
      <c r="A124" s="137" t="s">
        <v>6</v>
      </c>
      <c r="B124" s="589">
        <f aca="true" t="shared" si="38" ref="B124:M124">SUM(B119:B123)</f>
        <v>0</v>
      </c>
      <c r="C124" s="590">
        <f t="shared" si="38"/>
        <v>0</v>
      </c>
      <c r="D124" s="613">
        <f t="shared" si="38"/>
        <v>0</v>
      </c>
      <c r="E124" s="589">
        <f t="shared" si="38"/>
        <v>2</v>
      </c>
      <c r="F124" s="590">
        <f t="shared" si="38"/>
        <v>6</v>
      </c>
      <c r="G124" s="613">
        <f t="shared" si="38"/>
        <v>8</v>
      </c>
      <c r="H124" s="589">
        <f t="shared" si="38"/>
        <v>1</v>
      </c>
      <c r="I124" s="590">
        <f t="shared" si="38"/>
        <v>2</v>
      </c>
      <c r="J124" s="613">
        <f t="shared" si="38"/>
        <v>3</v>
      </c>
      <c r="K124" s="589">
        <f t="shared" si="38"/>
        <v>3</v>
      </c>
      <c r="L124" s="590">
        <f t="shared" si="38"/>
        <v>8</v>
      </c>
      <c r="M124" s="592">
        <f t="shared" si="38"/>
        <v>11</v>
      </c>
      <c r="N124" s="575"/>
      <c r="O124" s="575"/>
    </row>
    <row r="125" spans="1:15" ht="19.5" customHeight="1">
      <c r="A125" s="113" t="s">
        <v>47</v>
      </c>
      <c r="B125" s="209"/>
      <c r="C125" s="207"/>
      <c r="D125" s="604"/>
      <c r="E125" s="587"/>
      <c r="F125" s="207"/>
      <c r="G125" s="605"/>
      <c r="H125" s="209"/>
      <c r="I125" s="207"/>
      <c r="J125" s="604"/>
      <c r="K125" s="209"/>
      <c r="L125" s="207"/>
      <c r="M125" s="604"/>
      <c r="N125" s="575"/>
      <c r="O125" s="575"/>
    </row>
    <row r="126" spans="1:15" ht="19.5" customHeight="1">
      <c r="A126" s="130" t="s">
        <v>367</v>
      </c>
      <c r="B126" s="125">
        <v>2</v>
      </c>
      <c r="C126" s="123">
        <v>0</v>
      </c>
      <c r="D126" s="126">
        <f>SUM(B126:C126)</f>
        <v>2</v>
      </c>
      <c r="E126" s="122">
        <v>0</v>
      </c>
      <c r="F126" s="123">
        <v>0</v>
      </c>
      <c r="G126" s="124">
        <f>SUM(E126:F126)</f>
        <v>0</v>
      </c>
      <c r="H126" s="125">
        <v>0</v>
      </c>
      <c r="I126" s="123">
        <v>1</v>
      </c>
      <c r="J126" s="126">
        <f>SUM(H126:I126)</f>
        <v>1</v>
      </c>
      <c r="K126" s="125">
        <f aca="true" t="shared" si="39" ref="K126:M130">SUM(B126+E126+H126)</f>
        <v>2</v>
      </c>
      <c r="L126" s="123">
        <f t="shared" si="39"/>
        <v>1</v>
      </c>
      <c r="M126" s="126">
        <f t="shared" si="39"/>
        <v>3</v>
      </c>
      <c r="N126" s="575"/>
      <c r="O126" s="575"/>
    </row>
    <row r="127" spans="1:15" ht="19.5" customHeight="1">
      <c r="A127" s="130" t="s">
        <v>277</v>
      </c>
      <c r="B127" s="125">
        <v>0</v>
      </c>
      <c r="C127" s="123">
        <v>0</v>
      </c>
      <c r="D127" s="126">
        <f>SUM(B127:C127)</f>
        <v>0</v>
      </c>
      <c r="E127" s="122">
        <v>0</v>
      </c>
      <c r="F127" s="123">
        <v>1</v>
      </c>
      <c r="G127" s="124">
        <f>SUM(E127:F127)</f>
        <v>1</v>
      </c>
      <c r="H127" s="125">
        <v>0</v>
      </c>
      <c r="I127" s="123">
        <v>0</v>
      </c>
      <c r="J127" s="126">
        <f>SUM(H127:I127)</f>
        <v>0</v>
      </c>
      <c r="K127" s="125">
        <f t="shared" si="39"/>
        <v>0</v>
      </c>
      <c r="L127" s="123">
        <f t="shared" si="39"/>
        <v>1</v>
      </c>
      <c r="M127" s="126">
        <f t="shared" si="39"/>
        <v>1</v>
      </c>
      <c r="N127" s="575"/>
      <c r="O127" s="575"/>
    </row>
    <row r="128" spans="1:15" ht="19.5" customHeight="1">
      <c r="A128" s="130" t="s">
        <v>368</v>
      </c>
      <c r="B128" s="125">
        <v>0</v>
      </c>
      <c r="C128" s="123">
        <v>0</v>
      </c>
      <c r="D128" s="126">
        <f>SUM(B128:C128)</f>
        <v>0</v>
      </c>
      <c r="E128" s="122">
        <v>0</v>
      </c>
      <c r="F128" s="123">
        <v>1</v>
      </c>
      <c r="G128" s="124">
        <f>SUM(E128:F128)</f>
        <v>1</v>
      </c>
      <c r="H128" s="125">
        <v>0</v>
      </c>
      <c r="I128" s="123">
        <v>0</v>
      </c>
      <c r="J128" s="126">
        <f>SUM(H128:I128)</f>
        <v>0</v>
      </c>
      <c r="K128" s="125">
        <f t="shared" si="39"/>
        <v>0</v>
      </c>
      <c r="L128" s="123">
        <f t="shared" si="39"/>
        <v>1</v>
      </c>
      <c r="M128" s="126">
        <f t="shared" si="39"/>
        <v>1</v>
      </c>
      <c r="N128" s="575"/>
      <c r="O128" s="575"/>
    </row>
    <row r="129" spans="1:15" ht="19.5" customHeight="1">
      <c r="A129" s="131" t="s">
        <v>369</v>
      </c>
      <c r="B129" s="205">
        <v>0</v>
      </c>
      <c r="C129" s="133">
        <v>0</v>
      </c>
      <c r="D129" s="136">
        <f>SUM(B129:C129)</f>
        <v>0</v>
      </c>
      <c r="E129" s="183">
        <v>2</v>
      </c>
      <c r="F129" s="133">
        <v>0</v>
      </c>
      <c r="G129" s="134">
        <f>SUM(E129:F129)</f>
        <v>2</v>
      </c>
      <c r="H129" s="205">
        <v>1</v>
      </c>
      <c r="I129" s="133">
        <v>3</v>
      </c>
      <c r="J129" s="136">
        <f>SUM(H129:I129)</f>
        <v>4</v>
      </c>
      <c r="K129" s="135">
        <f t="shared" si="39"/>
        <v>3</v>
      </c>
      <c r="L129" s="133">
        <f t="shared" si="39"/>
        <v>3</v>
      </c>
      <c r="M129" s="136">
        <f t="shared" si="39"/>
        <v>6</v>
      </c>
      <c r="N129" s="575"/>
      <c r="O129" s="575"/>
    </row>
    <row r="130" spans="1:15" ht="19.5" customHeight="1">
      <c r="A130" s="137" t="s">
        <v>6</v>
      </c>
      <c r="B130" s="600">
        <f aca="true" t="shared" si="40" ref="B130:J130">SUM(B126:B129)</f>
        <v>2</v>
      </c>
      <c r="C130" s="590">
        <f t="shared" si="40"/>
        <v>0</v>
      </c>
      <c r="D130" s="613">
        <f t="shared" si="40"/>
        <v>2</v>
      </c>
      <c r="E130" s="600">
        <f t="shared" si="40"/>
        <v>2</v>
      </c>
      <c r="F130" s="590">
        <f t="shared" si="40"/>
        <v>2</v>
      </c>
      <c r="G130" s="613">
        <f t="shared" si="40"/>
        <v>4</v>
      </c>
      <c r="H130" s="600">
        <f t="shared" si="40"/>
        <v>1</v>
      </c>
      <c r="I130" s="590">
        <f t="shared" si="40"/>
        <v>4</v>
      </c>
      <c r="J130" s="613">
        <f t="shared" si="40"/>
        <v>5</v>
      </c>
      <c r="K130" s="600">
        <f t="shared" si="39"/>
        <v>5</v>
      </c>
      <c r="L130" s="590">
        <f t="shared" si="39"/>
        <v>6</v>
      </c>
      <c r="M130" s="592">
        <f t="shared" si="39"/>
        <v>11</v>
      </c>
      <c r="N130" s="575"/>
      <c r="O130" s="575"/>
    </row>
    <row r="131" spans="1:15" ht="19.5" customHeight="1" thickBot="1">
      <c r="A131" s="614" t="s">
        <v>370</v>
      </c>
      <c r="B131" s="615">
        <f aca="true" t="shared" si="41" ref="B131:M131">SUM(B108+B111+B117+B124+B130)</f>
        <v>26</v>
      </c>
      <c r="C131" s="200">
        <f t="shared" si="41"/>
        <v>24</v>
      </c>
      <c r="D131" s="616">
        <f t="shared" si="41"/>
        <v>50</v>
      </c>
      <c r="E131" s="615">
        <f t="shared" si="41"/>
        <v>93</v>
      </c>
      <c r="F131" s="200">
        <f t="shared" si="41"/>
        <v>213</v>
      </c>
      <c r="G131" s="616">
        <f t="shared" si="41"/>
        <v>306</v>
      </c>
      <c r="H131" s="615">
        <f t="shared" si="41"/>
        <v>53</v>
      </c>
      <c r="I131" s="200">
        <f t="shared" si="41"/>
        <v>113</v>
      </c>
      <c r="J131" s="616">
        <f t="shared" si="41"/>
        <v>166</v>
      </c>
      <c r="K131" s="615">
        <f t="shared" si="41"/>
        <v>172</v>
      </c>
      <c r="L131" s="200">
        <f t="shared" si="41"/>
        <v>350</v>
      </c>
      <c r="M131" s="617">
        <f t="shared" si="41"/>
        <v>522</v>
      </c>
      <c r="N131" s="575"/>
      <c r="O131" s="575"/>
    </row>
    <row r="132" spans="1:15" ht="19.5" customHeight="1" thickTop="1">
      <c r="A132" s="576"/>
      <c r="B132" s="598"/>
      <c r="C132" s="598"/>
      <c r="D132" s="598"/>
      <c r="E132" s="598"/>
      <c r="F132" s="598"/>
      <c r="G132" s="598"/>
      <c r="H132" s="598"/>
      <c r="I132" s="598"/>
      <c r="J132" s="598"/>
      <c r="K132" s="598"/>
      <c r="L132" s="598"/>
      <c r="M132" s="598"/>
      <c r="N132" s="618"/>
      <c r="O132" s="618"/>
    </row>
    <row r="133" spans="1:15" ht="21.75" customHeight="1">
      <c r="A133" s="720" t="s">
        <v>352</v>
      </c>
      <c r="B133" s="720"/>
      <c r="C133" s="720"/>
      <c r="D133" s="720"/>
      <c r="E133" s="720"/>
      <c r="F133" s="720"/>
      <c r="G133" s="720"/>
      <c r="H133" s="720"/>
      <c r="I133" s="720"/>
      <c r="J133" s="720"/>
      <c r="K133" s="720"/>
      <c r="L133" s="720"/>
      <c r="M133" s="720"/>
      <c r="N133" s="618"/>
      <c r="O133" s="618"/>
    </row>
    <row r="134" spans="1:15" ht="21.75" customHeight="1">
      <c r="A134" s="720" t="s">
        <v>353</v>
      </c>
      <c r="B134" s="720"/>
      <c r="C134" s="720"/>
      <c r="D134" s="720"/>
      <c r="E134" s="720"/>
      <c r="F134" s="720"/>
      <c r="G134" s="720"/>
      <c r="H134" s="720"/>
      <c r="I134" s="720"/>
      <c r="J134" s="720"/>
      <c r="K134" s="720"/>
      <c r="L134" s="720"/>
      <c r="M134" s="720"/>
      <c r="N134" s="618"/>
      <c r="O134" s="618"/>
    </row>
    <row r="135" spans="1:15" ht="19.5" customHeight="1">
      <c r="A135" s="565"/>
      <c r="B135" s="566"/>
      <c r="C135" s="566"/>
      <c r="D135" s="566"/>
      <c r="E135" s="566"/>
      <c r="F135" s="566"/>
      <c r="G135" s="566"/>
      <c r="H135" s="566"/>
      <c r="I135" s="566"/>
      <c r="J135" s="566"/>
      <c r="K135" s="566"/>
      <c r="L135" s="566"/>
      <c r="M135" s="567" t="s">
        <v>471</v>
      </c>
      <c r="N135" s="618"/>
      <c r="O135" s="618"/>
    </row>
    <row r="136" spans="1:15" ht="19.5" customHeight="1">
      <c r="A136" s="579" t="s">
        <v>255</v>
      </c>
      <c r="B136" s="724" t="s">
        <v>256</v>
      </c>
      <c r="C136" s="723"/>
      <c r="D136" s="725"/>
      <c r="E136" s="723" t="s">
        <v>257</v>
      </c>
      <c r="F136" s="723"/>
      <c r="G136" s="723"/>
      <c r="H136" s="724" t="s">
        <v>258</v>
      </c>
      <c r="I136" s="723"/>
      <c r="J136" s="725"/>
      <c r="K136" s="106" t="s">
        <v>6</v>
      </c>
      <c r="L136" s="106"/>
      <c r="M136" s="106"/>
      <c r="N136" s="618"/>
      <c r="O136" s="618"/>
    </row>
    <row r="137" spans="1:15" ht="19.5" customHeight="1">
      <c r="A137" s="580"/>
      <c r="B137" s="110" t="s">
        <v>4</v>
      </c>
      <c r="C137" s="108" t="s">
        <v>5</v>
      </c>
      <c r="D137" s="105" t="s">
        <v>6</v>
      </c>
      <c r="E137" s="107" t="s">
        <v>4</v>
      </c>
      <c r="F137" s="108" t="s">
        <v>5</v>
      </c>
      <c r="G137" s="109" t="s">
        <v>6</v>
      </c>
      <c r="H137" s="110" t="s">
        <v>4</v>
      </c>
      <c r="I137" s="108" t="s">
        <v>5</v>
      </c>
      <c r="J137" s="111" t="s">
        <v>6</v>
      </c>
      <c r="K137" s="110" t="s">
        <v>4</v>
      </c>
      <c r="L137" s="108" t="s">
        <v>5</v>
      </c>
      <c r="M137" s="111" t="s">
        <v>6</v>
      </c>
      <c r="N137" s="618"/>
      <c r="O137" s="618"/>
    </row>
    <row r="138" spans="1:15" ht="19.5" customHeight="1">
      <c r="A138" s="176" t="s">
        <v>68</v>
      </c>
      <c r="B138" s="206"/>
      <c r="C138" s="595"/>
      <c r="D138" s="619"/>
      <c r="E138" s="598"/>
      <c r="F138" s="595"/>
      <c r="G138" s="598"/>
      <c r="H138" s="206"/>
      <c r="I138" s="595"/>
      <c r="J138" s="598"/>
      <c r="K138" s="206"/>
      <c r="L138" s="207"/>
      <c r="M138" s="208"/>
      <c r="N138" s="575"/>
      <c r="O138" s="575"/>
    </row>
    <row r="139" spans="1:15" ht="19.5" customHeight="1">
      <c r="A139" s="620" t="s">
        <v>371</v>
      </c>
      <c r="B139" s="206">
        <v>0</v>
      </c>
      <c r="C139" s="595">
        <v>0</v>
      </c>
      <c r="D139" s="621">
        <f>SUM(B139:C139)</f>
        <v>0</v>
      </c>
      <c r="E139" s="598">
        <v>0</v>
      </c>
      <c r="F139" s="207">
        <v>0</v>
      </c>
      <c r="G139" s="598">
        <f>SUM(E139:F139)</f>
        <v>0</v>
      </c>
      <c r="H139" s="206">
        <v>0</v>
      </c>
      <c r="I139" s="207">
        <v>2</v>
      </c>
      <c r="J139" s="598">
        <f>SUM(H139:I139)</f>
        <v>2</v>
      </c>
      <c r="K139" s="209">
        <f>SUM(B139+E139+H139)</f>
        <v>0</v>
      </c>
      <c r="L139" s="207">
        <f>SUM(C139+F139+I139)</f>
        <v>2</v>
      </c>
      <c r="M139" s="208">
        <f>SUM(D139+G139+J139)</f>
        <v>2</v>
      </c>
      <c r="N139" s="575"/>
      <c r="O139" s="575"/>
    </row>
    <row r="140" spans="1:15" ht="19.5" customHeight="1">
      <c r="A140" s="137" t="s">
        <v>6</v>
      </c>
      <c r="B140" s="600">
        <f aca="true" t="shared" si="42" ref="B140:M140">SUM(B139)</f>
        <v>0</v>
      </c>
      <c r="C140" s="590">
        <f t="shared" si="42"/>
        <v>0</v>
      </c>
      <c r="D140" s="591">
        <f t="shared" si="42"/>
        <v>0</v>
      </c>
      <c r="E140" s="600">
        <f t="shared" si="42"/>
        <v>0</v>
      </c>
      <c r="F140" s="590">
        <f t="shared" si="42"/>
        <v>0</v>
      </c>
      <c r="G140" s="591">
        <f t="shared" si="42"/>
        <v>0</v>
      </c>
      <c r="H140" s="600">
        <f t="shared" si="42"/>
        <v>0</v>
      </c>
      <c r="I140" s="590">
        <f t="shared" si="42"/>
        <v>2</v>
      </c>
      <c r="J140" s="591">
        <f t="shared" si="42"/>
        <v>2</v>
      </c>
      <c r="K140" s="600">
        <f t="shared" si="42"/>
        <v>0</v>
      </c>
      <c r="L140" s="590">
        <f t="shared" si="42"/>
        <v>2</v>
      </c>
      <c r="M140" s="601">
        <f t="shared" si="42"/>
        <v>2</v>
      </c>
      <c r="N140" s="575"/>
      <c r="O140" s="575"/>
    </row>
    <row r="141" spans="1:15" ht="19.5" customHeight="1" thickBot="1">
      <c r="A141" s="622" t="s">
        <v>372</v>
      </c>
      <c r="B141" s="623">
        <f aca="true" t="shared" si="43" ref="B141:M141">SUM(B140)</f>
        <v>0</v>
      </c>
      <c r="C141" s="624">
        <f t="shared" si="43"/>
        <v>0</v>
      </c>
      <c r="D141" s="625">
        <f t="shared" si="43"/>
        <v>0</v>
      </c>
      <c r="E141" s="626">
        <f t="shared" si="43"/>
        <v>0</v>
      </c>
      <c r="F141" s="624">
        <f t="shared" si="43"/>
        <v>0</v>
      </c>
      <c r="G141" s="625">
        <f t="shared" si="43"/>
        <v>0</v>
      </c>
      <c r="H141" s="626">
        <f t="shared" si="43"/>
        <v>0</v>
      </c>
      <c r="I141" s="624">
        <f t="shared" si="43"/>
        <v>2</v>
      </c>
      <c r="J141" s="625">
        <f t="shared" si="43"/>
        <v>2</v>
      </c>
      <c r="K141" s="626">
        <f t="shared" si="43"/>
        <v>0</v>
      </c>
      <c r="L141" s="624">
        <f t="shared" si="43"/>
        <v>2</v>
      </c>
      <c r="M141" s="625">
        <f t="shared" si="43"/>
        <v>2</v>
      </c>
      <c r="N141" s="575"/>
      <c r="O141" s="575"/>
    </row>
    <row r="142" spans="1:15" ht="19.5" customHeight="1" thickBot="1">
      <c r="A142" s="627" t="s">
        <v>373</v>
      </c>
      <c r="B142" s="628">
        <f aca="true" t="shared" si="44" ref="B142:M142">SUM(B91+B131+B141)</f>
        <v>64</v>
      </c>
      <c r="C142" s="628">
        <f t="shared" si="44"/>
        <v>122</v>
      </c>
      <c r="D142" s="628">
        <f t="shared" si="44"/>
        <v>186</v>
      </c>
      <c r="E142" s="628">
        <f t="shared" si="44"/>
        <v>722</v>
      </c>
      <c r="F142" s="628">
        <f t="shared" si="44"/>
        <v>2176</v>
      </c>
      <c r="G142" s="628">
        <f t="shared" si="44"/>
        <v>2898</v>
      </c>
      <c r="H142" s="628">
        <f t="shared" si="44"/>
        <v>148</v>
      </c>
      <c r="I142" s="628">
        <f t="shared" si="44"/>
        <v>490</v>
      </c>
      <c r="J142" s="628">
        <f t="shared" si="44"/>
        <v>638</v>
      </c>
      <c r="K142" s="628">
        <f t="shared" si="44"/>
        <v>934</v>
      </c>
      <c r="L142" s="628">
        <f t="shared" si="44"/>
        <v>2788</v>
      </c>
      <c r="M142" s="629">
        <f t="shared" si="44"/>
        <v>3722</v>
      </c>
      <c r="N142" s="575"/>
      <c r="O142" s="575"/>
    </row>
    <row r="143" spans="1:15" ht="10.5" customHeight="1">
      <c r="A143" s="630"/>
      <c r="B143" s="631"/>
      <c r="C143" s="631"/>
      <c r="D143" s="631"/>
      <c r="E143" s="631"/>
      <c r="F143" s="631"/>
      <c r="G143" s="631"/>
      <c r="H143" s="631"/>
      <c r="I143" s="631"/>
      <c r="J143" s="631"/>
      <c r="K143" s="631"/>
      <c r="L143" s="631"/>
      <c r="M143" s="631"/>
      <c r="N143" s="618"/>
      <c r="O143" s="618"/>
    </row>
    <row r="144" spans="1:15" ht="19.5" customHeight="1">
      <c r="A144" s="632" t="s">
        <v>375</v>
      </c>
      <c r="B144" s="575"/>
      <c r="C144" s="57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</row>
    <row r="145" spans="1:15" ht="19.5" customHeight="1">
      <c r="A145" s="574" t="s">
        <v>374</v>
      </c>
      <c r="B145" s="575"/>
      <c r="C145" s="57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</row>
  </sheetData>
  <sheetProtection/>
  <mergeCells count="26">
    <mergeCell ref="A134:M134"/>
    <mergeCell ref="B136:D136"/>
    <mergeCell ref="E136:G136"/>
    <mergeCell ref="H136:J136"/>
    <mergeCell ref="A94:M94"/>
    <mergeCell ref="B96:D96"/>
    <mergeCell ref="E96:G96"/>
    <mergeCell ref="H96:J96"/>
    <mergeCell ref="A1:O1"/>
    <mergeCell ref="A82:A83"/>
    <mergeCell ref="B82:D82"/>
    <mergeCell ref="E82:G82"/>
    <mergeCell ref="H82:J82"/>
    <mergeCell ref="A46:A47"/>
    <mergeCell ref="B46:D46"/>
    <mergeCell ref="E46:G46"/>
    <mergeCell ref="H46:J46"/>
    <mergeCell ref="A80:O80"/>
    <mergeCell ref="A79:O79"/>
    <mergeCell ref="A93:M93"/>
    <mergeCell ref="A133:M133"/>
    <mergeCell ref="A4:A5"/>
    <mergeCell ref="B4:D4"/>
    <mergeCell ref="E4:G4"/>
    <mergeCell ref="H4:J4"/>
    <mergeCell ref="A44:O44"/>
  </mergeCells>
  <printOptions horizontalCentered="1"/>
  <pageMargins left="0.35433070866141736" right="0.11811023622047245" top="0.1968503937007874" bottom="0.11811023622047245" header="0.5118110236220472" footer="0.5118110236220472"/>
  <pageSetup horizontalDpi="600" verticalDpi="600" orientation="portrait" paperSize="9" r:id="rId1"/>
  <rowBreaks count="4" manualBreakCount="4">
    <brk id="41" max="255" man="1"/>
    <brk id="77" max="255" man="1"/>
    <brk id="91" max="255" man="1"/>
    <brk id="1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28"/>
  <sheetViews>
    <sheetView showGridLines="0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9.00390625" defaultRowHeight="24"/>
  <cols>
    <col min="1" max="1" width="15.625" style="77" customWidth="1"/>
    <col min="2" max="2" width="3.25390625" style="4" customWidth="1"/>
    <col min="3" max="4" width="5.75390625" style="4" customWidth="1"/>
    <col min="5" max="5" width="5.625" style="4" customWidth="1"/>
    <col min="6" max="6" width="4.50390625" style="4" customWidth="1"/>
    <col min="7" max="7" width="5.625" style="4" customWidth="1"/>
    <col min="8" max="8" width="5.875" style="4" customWidth="1"/>
    <col min="9" max="9" width="6.00390625" style="4" customWidth="1"/>
    <col min="10" max="10" width="5.625" style="4" customWidth="1"/>
    <col min="11" max="11" width="7.75390625" style="4" customWidth="1"/>
    <col min="12" max="12" width="4.375" style="4" customWidth="1"/>
    <col min="13" max="13" width="6.125" style="4" customWidth="1"/>
    <col min="14" max="14" width="5.875" style="4" customWidth="1"/>
    <col min="15" max="15" width="3.875" style="4" customWidth="1"/>
    <col min="16" max="17" width="4.375" style="4" customWidth="1"/>
    <col min="18" max="18" width="5.625" style="4" customWidth="1"/>
    <col min="19" max="19" width="6.00390625" style="4" customWidth="1"/>
    <col min="20" max="20" width="6.25390625" style="4" customWidth="1"/>
    <col min="21" max="21" width="5.50390625" style="4" customWidth="1"/>
    <col min="22" max="22" width="6.875" style="4" customWidth="1"/>
    <col min="23" max="23" width="8.00390625" style="4" customWidth="1"/>
    <col min="24" max="16384" width="9.00390625" style="4" customWidth="1"/>
  </cols>
  <sheetData>
    <row r="1" spans="1:23" s="90" customFormat="1" ht="26.25">
      <c r="A1" s="729" t="s">
        <v>472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214" t="s">
        <v>474</v>
      </c>
    </row>
    <row r="2" spans="1:23" ht="21" customHeight="1">
      <c r="A2" s="41"/>
      <c r="B2" s="18"/>
      <c r="C2" s="732" t="s">
        <v>85</v>
      </c>
      <c r="D2" s="733"/>
      <c r="E2" s="733"/>
      <c r="F2" s="733"/>
      <c r="G2" s="733"/>
      <c r="H2" s="733"/>
      <c r="I2" s="733"/>
      <c r="J2" s="733"/>
      <c r="K2" s="733"/>
      <c r="L2" s="732" t="s">
        <v>86</v>
      </c>
      <c r="M2" s="733"/>
      <c r="N2" s="733"/>
      <c r="O2" s="733"/>
      <c r="P2" s="733"/>
      <c r="Q2" s="733"/>
      <c r="R2" s="733"/>
      <c r="S2" s="733"/>
      <c r="T2" s="734"/>
      <c r="U2" s="735" t="s">
        <v>7</v>
      </c>
      <c r="V2" s="736"/>
      <c r="W2" s="737"/>
    </row>
    <row r="3" spans="1:23" s="24" customFormat="1" ht="19.5" customHeight="1">
      <c r="A3" s="8" t="s">
        <v>73</v>
      </c>
      <c r="B3" s="8" t="s">
        <v>83</v>
      </c>
      <c r="C3" s="728" t="s">
        <v>74</v>
      </c>
      <c r="D3" s="728"/>
      <c r="E3" s="728"/>
      <c r="F3" s="728" t="s">
        <v>75</v>
      </c>
      <c r="G3" s="728"/>
      <c r="H3" s="728"/>
      <c r="I3" s="728" t="s">
        <v>6</v>
      </c>
      <c r="J3" s="728"/>
      <c r="K3" s="732"/>
      <c r="L3" s="728" t="s">
        <v>74</v>
      </c>
      <c r="M3" s="728"/>
      <c r="N3" s="728"/>
      <c r="O3" s="728" t="s">
        <v>75</v>
      </c>
      <c r="P3" s="728"/>
      <c r="Q3" s="728"/>
      <c r="R3" s="728" t="s">
        <v>6</v>
      </c>
      <c r="S3" s="728"/>
      <c r="T3" s="728"/>
      <c r="U3" s="738"/>
      <c r="V3" s="739"/>
      <c r="W3" s="740"/>
    </row>
    <row r="4" spans="1:23" s="24" customFormat="1" ht="21">
      <c r="A4" s="6"/>
      <c r="B4" s="6" t="s">
        <v>82</v>
      </c>
      <c r="C4" s="42" t="s">
        <v>4</v>
      </c>
      <c r="D4" s="42" t="s">
        <v>5</v>
      </c>
      <c r="E4" s="42" t="s">
        <v>6</v>
      </c>
      <c r="F4" s="42" t="s">
        <v>4</v>
      </c>
      <c r="G4" s="42" t="s">
        <v>5</v>
      </c>
      <c r="H4" s="42" t="s">
        <v>6</v>
      </c>
      <c r="I4" s="42" t="s">
        <v>4</v>
      </c>
      <c r="J4" s="42" t="s">
        <v>5</v>
      </c>
      <c r="K4" s="43" t="s">
        <v>6</v>
      </c>
      <c r="L4" s="42" t="s">
        <v>4</v>
      </c>
      <c r="M4" s="42" t="s">
        <v>5</v>
      </c>
      <c r="N4" s="42" t="s">
        <v>6</v>
      </c>
      <c r="O4" s="42" t="s">
        <v>4</v>
      </c>
      <c r="P4" s="42" t="s">
        <v>5</v>
      </c>
      <c r="Q4" s="42" t="s">
        <v>6</v>
      </c>
      <c r="R4" s="42" t="s">
        <v>4</v>
      </c>
      <c r="S4" s="42" t="s">
        <v>5</v>
      </c>
      <c r="T4" s="42" t="s">
        <v>6</v>
      </c>
      <c r="U4" s="42" t="s">
        <v>4</v>
      </c>
      <c r="V4" s="42" t="s">
        <v>5</v>
      </c>
      <c r="W4" s="42" t="s">
        <v>6</v>
      </c>
    </row>
    <row r="5" spans="1:25" ht="19.5" customHeight="1">
      <c r="A5" s="44" t="s">
        <v>77</v>
      </c>
      <c r="B5" s="45">
        <v>1</v>
      </c>
      <c r="C5" s="46">
        <f>SUM('ภาคปกติ 4,5 ปี'!B19,'ภาคปกติ 4,5 ปี'!B29,'ภาคปกติ 4,5 ปี'!B49,'ภาคปกติ 4,5 ปี'!B67,'ภาคปกติ 4,5 ปี'!B82,'ภาคปกติ 4,5 ปี'!B97,'ภาคปกติ 4,5 ปี'!B107)</f>
        <v>588</v>
      </c>
      <c r="D5" s="46">
        <f>SUM('ภาคปกติ 4,5 ปี'!C19,'ภาคปกติ 4,5 ปี'!C29,'ภาคปกติ 4,5 ปี'!C49,'ภาคปกติ 4,5 ปี'!C67,'ภาคปกติ 4,5 ปี'!C82,'ภาคปกติ 4,5 ปี'!C97,'ภาคปกติ 4,5 ปี'!C107)</f>
        <v>1291</v>
      </c>
      <c r="E5" s="47">
        <f>SUM(C5:D5)</f>
        <v>1879</v>
      </c>
      <c r="F5" s="46">
        <f>SUM('นิติสมทบ 3 ปี'!B9)+'นิติสมทบ 4 ปี'!B9</f>
        <v>85</v>
      </c>
      <c r="G5" s="46">
        <f>SUM('นิติสมทบ 3 ปี'!C9)+'นิติสมทบ 4 ปี'!C9</f>
        <v>67</v>
      </c>
      <c r="H5" s="47">
        <f aca="true" t="shared" si="0" ref="H5:H14">SUM(F5:G5)</f>
        <v>152</v>
      </c>
      <c r="I5" s="46">
        <f aca="true" t="shared" si="1" ref="I5:J9">SUM(C5,F5)</f>
        <v>673</v>
      </c>
      <c r="J5" s="46">
        <f t="shared" si="1"/>
        <v>1358</v>
      </c>
      <c r="K5" s="48">
        <f aca="true" t="shared" si="2" ref="K5:K13">SUM(I5:J5)</f>
        <v>2031</v>
      </c>
      <c r="L5" s="60">
        <f>SUM('ป.ตรีพัทลุง'!B21,'ป.ตรีพัทลุง'!B33,'ป.ตรีพัทลุง'!B45,'ป.ตรีพัทลุง'!B56)</f>
        <v>199</v>
      </c>
      <c r="M5" s="49">
        <f>SUM('ป.ตรีพัทลุง'!C21,'ป.ตรีพัทลุง'!C33,'ป.ตรีพัทลุง'!C45,'ป.ตรีพัทลุง'!C56)</f>
        <v>612</v>
      </c>
      <c r="N5" s="50">
        <f aca="true" t="shared" si="3" ref="N5:N13">SUM(L5:M5)</f>
        <v>811</v>
      </c>
      <c r="O5" s="46">
        <f>SUM(สมทบพัทลุง!B10,สมทบพัทลุง!B20)</f>
        <v>0</v>
      </c>
      <c r="P5" s="46">
        <f>SUM(สมทบพัทลุง!C10,สมทบพัทลุง!C20)</f>
        <v>0</v>
      </c>
      <c r="Q5" s="47">
        <f aca="true" t="shared" si="4" ref="Q5:Q10">SUM(O5:P5)</f>
        <v>0</v>
      </c>
      <c r="R5" s="46">
        <f aca="true" t="shared" si="5" ref="R5:T9">SUM(L5,O5)</f>
        <v>199</v>
      </c>
      <c r="S5" s="46">
        <f t="shared" si="5"/>
        <v>612</v>
      </c>
      <c r="T5" s="47">
        <f t="shared" si="5"/>
        <v>811</v>
      </c>
      <c r="U5" s="46">
        <f aca="true" t="shared" si="6" ref="U5:W9">SUM(I5,R5)</f>
        <v>872</v>
      </c>
      <c r="V5" s="46">
        <f t="shared" si="6"/>
        <v>1970</v>
      </c>
      <c r="W5" s="47">
        <f>SUM(K5,T5)</f>
        <v>2842</v>
      </c>
      <c r="Y5" s="683">
        <f>W5+W11+W16+W19+W23</f>
        <v>3637</v>
      </c>
    </row>
    <row r="6" spans="1:23" ht="19.5" customHeight="1">
      <c r="A6" s="51"/>
      <c r="B6" s="45">
        <v>2</v>
      </c>
      <c r="C6" s="46">
        <f>SUM('ภาคปกติ 4,5 ปี'!E19,'ภาคปกติ 4,5 ปี'!E29,'ภาคปกติ 4,5 ปี'!E49,'ภาคปกติ 4,5 ปี'!E67,'ภาคปกติ 4,5 ปี'!E82,'ภาคปกติ 4,5 ปี'!E97,'ภาคปกติ 4,5 ปี'!E107)</f>
        <v>492</v>
      </c>
      <c r="D6" s="46">
        <f>SUM('ภาคปกติ 4,5 ปี'!F19,'ภาคปกติ 4,5 ปี'!F29,'ภาคปกติ 4,5 ปี'!F49,'ภาคปกติ 4,5 ปี'!F67,'ภาคปกติ 4,5 ปี'!F82,'ภาคปกติ 4,5 ปี'!F97,'ภาคปกติ 4,5 ปี'!F107)</f>
        <v>1486</v>
      </c>
      <c r="E6" s="47">
        <f>SUM(C6:D6)</f>
        <v>1978</v>
      </c>
      <c r="F6" s="46">
        <f>SUM('นิติสมทบ 3 ปี'!E9)+'นิติสมทบ 4 ปี'!E9</f>
        <v>25</v>
      </c>
      <c r="G6" s="46">
        <f>SUM('นิติสมทบ 3 ปี'!F9)+'นิติสมทบ 4 ปี'!F9</f>
        <v>20</v>
      </c>
      <c r="H6" s="47">
        <f t="shared" si="0"/>
        <v>45</v>
      </c>
      <c r="I6" s="46">
        <f t="shared" si="1"/>
        <v>517</v>
      </c>
      <c r="J6" s="46">
        <f t="shared" si="1"/>
        <v>1506</v>
      </c>
      <c r="K6" s="48">
        <f t="shared" si="2"/>
        <v>2023</v>
      </c>
      <c r="L6" s="60">
        <f>SUM('ป.ตรีพัทลุง'!E21,'ป.ตรีพัทลุง'!E33,'ป.ตรีพัทลุง'!E45,'ป.ตรีพัทลุง'!E56)</f>
        <v>151</v>
      </c>
      <c r="M6" s="46">
        <f>SUM('ป.ตรีพัทลุง'!F21,'ป.ตรีพัทลุง'!F33,'ป.ตรีพัทลุง'!F45,'ป.ตรีพัทลุง'!F56)</f>
        <v>511</v>
      </c>
      <c r="N6" s="50">
        <f t="shared" si="3"/>
        <v>662</v>
      </c>
      <c r="O6" s="46">
        <f>SUM(สมทบพัทลุง!E10,สมทบพัทลุง!E20)</f>
        <v>18</v>
      </c>
      <c r="P6" s="46">
        <f>SUM(สมทบพัทลุง!F10,สมทบพัทลุง!F20)</f>
        <v>12</v>
      </c>
      <c r="Q6" s="47">
        <f t="shared" si="4"/>
        <v>30</v>
      </c>
      <c r="R6" s="46">
        <f t="shared" si="5"/>
        <v>169</v>
      </c>
      <c r="S6" s="46">
        <f t="shared" si="5"/>
        <v>523</v>
      </c>
      <c r="T6" s="47">
        <f t="shared" si="5"/>
        <v>692</v>
      </c>
      <c r="U6" s="46">
        <f t="shared" si="6"/>
        <v>686</v>
      </c>
      <c r="V6" s="46">
        <f t="shared" si="6"/>
        <v>2029</v>
      </c>
      <c r="W6" s="47">
        <f t="shared" si="6"/>
        <v>2715</v>
      </c>
    </row>
    <row r="7" spans="1:23" ht="19.5" customHeight="1">
      <c r="A7" s="51"/>
      <c r="B7" s="45">
        <v>3</v>
      </c>
      <c r="C7" s="46">
        <f>SUM('ภาคปกติ 4,5 ปี'!H19,'ภาคปกติ 4,5 ปี'!H29,'ภาคปกติ 4,5 ปี'!H49,'ภาคปกติ 4,5 ปี'!H67,'ภาคปกติ 4,5 ปี'!H82,'ภาคปกติ 4,5 ปี'!H97,'ภาคปกติ 4,5 ปี'!H107)</f>
        <v>472</v>
      </c>
      <c r="D7" s="46">
        <f>SUM('ภาคปกติ 4,5 ปี'!I19,'ภาคปกติ 4,5 ปี'!I29,'ภาคปกติ 4,5 ปี'!I49,'ภาคปกติ 4,5 ปี'!I67,'ภาคปกติ 4,5 ปี'!I82,'ภาคปกติ 4,5 ปี'!I97,'ภาคปกติ 4,5 ปี'!I107)</f>
        <v>1242</v>
      </c>
      <c r="E7" s="47">
        <f>SUM(C7:D7)</f>
        <v>1714</v>
      </c>
      <c r="F7" s="46">
        <f>SUM('นิติสมทบ 3 ปี'!H9)+'นิติสมทบ 4 ปี'!H9</f>
        <v>30</v>
      </c>
      <c r="G7" s="46">
        <f>SUM('นิติสมทบ 3 ปี'!I9)+'นิติสมทบ 4 ปี'!I9</f>
        <v>16</v>
      </c>
      <c r="H7" s="47">
        <f t="shared" si="0"/>
        <v>46</v>
      </c>
      <c r="I7" s="46">
        <f t="shared" si="1"/>
        <v>502</v>
      </c>
      <c r="J7" s="46">
        <f t="shared" si="1"/>
        <v>1258</v>
      </c>
      <c r="K7" s="48">
        <f t="shared" si="2"/>
        <v>1760</v>
      </c>
      <c r="L7" s="60">
        <f>SUM('ป.ตรีพัทลุง'!H21,'ป.ตรีพัทลุง'!H33,'ป.ตรีพัทลุง'!H45,'ป.ตรีพัทลุง'!H56)</f>
        <v>99</v>
      </c>
      <c r="M7" s="46">
        <f>SUM('ป.ตรีพัทลุง'!I21,'ป.ตรีพัทลุง'!I33,'ป.ตรีพัทลุง'!I45,'ป.ตรีพัทลุง'!I56)</f>
        <v>314</v>
      </c>
      <c r="N7" s="50">
        <f t="shared" si="3"/>
        <v>413</v>
      </c>
      <c r="O7" s="46">
        <f>SUM(สมทบพัทลุง!H10,สมทบพัทลุง!H20)</f>
        <v>0</v>
      </c>
      <c r="P7" s="46">
        <f>SUM(สมทบพัทลุง!I10,สมทบพัทลุง!I20)</f>
        <v>0</v>
      </c>
      <c r="Q7" s="47">
        <f t="shared" si="4"/>
        <v>0</v>
      </c>
      <c r="R7" s="46">
        <f t="shared" si="5"/>
        <v>99</v>
      </c>
      <c r="S7" s="46">
        <f t="shared" si="5"/>
        <v>314</v>
      </c>
      <c r="T7" s="47">
        <f t="shared" si="5"/>
        <v>413</v>
      </c>
      <c r="U7" s="46">
        <f t="shared" si="6"/>
        <v>601</v>
      </c>
      <c r="V7" s="46">
        <f t="shared" si="6"/>
        <v>1572</v>
      </c>
      <c r="W7" s="47">
        <f t="shared" si="6"/>
        <v>2173</v>
      </c>
    </row>
    <row r="8" spans="1:23" ht="19.5" customHeight="1">
      <c r="A8" s="51"/>
      <c r="B8" s="45">
        <v>4</v>
      </c>
      <c r="C8" s="46">
        <f>SUM('ภาคปกติ 4,5 ปี'!K19,'ภาคปกติ 4,5 ปี'!K29,'ภาคปกติ 4,5 ปี'!K49,'ภาคปกติ 4,5 ปี'!K67,'ภาคปกติ 4,5 ปี'!K82,'ภาคปกติ 4,5 ปี'!K97,'ภาคปกติ 4,5 ปี'!K107)</f>
        <v>513</v>
      </c>
      <c r="D8" s="46">
        <f>SUM('ภาคปกติ 4,5 ปี'!L19,'ภาคปกติ 4,5 ปี'!L29,'ภาคปกติ 4,5 ปี'!L49,'ภาคปกติ 4,5 ปี'!L67,'ภาคปกติ 4,5 ปี'!L82,'ภาคปกติ 4,5 ปี'!L97,'ภาคปกติ 4,5 ปี'!L107)</f>
        <v>1512</v>
      </c>
      <c r="E8" s="47">
        <f>SUM(C8:D8)</f>
        <v>2025</v>
      </c>
      <c r="F8" s="46">
        <f>SUM('นิติสมทบ 3 ปี'!K9)+'นิติสมทบ 4 ปี'!K9</f>
        <v>32</v>
      </c>
      <c r="G8" s="46">
        <f>SUM('นิติสมทบ 3 ปี'!L9)+'นิติสมทบ 4 ปี'!L9</f>
        <v>17</v>
      </c>
      <c r="H8" s="47">
        <f t="shared" si="0"/>
        <v>49</v>
      </c>
      <c r="I8" s="46">
        <f t="shared" si="1"/>
        <v>545</v>
      </c>
      <c r="J8" s="46">
        <f t="shared" si="1"/>
        <v>1529</v>
      </c>
      <c r="K8" s="48">
        <f t="shared" si="2"/>
        <v>2074</v>
      </c>
      <c r="L8" s="60">
        <f>SUM('ป.ตรีพัทลุง'!K21,'ป.ตรีพัทลุง'!K33,'ป.ตรีพัทลุง'!K45,'ป.ตรีพัทลุง'!K56)</f>
        <v>116</v>
      </c>
      <c r="M8" s="46">
        <f>SUM('ป.ตรีพัทลุง'!L21,'ป.ตรีพัทลุง'!L33,'ป.ตรีพัทลุง'!L45,'ป.ตรีพัทลุง'!L56)</f>
        <v>523</v>
      </c>
      <c r="N8" s="50">
        <f t="shared" si="3"/>
        <v>639</v>
      </c>
      <c r="O8" s="46">
        <f>SUM(สมทบพัทลุง!K10,สมทบพัทลุง!K20)</f>
        <v>0</v>
      </c>
      <c r="P8" s="46">
        <f>SUM(สมทบพัทลุง!L10,สมทบพัทลุง!L20)</f>
        <v>0</v>
      </c>
      <c r="Q8" s="47">
        <f t="shared" si="4"/>
        <v>0</v>
      </c>
      <c r="R8" s="46">
        <f t="shared" si="5"/>
        <v>116</v>
      </c>
      <c r="S8" s="46">
        <f t="shared" si="5"/>
        <v>523</v>
      </c>
      <c r="T8" s="47">
        <f t="shared" si="5"/>
        <v>639</v>
      </c>
      <c r="U8" s="46">
        <f t="shared" si="6"/>
        <v>661</v>
      </c>
      <c r="V8" s="46">
        <f t="shared" si="6"/>
        <v>2052</v>
      </c>
      <c r="W8" s="47">
        <f t="shared" si="6"/>
        <v>2713</v>
      </c>
    </row>
    <row r="9" spans="1:23" ht="19.5" customHeight="1">
      <c r="A9" s="51"/>
      <c r="B9" s="45">
        <v>5</v>
      </c>
      <c r="C9" s="46">
        <f>SUM('ภาคปกติ 4,5 ปี'!N19,'ภาคปกติ 4,5 ปี'!N29,'ภาคปกติ 4,5 ปี'!N49,'ภาคปกติ 4,5 ปี'!N67,'ภาคปกติ 4,5 ปี'!N82,'ภาคปกติ 4,5 ปี'!N97,'ภาคปกติ 4,5 ปี'!N107)</f>
        <v>198</v>
      </c>
      <c r="D9" s="46">
        <f>SUM('ภาคปกติ 4,5 ปี'!O19,'ภาคปกติ 4,5 ปี'!O29,'ภาคปกติ 4,5 ปี'!O49,'ภาคปกติ 4,5 ปี'!O67,'ภาคปกติ 4,5 ปี'!O82,'ภาคปกติ 4,5 ปี'!O97,'ภาคปกติ 4,5 ปี'!O107)</f>
        <v>572</v>
      </c>
      <c r="E9" s="47">
        <f>SUM(C9:D9)</f>
        <v>770</v>
      </c>
      <c r="F9" s="46">
        <f>SUM('นิติสมทบ 4 ปี'!N9)</f>
        <v>12</v>
      </c>
      <c r="G9" s="46">
        <f>SUM('นิติสมทบ 4 ปี'!O9)</f>
        <v>5</v>
      </c>
      <c r="H9" s="47">
        <f t="shared" si="0"/>
        <v>17</v>
      </c>
      <c r="I9" s="46">
        <f t="shared" si="1"/>
        <v>210</v>
      </c>
      <c r="J9" s="46">
        <f t="shared" si="1"/>
        <v>577</v>
      </c>
      <c r="K9" s="48">
        <f t="shared" si="2"/>
        <v>787</v>
      </c>
      <c r="L9" s="60">
        <f>SUM('ป.ตรีพัทลุง'!N21,'ป.ตรีพัทลุง'!N33,'ป.ตรีพัทลุง'!N45,'ป.ตรีพัทลุง'!N56)</f>
        <v>44</v>
      </c>
      <c r="M9" s="52">
        <f>SUM('ป.ตรีพัทลุง'!O21,'ป.ตรีพัทลุง'!O33,'ป.ตรีพัทลุง'!O45,'ป.ตรีพัทลุง'!O56)</f>
        <v>69</v>
      </c>
      <c r="N9" s="50">
        <f t="shared" si="3"/>
        <v>113</v>
      </c>
      <c r="O9" s="46">
        <f>SUM(สมทบพัทลุง!N10,สมทบพัทลุง!N20)</f>
        <v>0</v>
      </c>
      <c r="P9" s="46">
        <f>SUM(สมทบพัทลุง!O10,สมทบพัทลุง!O20)</f>
        <v>0</v>
      </c>
      <c r="Q9" s="47">
        <f t="shared" si="4"/>
        <v>0</v>
      </c>
      <c r="R9" s="46">
        <f t="shared" si="5"/>
        <v>44</v>
      </c>
      <c r="S9" s="46">
        <f t="shared" si="5"/>
        <v>69</v>
      </c>
      <c r="T9" s="47">
        <f t="shared" si="5"/>
        <v>113</v>
      </c>
      <c r="U9" s="46">
        <f t="shared" si="6"/>
        <v>254</v>
      </c>
      <c r="V9" s="46">
        <f t="shared" si="6"/>
        <v>646</v>
      </c>
      <c r="W9" s="47">
        <f t="shared" si="6"/>
        <v>900</v>
      </c>
    </row>
    <row r="10" spans="1:23" s="24" customFormat="1" ht="21">
      <c r="A10" s="53" t="s">
        <v>6</v>
      </c>
      <c r="B10" s="53"/>
      <c r="C10" s="54">
        <f>SUM(C5:C9)</f>
        <v>2263</v>
      </c>
      <c r="D10" s="54">
        <f>SUM(D5:D9)</f>
        <v>6103</v>
      </c>
      <c r="E10" s="54">
        <f>SUM(E5:E9)</f>
        <v>8366</v>
      </c>
      <c r="F10" s="54">
        <f>SUM(F5:F9)</f>
        <v>184</v>
      </c>
      <c r="G10" s="54">
        <f>SUM(G5:G9)</f>
        <v>125</v>
      </c>
      <c r="H10" s="54">
        <f t="shared" si="0"/>
        <v>309</v>
      </c>
      <c r="I10" s="54">
        <f>SUM(I5:I9)</f>
        <v>2447</v>
      </c>
      <c r="J10" s="54">
        <f>SUM(J5:J9)</f>
        <v>6228</v>
      </c>
      <c r="K10" s="55">
        <f t="shared" si="2"/>
        <v>8675</v>
      </c>
      <c r="L10" s="55">
        <f>SUM(L5:L9)</f>
        <v>609</v>
      </c>
      <c r="M10" s="54">
        <f>SUM(M5:M9)</f>
        <v>2029</v>
      </c>
      <c r="N10" s="56">
        <f t="shared" si="3"/>
        <v>2638</v>
      </c>
      <c r="O10" s="54">
        <f>SUM(O5:O9)</f>
        <v>18</v>
      </c>
      <c r="P10" s="54">
        <f>SUM(P5:P9)</f>
        <v>12</v>
      </c>
      <c r="Q10" s="54">
        <f t="shared" si="4"/>
        <v>30</v>
      </c>
      <c r="R10" s="54">
        <f aca="true" t="shared" si="7" ref="R10:W10">SUM(R5:R9)</f>
        <v>627</v>
      </c>
      <c r="S10" s="54">
        <f t="shared" si="7"/>
        <v>2041</v>
      </c>
      <c r="T10" s="54">
        <f t="shared" si="7"/>
        <v>2668</v>
      </c>
      <c r="U10" s="54">
        <f t="shared" si="7"/>
        <v>3074</v>
      </c>
      <c r="V10" s="54">
        <f t="shared" si="7"/>
        <v>8269</v>
      </c>
      <c r="W10" s="54">
        <f t="shared" si="7"/>
        <v>11343</v>
      </c>
    </row>
    <row r="11" spans="1:23" ht="20.25" customHeight="1">
      <c r="A11" s="44" t="s">
        <v>76</v>
      </c>
      <c r="B11" s="45">
        <v>3</v>
      </c>
      <c r="C11" s="46">
        <f>SUM('ภาคปกติ 2 ปี'!B13)</f>
        <v>33</v>
      </c>
      <c r="D11" s="46">
        <f>SUM('ภาคปกติ 2 ปี'!C13)</f>
        <v>168</v>
      </c>
      <c r="E11" s="47">
        <f>SUM(C11:D11)</f>
        <v>201</v>
      </c>
      <c r="F11" s="46">
        <f>SUM('ภาคสมทบ 2 ปี'!B15)</f>
        <v>32</v>
      </c>
      <c r="G11" s="46">
        <f>SUM('ภาคสมทบ 2 ปี'!C15)</f>
        <v>231</v>
      </c>
      <c r="H11" s="47">
        <f t="shared" si="0"/>
        <v>263</v>
      </c>
      <c r="I11" s="46">
        <f aca="true" t="shared" si="8" ref="I11:J13">SUM(C11,F11)</f>
        <v>65</v>
      </c>
      <c r="J11" s="46">
        <f t="shared" si="8"/>
        <v>399</v>
      </c>
      <c r="K11" s="48">
        <f t="shared" si="2"/>
        <v>464</v>
      </c>
      <c r="L11" s="60">
        <v>0</v>
      </c>
      <c r="M11" s="57">
        <v>0</v>
      </c>
      <c r="N11" s="58">
        <f t="shared" si="3"/>
        <v>0</v>
      </c>
      <c r="O11" s="59">
        <v>0</v>
      </c>
      <c r="P11" s="57">
        <v>0</v>
      </c>
      <c r="Q11" s="58">
        <f>SUM('[1]ป.บัณฑิต'!G8)</f>
        <v>0</v>
      </c>
      <c r="R11" s="46">
        <f aca="true" t="shared" si="9" ref="R11:T13">SUM(L11,O11)</f>
        <v>0</v>
      </c>
      <c r="S11" s="46">
        <f t="shared" si="9"/>
        <v>0</v>
      </c>
      <c r="T11" s="47">
        <f t="shared" si="9"/>
        <v>0</v>
      </c>
      <c r="U11" s="46">
        <f aca="true" t="shared" si="10" ref="U11:V13">SUM(I11,R11)</f>
        <v>65</v>
      </c>
      <c r="V11" s="46">
        <f t="shared" si="10"/>
        <v>399</v>
      </c>
      <c r="W11" s="47">
        <f>SUM(U11:V11)</f>
        <v>464</v>
      </c>
    </row>
    <row r="12" spans="1:23" ht="20.25" customHeight="1">
      <c r="A12" s="44" t="s">
        <v>150</v>
      </c>
      <c r="B12" s="45">
        <v>4</v>
      </c>
      <c r="C12" s="46">
        <f>SUM('ภาคปกติ 2 ปี'!E13)</f>
        <v>23</v>
      </c>
      <c r="D12" s="46">
        <f>SUM('ภาคปกติ 2 ปี'!F13)</f>
        <v>133</v>
      </c>
      <c r="E12" s="47">
        <f>SUM(C12:D12)</f>
        <v>156</v>
      </c>
      <c r="F12" s="46">
        <f>SUM('ภาคสมทบ 2 ปี'!E15)</f>
        <v>15</v>
      </c>
      <c r="G12" s="46">
        <f>SUM('ภาคสมทบ 2 ปี'!F15)</f>
        <v>208</v>
      </c>
      <c r="H12" s="47">
        <f t="shared" si="0"/>
        <v>223</v>
      </c>
      <c r="I12" s="46">
        <f t="shared" si="8"/>
        <v>38</v>
      </c>
      <c r="J12" s="46">
        <f t="shared" si="8"/>
        <v>341</v>
      </c>
      <c r="K12" s="48">
        <f t="shared" si="2"/>
        <v>379</v>
      </c>
      <c r="L12" s="60">
        <v>0</v>
      </c>
      <c r="M12" s="46">
        <v>0</v>
      </c>
      <c r="N12" s="58">
        <f t="shared" si="3"/>
        <v>0</v>
      </c>
      <c r="O12" s="60">
        <f>SUM('[1]ป.บัณฑิต'!E9)</f>
        <v>0</v>
      </c>
      <c r="P12" s="46">
        <f>SUM('[1]ป.บัณฑิต'!F9)</f>
        <v>0</v>
      </c>
      <c r="Q12" s="58">
        <f>SUM('[1]ป.บัณฑิต'!G9)</f>
        <v>0</v>
      </c>
      <c r="R12" s="46">
        <f t="shared" si="9"/>
        <v>0</v>
      </c>
      <c r="S12" s="46">
        <f t="shared" si="9"/>
        <v>0</v>
      </c>
      <c r="T12" s="47">
        <f t="shared" si="9"/>
        <v>0</v>
      </c>
      <c r="U12" s="46">
        <f t="shared" si="10"/>
        <v>38</v>
      </c>
      <c r="V12" s="46">
        <f t="shared" si="10"/>
        <v>341</v>
      </c>
      <c r="W12" s="47">
        <f>SUM(U12:V12)</f>
        <v>379</v>
      </c>
    </row>
    <row r="13" spans="1:23" ht="20.25" customHeight="1">
      <c r="A13" s="51"/>
      <c r="B13" s="45">
        <v>5</v>
      </c>
      <c r="C13" s="46">
        <f>SUM('ภาคปกติ 2 ปี'!H13)</f>
        <v>4</v>
      </c>
      <c r="D13" s="46">
        <f>SUM('ภาคปกติ 2 ปี'!I13)</f>
        <v>23</v>
      </c>
      <c r="E13" s="47">
        <f>SUM(C13:D13)</f>
        <v>27</v>
      </c>
      <c r="F13" s="46">
        <f>SUM('ภาคสมทบ 2 ปี'!H15)</f>
        <v>4</v>
      </c>
      <c r="G13" s="46">
        <f>SUM('ภาคสมทบ 2 ปี'!I15)</f>
        <v>74</v>
      </c>
      <c r="H13" s="47">
        <f t="shared" si="0"/>
        <v>78</v>
      </c>
      <c r="I13" s="46">
        <f t="shared" si="8"/>
        <v>8</v>
      </c>
      <c r="J13" s="46">
        <f t="shared" si="8"/>
        <v>97</v>
      </c>
      <c r="K13" s="48">
        <f t="shared" si="2"/>
        <v>105</v>
      </c>
      <c r="L13" s="60">
        <v>0</v>
      </c>
      <c r="M13" s="52">
        <v>0</v>
      </c>
      <c r="N13" s="58">
        <f t="shared" si="3"/>
        <v>0</v>
      </c>
      <c r="O13" s="60">
        <f>SUM('[1]ป.บัณฑิต'!H9)</f>
        <v>0</v>
      </c>
      <c r="P13" s="46">
        <f>SUM('[1]ป.บัณฑิต'!I9)</f>
        <v>0</v>
      </c>
      <c r="Q13" s="58">
        <f>SUM('[1]ป.บัณฑิต'!J9)</f>
        <v>0</v>
      </c>
      <c r="R13" s="46">
        <f t="shared" si="9"/>
        <v>0</v>
      </c>
      <c r="S13" s="46">
        <f t="shared" si="9"/>
        <v>0</v>
      </c>
      <c r="T13" s="47">
        <f t="shared" si="9"/>
        <v>0</v>
      </c>
      <c r="U13" s="46">
        <f t="shared" si="10"/>
        <v>8</v>
      </c>
      <c r="V13" s="46">
        <f t="shared" si="10"/>
        <v>97</v>
      </c>
      <c r="W13" s="47">
        <f>SUM(U13:V13)</f>
        <v>105</v>
      </c>
    </row>
    <row r="14" spans="1:23" s="24" customFormat="1" ht="21.75" thickBot="1">
      <c r="A14" s="61" t="s">
        <v>6</v>
      </c>
      <c r="B14" s="61"/>
      <c r="C14" s="62">
        <f>SUM(C11:C13)</f>
        <v>60</v>
      </c>
      <c r="D14" s="62">
        <f>SUM(D11:D13)</f>
        <v>324</v>
      </c>
      <c r="E14" s="62">
        <f>SUM(C14:D14)</f>
        <v>384</v>
      </c>
      <c r="F14" s="62">
        <f aca="true" t="shared" si="11" ref="F14:V14">SUM(F11:F13)</f>
        <v>51</v>
      </c>
      <c r="G14" s="62">
        <f t="shared" si="11"/>
        <v>513</v>
      </c>
      <c r="H14" s="62">
        <f t="shared" si="0"/>
        <v>564</v>
      </c>
      <c r="I14" s="62">
        <f t="shared" si="11"/>
        <v>111</v>
      </c>
      <c r="J14" s="62">
        <f t="shared" si="11"/>
        <v>837</v>
      </c>
      <c r="K14" s="63">
        <f t="shared" si="11"/>
        <v>948</v>
      </c>
      <c r="L14" s="63">
        <f>SUM(L11:L13)</f>
        <v>0</v>
      </c>
      <c r="M14" s="62">
        <f t="shared" si="11"/>
        <v>0</v>
      </c>
      <c r="N14" s="64">
        <f t="shared" si="11"/>
        <v>0</v>
      </c>
      <c r="O14" s="63">
        <f t="shared" si="11"/>
        <v>0</v>
      </c>
      <c r="P14" s="62">
        <f t="shared" si="11"/>
        <v>0</v>
      </c>
      <c r="Q14" s="65">
        <f t="shared" si="11"/>
        <v>0</v>
      </c>
      <c r="R14" s="62">
        <f t="shared" si="11"/>
        <v>0</v>
      </c>
      <c r="S14" s="62">
        <f t="shared" si="11"/>
        <v>0</v>
      </c>
      <c r="T14" s="62">
        <f t="shared" si="11"/>
        <v>0</v>
      </c>
      <c r="U14" s="62">
        <f t="shared" si="11"/>
        <v>111</v>
      </c>
      <c r="V14" s="62">
        <f t="shared" si="11"/>
        <v>837</v>
      </c>
      <c r="W14" s="62">
        <f>SUM(W11:W13)</f>
        <v>948</v>
      </c>
    </row>
    <row r="15" spans="1:23" s="24" customFormat="1" ht="24.75" thickBot="1" thickTop="1">
      <c r="A15" s="661" t="s">
        <v>78</v>
      </c>
      <c r="B15" s="102"/>
      <c r="C15" s="66">
        <f>SUM(C14,C10)</f>
        <v>2323</v>
      </c>
      <c r="D15" s="66">
        <f>SUM(D14,D10)</f>
        <v>6427</v>
      </c>
      <c r="E15" s="66">
        <f>SUM(E14,E10)</f>
        <v>8750</v>
      </c>
      <c r="F15" s="66">
        <f aca="true" t="shared" si="12" ref="F15:W15">SUM(F10,F14)</f>
        <v>235</v>
      </c>
      <c r="G15" s="66">
        <f t="shared" si="12"/>
        <v>638</v>
      </c>
      <c r="H15" s="66">
        <f t="shared" si="12"/>
        <v>873</v>
      </c>
      <c r="I15" s="66">
        <f t="shared" si="12"/>
        <v>2558</v>
      </c>
      <c r="J15" s="67">
        <f t="shared" si="12"/>
        <v>7065</v>
      </c>
      <c r="K15" s="91">
        <f t="shared" si="12"/>
        <v>9623</v>
      </c>
      <c r="L15" s="67">
        <f t="shared" si="12"/>
        <v>609</v>
      </c>
      <c r="M15" s="67">
        <f t="shared" si="12"/>
        <v>2029</v>
      </c>
      <c r="N15" s="67">
        <f t="shared" si="12"/>
        <v>2638</v>
      </c>
      <c r="O15" s="66">
        <f t="shared" si="12"/>
        <v>18</v>
      </c>
      <c r="P15" s="67">
        <f t="shared" si="12"/>
        <v>12</v>
      </c>
      <c r="Q15" s="67">
        <f t="shared" si="12"/>
        <v>30</v>
      </c>
      <c r="R15" s="66">
        <f t="shared" si="12"/>
        <v>627</v>
      </c>
      <c r="S15" s="66">
        <f t="shared" si="12"/>
        <v>2041</v>
      </c>
      <c r="T15" s="68">
        <f t="shared" si="12"/>
        <v>2668</v>
      </c>
      <c r="U15" s="66">
        <f t="shared" si="12"/>
        <v>3185</v>
      </c>
      <c r="V15" s="66">
        <f t="shared" si="12"/>
        <v>9106</v>
      </c>
      <c r="W15" s="69">
        <f t="shared" si="12"/>
        <v>12291</v>
      </c>
    </row>
    <row r="16" spans="1:23" ht="21.75" thickTop="1">
      <c r="A16" s="44" t="s">
        <v>111</v>
      </c>
      <c r="B16" s="45">
        <v>1</v>
      </c>
      <c r="C16" s="46">
        <v>0</v>
      </c>
      <c r="D16" s="46">
        <v>0</v>
      </c>
      <c r="E16" s="47">
        <f aca="true" t="shared" si="13" ref="E16:E26">SUM(C16:D16)</f>
        <v>0</v>
      </c>
      <c r="F16" s="46">
        <f>SUM('ป.โท สงขลา'!B104)</f>
        <v>0</v>
      </c>
      <c r="G16" s="46">
        <f>SUM('ป.โท สงขลา'!C104)</f>
        <v>0</v>
      </c>
      <c r="H16" s="47">
        <f>SUM(F16:G16)</f>
        <v>0</v>
      </c>
      <c r="I16" s="46">
        <f>SUM(C16,F16)</f>
        <v>0</v>
      </c>
      <c r="J16" s="46">
        <f>SUM(D16,G16)</f>
        <v>0</v>
      </c>
      <c r="K16" s="92">
        <f aca="true" t="shared" si="14" ref="K16:K26">SUM(I16:J16)</f>
        <v>0</v>
      </c>
      <c r="L16" s="46">
        <v>0</v>
      </c>
      <c r="M16" s="46">
        <v>0</v>
      </c>
      <c r="N16" s="47">
        <f>SUM(L16:M16)</f>
        <v>0</v>
      </c>
      <c r="O16" s="46">
        <v>0</v>
      </c>
      <c r="P16" s="46">
        <v>0</v>
      </c>
      <c r="Q16" s="47">
        <f>SUM(O16:P16)</f>
        <v>0</v>
      </c>
      <c r="R16" s="46">
        <f>SUM(L16,O16)</f>
        <v>0</v>
      </c>
      <c r="S16" s="46">
        <f>SUM(M16,P16)</f>
        <v>0</v>
      </c>
      <c r="T16" s="47">
        <f aca="true" t="shared" si="15" ref="T16:T25">SUM(R16:S16)</f>
        <v>0</v>
      </c>
      <c r="U16" s="46">
        <f>SUM(I16,R16)</f>
        <v>0</v>
      </c>
      <c r="V16" s="46">
        <f>SUM(J16,S16)</f>
        <v>0</v>
      </c>
      <c r="W16" s="47">
        <f aca="true" t="shared" si="16" ref="W16:W22">SUM(U16:V16)</f>
        <v>0</v>
      </c>
    </row>
    <row r="17" spans="1:23" ht="21">
      <c r="A17" s="44"/>
      <c r="B17" s="45">
        <v>2</v>
      </c>
      <c r="C17" s="46">
        <v>0</v>
      </c>
      <c r="D17" s="46">
        <v>0</v>
      </c>
      <c r="E17" s="47">
        <f>SUM(C17:D17)</f>
        <v>0</v>
      </c>
      <c r="F17" s="46">
        <f>SUM('ป.โท สงขลา'!E104)</f>
        <v>29</v>
      </c>
      <c r="G17" s="46">
        <f>SUM('ป.โท สงขลา'!F104)</f>
        <v>52</v>
      </c>
      <c r="H17" s="47">
        <f>SUM(F17:G17)</f>
        <v>81</v>
      </c>
      <c r="I17" s="46">
        <f>SUM(C17,F17)</f>
        <v>29</v>
      </c>
      <c r="J17" s="46">
        <f>SUM(D17,G17)</f>
        <v>52</v>
      </c>
      <c r="K17" s="48">
        <f>SUM(I17:J17)</f>
        <v>81</v>
      </c>
      <c r="L17" s="46">
        <v>0</v>
      </c>
      <c r="M17" s="46">
        <v>0</v>
      </c>
      <c r="N17" s="47">
        <f>SUM(L17:M17)</f>
        <v>0</v>
      </c>
      <c r="O17" s="46">
        <v>0</v>
      </c>
      <c r="P17" s="46">
        <v>0</v>
      </c>
      <c r="Q17" s="47">
        <f>SUM(O17:P17)</f>
        <v>0</v>
      </c>
      <c r="R17" s="46">
        <v>0</v>
      </c>
      <c r="S17" s="46">
        <v>0</v>
      </c>
      <c r="T17" s="47">
        <f>SUM(R17:S17)</f>
        <v>0</v>
      </c>
      <c r="U17" s="46">
        <f>SUM(I17,R17)</f>
        <v>29</v>
      </c>
      <c r="V17" s="46">
        <f>SUM(J17,S17)</f>
        <v>52</v>
      </c>
      <c r="W17" s="47">
        <f>SUM(U17:V17)</f>
        <v>81</v>
      </c>
    </row>
    <row r="18" spans="1:23" s="24" customFormat="1" ht="21">
      <c r="A18" s="53" t="s">
        <v>6</v>
      </c>
      <c r="B18" s="53"/>
      <c r="C18" s="54">
        <f>SUM(C16:C17)</f>
        <v>0</v>
      </c>
      <c r="D18" s="54">
        <f aca="true" t="shared" si="17" ref="D18:W18">SUM(D16:D17)</f>
        <v>0</v>
      </c>
      <c r="E18" s="54">
        <f t="shared" si="17"/>
        <v>0</v>
      </c>
      <c r="F18" s="54">
        <f t="shared" si="17"/>
        <v>29</v>
      </c>
      <c r="G18" s="54">
        <f t="shared" si="17"/>
        <v>52</v>
      </c>
      <c r="H18" s="54">
        <f t="shared" si="17"/>
        <v>81</v>
      </c>
      <c r="I18" s="54">
        <f t="shared" si="17"/>
        <v>29</v>
      </c>
      <c r="J18" s="54">
        <f t="shared" si="17"/>
        <v>52</v>
      </c>
      <c r="K18" s="54">
        <f t="shared" si="17"/>
        <v>81</v>
      </c>
      <c r="L18" s="54">
        <f aca="true" t="shared" si="18" ref="L18:T18">SUM(L16:L17)</f>
        <v>0</v>
      </c>
      <c r="M18" s="54">
        <f t="shared" si="18"/>
        <v>0</v>
      </c>
      <c r="N18" s="54">
        <f t="shared" si="18"/>
        <v>0</v>
      </c>
      <c r="O18" s="54">
        <f t="shared" si="18"/>
        <v>0</v>
      </c>
      <c r="P18" s="54">
        <f t="shared" si="18"/>
        <v>0</v>
      </c>
      <c r="Q18" s="54">
        <f t="shared" si="18"/>
        <v>0</v>
      </c>
      <c r="R18" s="54">
        <f t="shared" si="18"/>
        <v>0</v>
      </c>
      <c r="S18" s="54">
        <f t="shared" si="18"/>
        <v>0</v>
      </c>
      <c r="T18" s="54">
        <f t="shared" si="18"/>
        <v>0</v>
      </c>
      <c r="U18" s="54">
        <f t="shared" si="17"/>
        <v>29</v>
      </c>
      <c r="V18" s="54">
        <f t="shared" si="17"/>
        <v>52</v>
      </c>
      <c r="W18" s="54">
        <f t="shared" si="17"/>
        <v>81</v>
      </c>
    </row>
    <row r="19" spans="1:23" ht="17.25" customHeight="1">
      <c r="A19" s="44" t="s">
        <v>79</v>
      </c>
      <c r="B19" s="45">
        <v>1</v>
      </c>
      <c r="C19" s="46">
        <f>SUM('ป.โท สงขลา'!B34)</f>
        <v>25</v>
      </c>
      <c r="D19" s="46">
        <f>SUM('ป.โท สงขลา'!C34)</f>
        <v>59</v>
      </c>
      <c r="E19" s="47">
        <f t="shared" si="13"/>
        <v>84</v>
      </c>
      <c r="F19" s="46">
        <f>SUM('ป.โท สงขลา'!B73)</f>
        <v>77</v>
      </c>
      <c r="G19" s="46">
        <f>SUM('ป.โท สงขลา'!C73)</f>
        <v>127</v>
      </c>
      <c r="H19" s="47">
        <f aca="true" t="shared" si="19" ref="H19:H25">SUM(F19:G19)</f>
        <v>204</v>
      </c>
      <c r="I19" s="46">
        <f aca="true" t="shared" si="20" ref="I19:J21">SUM(C19,F19)</f>
        <v>102</v>
      </c>
      <c r="J19" s="46">
        <f t="shared" si="20"/>
        <v>186</v>
      </c>
      <c r="K19" s="48">
        <f t="shared" si="14"/>
        <v>288</v>
      </c>
      <c r="L19" s="59">
        <f>SUM(โทเอกพัทลุง!B16)</f>
        <v>8</v>
      </c>
      <c r="M19" s="57">
        <f>SUM(โทเอกพัทลุง!C16)</f>
        <v>15</v>
      </c>
      <c r="N19" s="65">
        <f aca="true" t="shared" si="21" ref="N19:N25">SUM(L19:M19)</f>
        <v>23</v>
      </c>
      <c r="O19" s="46">
        <f>SUM(โทเอกพัทลุง!B29)</f>
        <v>4</v>
      </c>
      <c r="P19" s="46">
        <f>SUM(โทเอกพัทลุง!C29)</f>
        <v>12</v>
      </c>
      <c r="Q19" s="47">
        <f aca="true" t="shared" si="22" ref="Q19:Q25">SUM(O19:P19)</f>
        <v>16</v>
      </c>
      <c r="R19" s="46">
        <f aca="true" t="shared" si="23" ref="R19:S21">SUM(L19,O19)</f>
        <v>12</v>
      </c>
      <c r="S19" s="46">
        <f t="shared" si="23"/>
        <v>27</v>
      </c>
      <c r="T19" s="47">
        <f t="shared" si="15"/>
        <v>39</v>
      </c>
      <c r="U19" s="46">
        <f aca="true" t="shared" si="24" ref="U19:V21">SUM(I19,R19)</f>
        <v>114</v>
      </c>
      <c r="V19" s="46">
        <f t="shared" si="24"/>
        <v>213</v>
      </c>
      <c r="W19" s="47">
        <f t="shared" si="16"/>
        <v>327</v>
      </c>
    </row>
    <row r="20" spans="1:23" ht="17.25" customHeight="1">
      <c r="A20" s="44"/>
      <c r="B20" s="45">
        <v>2</v>
      </c>
      <c r="C20" s="46">
        <f>SUM('ป.โท สงขลา'!E34)</f>
        <v>8</v>
      </c>
      <c r="D20" s="46">
        <f>SUM('ป.โท สงขลา'!F34)</f>
        <v>38</v>
      </c>
      <c r="E20" s="47">
        <f t="shared" si="13"/>
        <v>46</v>
      </c>
      <c r="F20" s="46">
        <f>SUM('ป.โท สงขลา'!E73)</f>
        <v>122</v>
      </c>
      <c r="G20" s="46">
        <f>SUM('ป.โท สงขลา'!F73)</f>
        <v>284</v>
      </c>
      <c r="H20" s="47">
        <f t="shared" si="19"/>
        <v>406</v>
      </c>
      <c r="I20" s="46">
        <f t="shared" si="20"/>
        <v>130</v>
      </c>
      <c r="J20" s="46">
        <f t="shared" si="20"/>
        <v>322</v>
      </c>
      <c r="K20" s="48">
        <f t="shared" si="14"/>
        <v>452</v>
      </c>
      <c r="L20" s="60">
        <f>SUM(โทเอกพัทลุง!E16)</f>
        <v>11</v>
      </c>
      <c r="M20" s="46">
        <f>SUM(โทเอกพัทลุง!F16)</f>
        <v>18</v>
      </c>
      <c r="N20" s="50">
        <f t="shared" si="21"/>
        <v>29</v>
      </c>
      <c r="O20" s="46">
        <f>SUM(โทเอกพัทลุง!E29)</f>
        <v>13</v>
      </c>
      <c r="P20" s="46">
        <f>SUM(โทเอกพัทลุง!F29)</f>
        <v>9</v>
      </c>
      <c r="Q20" s="47">
        <f t="shared" si="22"/>
        <v>22</v>
      </c>
      <c r="R20" s="46">
        <f t="shared" si="23"/>
        <v>24</v>
      </c>
      <c r="S20" s="46">
        <f t="shared" si="23"/>
        <v>27</v>
      </c>
      <c r="T20" s="47">
        <f t="shared" si="15"/>
        <v>51</v>
      </c>
      <c r="U20" s="46">
        <f t="shared" si="24"/>
        <v>154</v>
      </c>
      <c r="V20" s="46">
        <f t="shared" si="24"/>
        <v>349</v>
      </c>
      <c r="W20" s="47">
        <f t="shared" si="16"/>
        <v>503</v>
      </c>
    </row>
    <row r="21" spans="1:23" ht="17.25" customHeight="1">
      <c r="A21" s="44"/>
      <c r="B21" s="45">
        <v>3</v>
      </c>
      <c r="C21" s="46">
        <f>SUM('ป.โท สงขลา'!H34)</f>
        <v>33</v>
      </c>
      <c r="D21" s="46">
        <f>SUM('ป.โท สงขลา'!I34)</f>
        <v>85</v>
      </c>
      <c r="E21" s="47">
        <f t="shared" si="13"/>
        <v>118</v>
      </c>
      <c r="F21" s="46">
        <f>SUM('ป.โท สงขลา'!H73)</f>
        <v>119</v>
      </c>
      <c r="G21" s="46">
        <f>SUM('ป.โท สงขลา'!I73)</f>
        <v>281</v>
      </c>
      <c r="H21" s="47">
        <f t="shared" si="19"/>
        <v>400</v>
      </c>
      <c r="I21" s="46">
        <f t="shared" si="20"/>
        <v>152</v>
      </c>
      <c r="J21" s="46">
        <f t="shared" si="20"/>
        <v>366</v>
      </c>
      <c r="K21" s="48">
        <f t="shared" si="14"/>
        <v>518</v>
      </c>
      <c r="L21" s="95">
        <f>SUM(โทเอกพัทลุง!H16)</f>
        <v>7</v>
      </c>
      <c r="M21" s="52">
        <f>SUM(โทเอกพัทลุง!I16)</f>
        <v>6</v>
      </c>
      <c r="N21" s="96">
        <f t="shared" si="21"/>
        <v>13</v>
      </c>
      <c r="O21" s="46">
        <f>SUM(โทเอกพัทลุง!H29)</f>
        <v>4</v>
      </c>
      <c r="P21" s="46">
        <f>SUM(โทเอกพัทลุง!I29)</f>
        <v>10</v>
      </c>
      <c r="Q21" s="47">
        <f t="shared" si="22"/>
        <v>14</v>
      </c>
      <c r="R21" s="46">
        <f t="shared" si="23"/>
        <v>11</v>
      </c>
      <c r="S21" s="46">
        <f t="shared" si="23"/>
        <v>16</v>
      </c>
      <c r="T21" s="47">
        <f t="shared" si="15"/>
        <v>27</v>
      </c>
      <c r="U21" s="46">
        <f t="shared" si="24"/>
        <v>163</v>
      </c>
      <c r="V21" s="46">
        <f t="shared" si="24"/>
        <v>382</v>
      </c>
      <c r="W21" s="47">
        <f t="shared" si="16"/>
        <v>545</v>
      </c>
    </row>
    <row r="22" spans="1:23" s="24" customFormat="1" ht="21">
      <c r="A22" s="53" t="s">
        <v>6</v>
      </c>
      <c r="B22" s="53"/>
      <c r="C22" s="54">
        <f>SUM(C19:C21)</f>
        <v>66</v>
      </c>
      <c r="D22" s="54">
        <f>SUM(D19:D21)</f>
        <v>182</v>
      </c>
      <c r="E22" s="54">
        <f t="shared" si="13"/>
        <v>248</v>
      </c>
      <c r="F22" s="54">
        <f>SUM(F19:F21)</f>
        <v>318</v>
      </c>
      <c r="G22" s="54">
        <f>SUM(G19:G21)</f>
        <v>692</v>
      </c>
      <c r="H22" s="54">
        <f t="shared" si="19"/>
        <v>1010</v>
      </c>
      <c r="I22" s="54">
        <f>SUM(I19:I21)</f>
        <v>384</v>
      </c>
      <c r="J22" s="54">
        <f>SUM(J19:J21)</f>
        <v>874</v>
      </c>
      <c r="K22" s="70">
        <f t="shared" si="14"/>
        <v>1258</v>
      </c>
      <c r="L22" s="55">
        <f>SUM(L19:L21)</f>
        <v>26</v>
      </c>
      <c r="M22" s="54">
        <f>SUM(M19:M21)</f>
        <v>39</v>
      </c>
      <c r="N22" s="56">
        <f t="shared" si="21"/>
        <v>65</v>
      </c>
      <c r="O22" s="54">
        <f>SUM(O19:O21)</f>
        <v>21</v>
      </c>
      <c r="P22" s="54">
        <f>SUM(P19:P21)</f>
        <v>31</v>
      </c>
      <c r="Q22" s="54">
        <f t="shared" si="22"/>
        <v>52</v>
      </c>
      <c r="R22" s="54">
        <f>SUM(R19:R21)</f>
        <v>47</v>
      </c>
      <c r="S22" s="54">
        <f>SUM(S19:S21)</f>
        <v>70</v>
      </c>
      <c r="T22" s="71">
        <f t="shared" si="15"/>
        <v>117</v>
      </c>
      <c r="U22" s="54">
        <f>SUM(U19:U21)</f>
        <v>431</v>
      </c>
      <c r="V22" s="54">
        <f>SUM(V19:V21)</f>
        <v>944</v>
      </c>
      <c r="W22" s="71">
        <f t="shared" si="16"/>
        <v>1375</v>
      </c>
    </row>
    <row r="23" spans="1:23" ht="16.5" customHeight="1">
      <c r="A23" s="44" t="s">
        <v>80</v>
      </c>
      <c r="B23" s="45">
        <v>1</v>
      </c>
      <c r="C23" s="666">
        <f>SUM('ป.โท สงขลา'!B84)</f>
        <v>0</v>
      </c>
      <c r="D23" s="666">
        <f>SUM('ป.โท สงขลา'!C84)</f>
        <v>0</v>
      </c>
      <c r="E23" s="667">
        <f>SUM(C23:D23)</f>
        <v>0</v>
      </c>
      <c r="F23" s="666" t="s">
        <v>84</v>
      </c>
      <c r="G23" s="666" t="s">
        <v>84</v>
      </c>
      <c r="H23" s="657">
        <f t="shared" si="19"/>
        <v>0</v>
      </c>
      <c r="I23" s="666">
        <f aca="true" t="shared" si="25" ref="I23:J25">SUM(C23,F23)</f>
        <v>0</v>
      </c>
      <c r="J23" s="666">
        <f t="shared" si="25"/>
        <v>0</v>
      </c>
      <c r="K23" s="668">
        <f t="shared" si="14"/>
        <v>0</v>
      </c>
      <c r="L23" s="666">
        <f>SUM(โทเอกพัทลุง!B40)</f>
        <v>1</v>
      </c>
      <c r="M23" s="666">
        <f>SUM(โทเอกพัทลุง!C40)</f>
        <v>3</v>
      </c>
      <c r="N23" s="667">
        <f t="shared" si="21"/>
        <v>4</v>
      </c>
      <c r="O23" s="666" t="s">
        <v>84</v>
      </c>
      <c r="P23" s="666" t="s">
        <v>84</v>
      </c>
      <c r="Q23" s="667">
        <f t="shared" si="22"/>
        <v>0</v>
      </c>
      <c r="R23" s="46">
        <f aca="true" t="shared" si="26" ref="R23:S25">SUM(L23,O23)</f>
        <v>1</v>
      </c>
      <c r="S23" s="46">
        <f t="shared" si="26"/>
        <v>3</v>
      </c>
      <c r="T23" s="667">
        <f t="shared" si="15"/>
        <v>4</v>
      </c>
      <c r="U23" s="46">
        <f aca="true" t="shared" si="27" ref="U23:V25">SUM(I23,R23)</f>
        <v>1</v>
      </c>
      <c r="V23" s="46">
        <f t="shared" si="27"/>
        <v>3</v>
      </c>
      <c r="W23" s="47">
        <f>SUM(U23:V23)</f>
        <v>4</v>
      </c>
    </row>
    <row r="24" spans="1:23" ht="16.5" customHeight="1">
      <c r="A24" s="44"/>
      <c r="B24" s="45">
        <v>2</v>
      </c>
      <c r="C24" s="666">
        <f>SUM('ป.โท สงขลา'!E84)</f>
        <v>11</v>
      </c>
      <c r="D24" s="666">
        <f>SUM('ป.โท สงขลา'!F84)</f>
        <v>7</v>
      </c>
      <c r="E24" s="667">
        <f>SUM(C24:D24)</f>
        <v>18</v>
      </c>
      <c r="F24" s="666" t="s">
        <v>84</v>
      </c>
      <c r="G24" s="666" t="s">
        <v>84</v>
      </c>
      <c r="H24" s="657">
        <f t="shared" si="19"/>
        <v>0</v>
      </c>
      <c r="I24" s="666">
        <f t="shared" si="25"/>
        <v>11</v>
      </c>
      <c r="J24" s="666">
        <f t="shared" si="25"/>
        <v>7</v>
      </c>
      <c r="K24" s="668">
        <f t="shared" si="14"/>
        <v>18</v>
      </c>
      <c r="L24" s="666">
        <f>SUM(โทเอกพัทลุง!E40)</f>
        <v>1</v>
      </c>
      <c r="M24" s="666">
        <f>SUM(โทเอกพัทลุง!F40)</f>
        <v>1</v>
      </c>
      <c r="N24" s="667">
        <f t="shared" si="21"/>
        <v>2</v>
      </c>
      <c r="O24" s="666" t="s">
        <v>84</v>
      </c>
      <c r="P24" s="666" t="s">
        <v>84</v>
      </c>
      <c r="Q24" s="667">
        <f t="shared" si="22"/>
        <v>0</v>
      </c>
      <c r="R24" s="46">
        <f t="shared" si="26"/>
        <v>1</v>
      </c>
      <c r="S24" s="46">
        <f t="shared" si="26"/>
        <v>1</v>
      </c>
      <c r="T24" s="667">
        <f t="shared" si="15"/>
        <v>2</v>
      </c>
      <c r="U24" s="46">
        <f t="shared" si="27"/>
        <v>12</v>
      </c>
      <c r="V24" s="46">
        <f t="shared" si="27"/>
        <v>8</v>
      </c>
      <c r="W24" s="47">
        <f>SUM(U24:V24)</f>
        <v>20</v>
      </c>
    </row>
    <row r="25" spans="1:23" ht="16.5" customHeight="1">
      <c r="A25" s="44"/>
      <c r="B25" s="45">
        <v>3</v>
      </c>
      <c r="C25" s="666">
        <f>SUM('ป.โท สงขลา'!H84)</f>
        <v>9</v>
      </c>
      <c r="D25" s="666">
        <f>SUM('ป.โท สงขลา'!I84)</f>
        <v>7</v>
      </c>
      <c r="E25" s="667">
        <f>SUM(C25:D25)</f>
        <v>16</v>
      </c>
      <c r="F25" s="666">
        <f>SUM('ป.โท สงขลา'!H94)</f>
        <v>3</v>
      </c>
      <c r="G25" s="666">
        <f>SUM('ป.โท สงขลา'!I94)</f>
        <v>7</v>
      </c>
      <c r="H25" s="657">
        <f t="shared" si="19"/>
        <v>10</v>
      </c>
      <c r="I25" s="666">
        <f t="shared" si="25"/>
        <v>12</v>
      </c>
      <c r="J25" s="666">
        <f t="shared" si="25"/>
        <v>14</v>
      </c>
      <c r="K25" s="668">
        <f t="shared" si="14"/>
        <v>26</v>
      </c>
      <c r="L25" s="666">
        <f>SUM(โทเอกพัทลุง!H40)</f>
        <v>0</v>
      </c>
      <c r="M25" s="666">
        <f>SUM(โทเอกพัทลุง!I40)</f>
        <v>0</v>
      </c>
      <c r="N25" s="667">
        <f t="shared" si="21"/>
        <v>0</v>
      </c>
      <c r="O25" s="666" t="s">
        <v>84</v>
      </c>
      <c r="P25" s="666" t="s">
        <v>84</v>
      </c>
      <c r="Q25" s="667">
        <f t="shared" si="22"/>
        <v>0</v>
      </c>
      <c r="R25" s="46">
        <f t="shared" si="26"/>
        <v>0</v>
      </c>
      <c r="S25" s="46">
        <f t="shared" si="26"/>
        <v>0</v>
      </c>
      <c r="T25" s="667">
        <f t="shared" si="15"/>
        <v>0</v>
      </c>
      <c r="U25" s="46">
        <f t="shared" si="27"/>
        <v>12</v>
      </c>
      <c r="V25" s="46">
        <f t="shared" si="27"/>
        <v>14</v>
      </c>
      <c r="W25" s="47">
        <f>SUM(U25:V25)</f>
        <v>26</v>
      </c>
    </row>
    <row r="26" spans="1:23" s="24" customFormat="1" ht="19.5" customHeight="1" thickBot="1">
      <c r="A26" s="61" t="s">
        <v>6</v>
      </c>
      <c r="B26" s="61"/>
      <c r="C26" s="62">
        <f aca="true" t="shared" si="28" ref="C26:W26">SUM(C23:C25)</f>
        <v>20</v>
      </c>
      <c r="D26" s="62">
        <f t="shared" si="28"/>
        <v>14</v>
      </c>
      <c r="E26" s="62">
        <f t="shared" si="13"/>
        <v>34</v>
      </c>
      <c r="F26" s="62">
        <f t="shared" si="28"/>
        <v>3</v>
      </c>
      <c r="G26" s="62">
        <f t="shared" si="28"/>
        <v>7</v>
      </c>
      <c r="H26" s="669">
        <f t="shared" si="28"/>
        <v>10</v>
      </c>
      <c r="I26" s="62">
        <f t="shared" si="28"/>
        <v>23</v>
      </c>
      <c r="J26" s="62">
        <f t="shared" si="28"/>
        <v>21</v>
      </c>
      <c r="K26" s="93">
        <f t="shared" si="14"/>
        <v>44</v>
      </c>
      <c r="L26" s="62">
        <f t="shared" si="28"/>
        <v>2</v>
      </c>
      <c r="M26" s="62">
        <f t="shared" si="28"/>
        <v>4</v>
      </c>
      <c r="N26" s="62">
        <f t="shared" si="28"/>
        <v>6</v>
      </c>
      <c r="O26" s="62">
        <f t="shared" si="28"/>
        <v>0</v>
      </c>
      <c r="P26" s="62">
        <f t="shared" si="28"/>
        <v>0</v>
      </c>
      <c r="Q26" s="62">
        <f t="shared" si="28"/>
        <v>0</v>
      </c>
      <c r="R26" s="62">
        <f t="shared" si="28"/>
        <v>2</v>
      </c>
      <c r="S26" s="62">
        <f t="shared" si="28"/>
        <v>4</v>
      </c>
      <c r="T26" s="62">
        <f t="shared" si="28"/>
        <v>6</v>
      </c>
      <c r="U26" s="62">
        <f t="shared" si="28"/>
        <v>25</v>
      </c>
      <c r="V26" s="62">
        <f t="shared" si="28"/>
        <v>25</v>
      </c>
      <c r="W26" s="62">
        <f t="shared" si="28"/>
        <v>50</v>
      </c>
    </row>
    <row r="27" spans="1:23" s="24" customFormat="1" ht="22.5" customHeight="1" thickBot="1" thickTop="1">
      <c r="A27" s="730" t="s">
        <v>81</v>
      </c>
      <c r="B27" s="731"/>
      <c r="C27" s="66">
        <f aca="true" t="shared" si="29" ref="C27:W27">SUM(C18,C22,C26)</f>
        <v>86</v>
      </c>
      <c r="D27" s="66">
        <f t="shared" si="29"/>
        <v>196</v>
      </c>
      <c r="E27" s="66">
        <f t="shared" si="29"/>
        <v>282</v>
      </c>
      <c r="F27" s="66">
        <f t="shared" si="29"/>
        <v>350</v>
      </c>
      <c r="G27" s="66">
        <f t="shared" si="29"/>
        <v>751</v>
      </c>
      <c r="H27" s="66">
        <f t="shared" si="29"/>
        <v>1101</v>
      </c>
      <c r="I27" s="66">
        <f t="shared" si="29"/>
        <v>436</v>
      </c>
      <c r="J27" s="66">
        <f t="shared" si="29"/>
        <v>947</v>
      </c>
      <c r="K27" s="94">
        <f t="shared" si="29"/>
        <v>1383</v>
      </c>
      <c r="L27" s="66">
        <f t="shared" si="29"/>
        <v>28</v>
      </c>
      <c r="M27" s="66">
        <f t="shared" si="29"/>
        <v>43</v>
      </c>
      <c r="N27" s="66">
        <f t="shared" si="29"/>
        <v>71</v>
      </c>
      <c r="O27" s="66">
        <f t="shared" si="29"/>
        <v>21</v>
      </c>
      <c r="P27" s="66">
        <f t="shared" si="29"/>
        <v>31</v>
      </c>
      <c r="Q27" s="66">
        <f t="shared" si="29"/>
        <v>52</v>
      </c>
      <c r="R27" s="66">
        <f t="shared" si="29"/>
        <v>49</v>
      </c>
      <c r="S27" s="66">
        <f t="shared" si="29"/>
        <v>74</v>
      </c>
      <c r="T27" s="68">
        <f t="shared" si="29"/>
        <v>123</v>
      </c>
      <c r="U27" s="66">
        <f t="shared" si="29"/>
        <v>485</v>
      </c>
      <c r="V27" s="66">
        <f t="shared" si="29"/>
        <v>1021</v>
      </c>
      <c r="W27" s="69">
        <f t="shared" si="29"/>
        <v>1506</v>
      </c>
    </row>
    <row r="28" spans="1:23" s="24" customFormat="1" ht="21.75" customHeight="1" thickBot="1" thickTop="1">
      <c r="A28" s="730" t="s">
        <v>7</v>
      </c>
      <c r="B28" s="731"/>
      <c r="C28" s="73">
        <f aca="true" t="shared" si="30" ref="C28:W28">SUM(C15,C27)</f>
        <v>2409</v>
      </c>
      <c r="D28" s="73">
        <f t="shared" si="30"/>
        <v>6623</v>
      </c>
      <c r="E28" s="73">
        <f t="shared" si="30"/>
        <v>9032</v>
      </c>
      <c r="F28" s="73">
        <f t="shared" si="30"/>
        <v>585</v>
      </c>
      <c r="G28" s="73">
        <f t="shared" si="30"/>
        <v>1389</v>
      </c>
      <c r="H28" s="73">
        <f t="shared" si="30"/>
        <v>1974</v>
      </c>
      <c r="I28" s="73">
        <f t="shared" si="30"/>
        <v>2994</v>
      </c>
      <c r="J28" s="73">
        <f t="shared" si="30"/>
        <v>8012</v>
      </c>
      <c r="K28" s="72">
        <f t="shared" si="30"/>
        <v>11006</v>
      </c>
      <c r="L28" s="74">
        <f t="shared" si="30"/>
        <v>637</v>
      </c>
      <c r="M28" s="73">
        <f t="shared" si="30"/>
        <v>2072</v>
      </c>
      <c r="N28" s="73">
        <f t="shared" si="30"/>
        <v>2709</v>
      </c>
      <c r="O28" s="73">
        <f t="shared" si="30"/>
        <v>39</v>
      </c>
      <c r="P28" s="73">
        <f t="shared" si="30"/>
        <v>43</v>
      </c>
      <c r="Q28" s="73">
        <f t="shared" si="30"/>
        <v>82</v>
      </c>
      <c r="R28" s="73">
        <f t="shared" si="30"/>
        <v>676</v>
      </c>
      <c r="S28" s="73">
        <f t="shared" si="30"/>
        <v>2115</v>
      </c>
      <c r="T28" s="75">
        <f t="shared" si="30"/>
        <v>2791</v>
      </c>
      <c r="U28" s="73">
        <f t="shared" si="30"/>
        <v>3670</v>
      </c>
      <c r="V28" s="73">
        <f t="shared" si="30"/>
        <v>10127</v>
      </c>
      <c r="W28" s="76">
        <f t="shared" si="30"/>
        <v>13797</v>
      </c>
    </row>
    <row r="29" ht="21.75" thickTop="1"/>
  </sheetData>
  <sheetProtection/>
  <mergeCells count="12">
    <mergeCell ref="F3:H3"/>
    <mergeCell ref="I3:K3"/>
    <mergeCell ref="L3:N3"/>
    <mergeCell ref="O3:Q3"/>
    <mergeCell ref="R3:T3"/>
    <mergeCell ref="A1:V1"/>
    <mergeCell ref="A27:B27"/>
    <mergeCell ref="A28:B28"/>
    <mergeCell ref="C2:K2"/>
    <mergeCell ref="L2:T2"/>
    <mergeCell ref="U2:W3"/>
    <mergeCell ref="C3:E3"/>
  </mergeCells>
  <printOptions horizontalCentered="1"/>
  <pageMargins left="0.1968503937007874" right="0.1968503937007874" top="0.1968503937007874" bottom="0.1968503937007874" header="0.5118110236220472" footer="0"/>
  <pageSetup firstPageNumber="12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J324"/>
  <sheetViews>
    <sheetView showGridLines="0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8" sqref="V28"/>
    </sheetView>
  </sheetViews>
  <sheetFormatPr defaultColWidth="9.00390625" defaultRowHeight="24"/>
  <cols>
    <col min="1" max="1" width="20.25390625" style="78" customWidth="1"/>
    <col min="2" max="2" width="5.25390625" style="79" customWidth="1"/>
    <col min="3" max="3" width="4.875" style="79" customWidth="1"/>
    <col min="4" max="4" width="6.00390625" style="79" customWidth="1"/>
    <col min="5" max="6" width="4.125" style="79" customWidth="1"/>
    <col min="7" max="7" width="4.50390625" style="79" customWidth="1"/>
    <col min="8" max="13" width="4.125" style="79" customWidth="1"/>
    <col min="14" max="16" width="3.625" style="79" customWidth="1"/>
    <col min="17" max="19" width="3.875" style="79" customWidth="1"/>
    <col min="20" max="21" width="4.125" style="79" customWidth="1"/>
    <col min="22" max="22" width="5.50390625" style="79" customWidth="1"/>
    <col min="23" max="25" width="4.125" style="79" customWidth="1"/>
    <col min="26" max="26" width="5.50390625" style="79" customWidth="1"/>
    <col min="27" max="27" width="5.375" style="79" customWidth="1"/>
    <col min="28" max="28" width="6.25390625" style="79" customWidth="1"/>
    <col min="29" max="45" width="4.125" style="79" customWidth="1"/>
    <col min="46" max="62" width="9.00390625" style="79" customWidth="1"/>
    <col min="63" max="16384" width="9.00390625" style="80" customWidth="1"/>
  </cols>
  <sheetData>
    <row r="1" spans="1:28" ht="26.25">
      <c r="A1" s="710" t="s">
        <v>472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</row>
    <row r="2" spans="1:28" ht="27" customHeight="1">
      <c r="A2" s="742" t="s">
        <v>149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</row>
    <row r="3" spans="1:28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633" t="s">
        <v>473</v>
      </c>
    </row>
    <row r="4" spans="1:62" s="82" customFormat="1" ht="21">
      <c r="A4" s="38" t="s">
        <v>87</v>
      </c>
      <c r="B4" s="741" t="s">
        <v>88</v>
      </c>
      <c r="C4" s="741"/>
      <c r="D4" s="741"/>
      <c r="E4" s="746" t="s">
        <v>99</v>
      </c>
      <c r="F4" s="746"/>
      <c r="G4" s="746"/>
      <c r="H4" s="746" t="s">
        <v>100</v>
      </c>
      <c r="I4" s="746"/>
      <c r="J4" s="746"/>
      <c r="K4" s="741" t="s">
        <v>148</v>
      </c>
      <c r="L4" s="741"/>
      <c r="M4" s="741"/>
      <c r="N4" s="743" t="s">
        <v>147</v>
      </c>
      <c r="O4" s="744"/>
      <c r="P4" s="745"/>
      <c r="Q4" s="741" t="s">
        <v>101</v>
      </c>
      <c r="R4" s="741"/>
      <c r="S4" s="741"/>
      <c r="T4" s="741" t="s">
        <v>102</v>
      </c>
      <c r="U4" s="741"/>
      <c r="V4" s="741"/>
      <c r="W4" s="741" t="s">
        <v>103</v>
      </c>
      <c r="X4" s="741"/>
      <c r="Y4" s="741"/>
      <c r="Z4" s="741" t="s">
        <v>7</v>
      </c>
      <c r="AA4" s="741"/>
      <c r="AB4" s="74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</row>
    <row r="5" spans="1:62" s="82" customFormat="1" ht="21">
      <c r="A5" s="39"/>
      <c r="B5" s="36" t="s">
        <v>4</v>
      </c>
      <c r="C5" s="36" t="s">
        <v>5</v>
      </c>
      <c r="D5" s="36" t="s">
        <v>6</v>
      </c>
      <c r="E5" s="36" t="s">
        <v>4</v>
      </c>
      <c r="F5" s="36" t="s">
        <v>5</v>
      </c>
      <c r="G5" s="36" t="s">
        <v>6</v>
      </c>
      <c r="H5" s="36" t="s">
        <v>4</v>
      </c>
      <c r="I5" s="36" t="s">
        <v>5</v>
      </c>
      <c r="J5" s="36" t="s">
        <v>6</v>
      </c>
      <c r="K5" s="36" t="s">
        <v>4</v>
      </c>
      <c r="L5" s="36" t="s">
        <v>5</v>
      </c>
      <c r="M5" s="36" t="s">
        <v>6</v>
      </c>
      <c r="N5" s="36" t="s">
        <v>4</v>
      </c>
      <c r="O5" s="36" t="s">
        <v>5</v>
      </c>
      <c r="P5" s="36" t="s">
        <v>6</v>
      </c>
      <c r="Q5" s="36" t="s">
        <v>4</v>
      </c>
      <c r="R5" s="36" t="s">
        <v>5</v>
      </c>
      <c r="S5" s="36" t="s">
        <v>6</v>
      </c>
      <c r="T5" s="36" t="s">
        <v>4</v>
      </c>
      <c r="U5" s="36" t="s">
        <v>5</v>
      </c>
      <c r="V5" s="36" t="s">
        <v>6</v>
      </c>
      <c r="W5" s="36" t="s">
        <v>4</v>
      </c>
      <c r="X5" s="36" t="s">
        <v>5</v>
      </c>
      <c r="Y5" s="36" t="s">
        <v>6</v>
      </c>
      <c r="Z5" s="36" t="s">
        <v>4</v>
      </c>
      <c r="AA5" s="36" t="s">
        <v>5</v>
      </c>
      <c r="AB5" s="36" t="s">
        <v>6</v>
      </c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</row>
    <row r="6" spans="1:28" ht="19.5" customHeight="1">
      <c r="A6" s="13" t="s">
        <v>108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ht="18" customHeight="1">
      <c r="A7" s="670" t="s">
        <v>89</v>
      </c>
      <c r="B7" s="662">
        <f>SUM('ภาคปกติ 4,5 ปี'!Q19)</f>
        <v>568</v>
      </c>
      <c r="C7" s="662">
        <f>SUM('ภาคปกติ 4,5 ปี'!R19)</f>
        <v>1919</v>
      </c>
      <c r="D7" s="663">
        <f>SUM(B7:C7)</f>
        <v>2487</v>
      </c>
      <c r="E7" s="662" t="s">
        <v>84</v>
      </c>
      <c r="F7" s="662" t="s">
        <v>84</v>
      </c>
      <c r="G7" s="663">
        <f aca="true" t="shared" si="0" ref="G7:G13">SUM(E7:F7)</f>
        <v>0</v>
      </c>
      <c r="H7" s="662" t="s">
        <v>84</v>
      </c>
      <c r="I7" s="662" t="s">
        <v>84</v>
      </c>
      <c r="J7" s="663">
        <f aca="true" t="shared" si="1" ref="J7:J13">SUM(H7:I7)</f>
        <v>0</v>
      </c>
      <c r="K7" s="84" t="s">
        <v>84</v>
      </c>
      <c r="L7" s="84" t="s">
        <v>84</v>
      </c>
      <c r="M7" s="85">
        <f aca="true" t="shared" si="2" ref="M7:M13">SUM(K7:L7)</f>
        <v>0</v>
      </c>
      <c r="N7" s="85" t="s">
        <v>84</v>
      </c>
      <c r="O7" s="85" t="s">
        <v>84</v>
      </c>
      <c r="P7" s="85">
        <f>SUM(N7:O7)</f>
        <v>0</v>
      </c>
      <c r="Q7" s="662">
        <f>SUM('ป.โท สงขลา'!K7)+'ป.โท สงขลา'!K10</f>
        <v>1</v>
      </c>
      <c r="R7" s="662">
        <f>SUM('ป.โท สงขลา'!L7)+'ป.โท สงขลา'!L10</f>
        <v>8</v>
      </c>
      <c r="S7" s="663">
        <f aca="true" t="shared" si="3" ref="S7:S13">SUM(Q7:R7)</f>
        <v>9</v>
      </c>
      <c r="T7" s="662">
        <f>SUM('ป.โท สงขลา'!K42)</f>
        <v>8</v>
      </c>
      <c r="U7" s="662">
        <f>SUM('ป.โท สงขลา'!L42)</f>
        <v>11</v>
      </c>
      <c r="V7" s="663">
        <f>SUM(T7:U7)</f>
        <v>19</v>
      </c>
      <c r="W7" s="662">
        <f>SUM('ป.โท สงขลา'!K81)</f>
        <v>6</v>
      </c>
      <c r="X7" s="662">
        <f>SUM('ป.โท สงขลา'!L81)</f>
        <v>5</v>
      </c>
      <c r="Y7" s="663">
        <f>SUM(W7:X7)</f>
        <v>11</v>
      </c>
      <c r="Z7" s="84">
        <f>SUM(B7,E7,H7,K7,N7,Q7,T7,W7)</f>
        <v>583</v>
      </c>
      <c r="AA7" s="84">
        <f>SUM(C7,F7,I7,L7,O7,R7,U7,X7)</f>
        <v>1943</v>
      </c>
      <c r="AB7" s="85">
        <f>SUM(Z7:AA7)</f>
        <v>2526</v>
      </c>
    </row>
    <row r="8" spans="1:28" ht="18" customHeight="1">
      <c r="A8" s="670" t="s">
        <v>90</v>
      </c>
      <c r="B8" s="662" t="s">
        <v>84</v>
      </c>
      <c r="C8" s="662" t="s">
        <v>84</v>
      </c>
      <c r="D8" s="663">
        <f aca="true" t="shared" si="4" ref="D8:D13">SUM(B8:C8)</f>
        <v>0</v>
      </c>
      <c r="E8" s="662" t="s">
        <v>84</v>
      </c>
      <c r="F8" s="662" t="s">
        <v>84</v>
      </c>
      <c r="G8" s="663">
        <f t="shared" si="0"/>
        <v>0</v>
      </c>
      <c r="H8" s="662" t="s">
        <v>84</v>
      </c>
      <c r="I8" s="662" t="s">
        <v>84</v>
      </c>
      <c r="J8" s="663">
        <f t="shared" si="1"/>
        <v>0</v>
      </c>
      <c r="K8" s="662" t="s">
        <v>84</v>
      </c>
      <c r="L8" s="662" t="s">
        <v>84</v>
      </c>
      <c r="M8" s="663">
        <f t="shared" si="2"/>
        <v>0</v>
      </c>
      <c r="N8" s="85" t="s">
        <v>84</v>
      </c>
      <c r="O8" s="85" t="s">
        <v>84</v>
      </c>
      <c r="P8" s="85">
        <f aca="true" t="shared" si="5" ref="P8:P13">SUM(N8:O8)</f>
        <v>0</v>
      </c>
      <c r="Q8" s="662">
        <f>SUM('ป.โท สงขลา'!K19)</f>
        <v>6</v>
      </c>
      <c r="R8" s="662">
        <f>SUM('ป.โท สงขลา'!L19)</f>
        <v>14</v>
      </c>
      <c r="S8" s="663">
        <f t="shared" si="3"/>
        <v>20</v>
      </c>
      <c r="T8" s="662">
        <f>SUM('ป.โท สงขลา'!K50)</f>
        <v>6</v>
      </c>
      <c r="U8" s="662">
        <f>SUM('ป.โท สงขลา'!L50)</f>
        <v>1</v>
      </c>
      <c r="V8" s="663">
        <f aca="true" t="shared" si="6" ref="V8:V13">SUM(T8:U8)</f>
        <v>7</v>
      </c>
      <c r="W8" s="662" t="s">
        <v>84</v>
      </c>
      <c r="X8" s="662" t="s">
        <v>84</v>
      </c>
      <c r="Y8" s="663">
        <f aca="true" t="shared" si="7" ref="Y8:Y13">SUM(W8:X8)</f>
        <v>0</v>
      </c>
      <c r="Z8" s="84">
        <f aca="true" t="shared" si="8" ref="Z8:Z13">SUM(B8,E8,H8,K8,N8,Q8,T8,W8)</f>
        <v>12</v>
      </c>
      <c r="AA8" s="84">
        <f aca="true" t="shared" si="9" ref="AA8:AA13">SUM(C8,F8,I8,L8,O8,R8,U8,X8)</f>
        <v>15</v>
      </c>
      <c r="AB8" s="85">
        <f aca="true" t="shared" si="10" ref="AB8:AB13">SUM(Z8:AA8)</f>
        <v>27</v>
      </c>
    </row>
    <row r="9" spans="1:28" ht="18" customHeight="1">
      <c r="A9" s="670" t="s">
        <v>91</v>
      </c>
      <c r="B9" s="662">
        <f>SUM('ภาคปกติ 4,5 ปี'!Q29)+'ภาคปกติ 4,5 ปี'!Q49+'ภาคปกติ 4,5 ปี'!Q67</f>
        <v>631</v>
      </c>
      <c r="C9" s="662">
        <f>SUM('ภาคปกติ 4,5 ปี'!R29)+'ภาคปกติ 4,5 ปี'!R49+'ภาคปกติ 4,5 ปี'!R67</f>
        <v>2201</v>
      </c>
      <c r="D9" s="663">
        <f t="shared" si="4"/>
        <v>2832</v>
      </c>
      <c r="E9" s="662" t="s">
        <v>84</v>
      </c>
      <c r="F9" s="662" t="s">
        <v>84</v>
      </c>
      <c r="G9" s="663">
        <f t="shared" si="0"/>
        <v>0</v>
      </c>
      <c r="H9" s="662" t="s">
        <v>84</v>
      </c>
      <c r="I9" s="662" t="s">
        <v>84</v>
      </c>
      <c r="J9" s="663">
        <f t="shared" si="1"/>
        <v>0</v>
      </c>
      <c r="K9" s="662" t="s">
        <v>84</v>
      </c>
      <c r="L9" s="662" t="s">
        <v>84</v>
      </c>
      <c r="M9" s="663">
        <f t="shared" si="2"/>
        <v>0</v>
      </c>
      <c r="N9" s="85">
        <f>SUM('ป.โท สงขลา'!K104)</f>
        <v>29</v>
      </c>
      <c r="O9" s="85">
        <f>SUM('ป.โท สงขลา'!L104)</f>
        <v>52</v>
      </c>
      <c r="P9" s="85">
        <f t="shared" si="5"/>
        <v>81</v>
      </c>
      <c r="Q9" s="662">
        <f>SUM(('ป.โท สงขลา'!K8)+('ป.โท สงขลา'!K33)-('ป.โท สงขลา'!K27))</f>
        <v>48</v>
      </c>
      <c r="R9" s="662">
        <f>SUM(('ป.โท สงขลา'!L8)+('ป.โท สงขลา'!L33)-('ป.โท สงขลา'!L27))</f>
        <v>143</v>
      </c>
      <c r="S9" s="663">
        <f t="shared" si="3"/>
        <v>191</v>
      </c>
      <c r="T9" s="662">
        <f>SUM('ป.โท สงขลา'!K72)-'ป.โท สงขลา'!K67</f>
        <v>259</v>
      </c>
      <c r="U9" s="662">
        <f>SUM('ป.โท สงขลา'!L72)-'ป.โท สงขลา'!L67</f>
        <v>567</v>
      </c>
      <c r="V9" s="663">
        <f t="shared" si="6"/>
        <v>826</v>
      </c>
      <c r="W9" s="662">
        <f>SUM('ป.โท สงขลา'!K94)</f>
        <v>3</v>
      </c>
      <c r="X9" s="662">
        <f>SUM('ป.โท สงขลา'!L94)</f>
        <v>7</v>
      </c>
      <c r="Y9" s="663">
        <f t="shared" si="7"/>
        <v>10</v>
      </c>
      <c r="Z9" s="84">
        <f t="shared" si="8"/>
        <v>970</v>
      </c>
      <c r="AA9" s="84">
        <f t="shared" si="9"/>
        <v>2970</v>
      </c>
      <c r="AB9" s="85">
        <f t="shared" si="10"/>
        <v>3940</v>
      </c>
    </row>
    <row r="10" spans="1:28" ht="18" customHeight="1">
      <c r="A10" s="670" t="s">
        <v>92</v>
      </c>
      <c r="B10" s="662">
        <f>SUM('ภาคปกติ 4,5 ปี'!Q82)</f>
        <v>295</v>
      </c>
      <c r="C10" s="662">
        <f>SUM('ภาคปกติ 4,5 ปี'!R82)</f>
        <v>219</v>
      </c>
      <c r="D10" s="663">
        <f t="shared" si="4"/>
        <v>514</v>
      </c>
      <c r="E10" s="662" t="s">
        <v>84</v>
      </c>
      <c r="F10" s="662" t="s">
        <v>84</v>
      </c>
      <c r="G10" s="663">
        <f t="shared" si="0"/>
        <v>0</v>
      </c>
      <c r="H10" s="662" t="s">
        <v>84</v>
      </c>
      <c r="I10" s="662" t="s">
        <v>84</v>
      </c>
      <c r="J10" s="663">
        <f t="shared" si="1"/>
        <v>0</v>
      </c>
      <c r="K10" s="662" t="s">
        <v>84</v>
      </c>
      <c r="L10" s="662" t="s">
        <v>84</v>
      </c>
      <c r="M10" s="663">
        <f t="shared" si="2"/>
        <v>0</v>
      </c>
      <c r="N10" s="85" t="s">
        <v>84</v>
      </c>
      <c r="O10" s="85" t="s">
        <v>84</v>
      </c>
      <c r="P10" s="85">
        <f t="shared" si="5"/>
        <v>0</v>
      </c>
      <c r="Q10" s="662" t="s">
        <v>84</v>
      </c>
      <c r="R10" s="662" t="s">
        <v>84</v>
      </c>
      <c r="S10" s="663">
        <f t="shared" si="3"/>
        <v>0</v>
      </c>
      <c r="T10" s="662" t="s">
        <v>84</v>
      </c>
      <c r="U10" s="662" t="s">
        <v>84</v>
      </c>
      <c r="V10" s="663">
        <f t="shared" si="6"/>
        <v>0</v>
      </c>
      <c r="W10" s="662" t="s">
        <v>84</v>
      </c>
      <c r="X10" s="662" t="s">
        <v>84</v>
      </c>
      <c r="Y10" s="663">
        <f t="shared" si="7"/>
        <v>0</v>
      </c>
      <c r="Z10" s="84">
        <f t="shared" si="8"/>
        <v>295</v>
      </c>
      <c r="AA10" s="84">
        <f t="shared" si="9"/>
        <v>219</v>
      </c>
      <c r="AB10" s="85">
        <f t="shared" si="10"/>
        <v>514</v>
      </c>
    </row>
    <row r="11" spans="1:28" ht="18" customHeight="1">
      <c r="A11" s="670" t="s">
        <v>93</v>
      </c>
      <c r="B11" s="662">
        <f>SUM('ภาคปกติ 4,5 ปี'!Q97)</f>
        <v>338</v>
      </c>
      <c r="C11" s="662">
        <f>SUM('ภาคปกติ 4,5 ปี'!R97)</f>
        <v>1270</v>
      </c>
      <c r="D11" s="663">
        <f t="shared" si="4"/>
        <v>1608</v>
      </c>
      <c r="E11" s="662">
        <f>SUM('ภาคปกติ 2 ปี'!K13)</f>
        <v>60</v>
      </c>
      <c r="F11" s="662">
        <f>SUM('ภาคปกติ 2 ปี'!L13)</f>
        <v>324</v>
      </c>
      <c r="G11" s="663">
        <f t="shared" si="0"/>
        <v>384</v>
      </c>
      <c r="H11" s="662">
        <f>SUM('ภาคสมทบ 2 ปี'!K15)</f>
        <v>51</v>
      </c>
      <c r="I11" s="662">
        <f>SUM('ภาคสมทบ 2 ปี'!L15)</f>
        <v>513</v>
      </c>
      <c r="J11" s="663">
        <f t="shared" si="1"/>
        <v>564</v>
      </c>
      <c r="K11" s="662" t="s">
        <v>84</v>
      </c>
      <c r="L11" s="662" t="s">
        <v>84</v>
      </c>
      <c r="M11" s="663">
        <f t="shared" si="2"/>
        <v>0</v>
      </c>
      <c r="N11" s="85" t="s">
        <v>84</v>
      </c>
      <c r="O11" s="85" t="s">
        <v>84</v>
      </c>
      <c r="P11" s="85">
        <f t="shared" si="5"/>
        <v>0</v>
      </c>
      <c r="Q11" s="662">
        <f>SUM('ป.โท สงขลา'!K13)</f>
        <v>1</v>
      </c>
      <c r="R11" s="662">
        <f>SUM('ป.โท สงขลา'!L13)</f>
        <v>3</v>
      </c>
      <c r="S11" s="663">
        <f t="shared" si="3"/>
        <v>4</v>
      </c>
      <c r="T11" s="662">
        <f>SUM('ป.โท สงขลา'!K47)</f>
        <v>19</v>
      </c>
      <c r="U11" s="662">
        <f>SUM('ป.โท สงขลา'!L47)</f>
        <v>60</v>
      </c>
      <c r="V11" s="663">
        <f t="shared" si="6"/>
        <v>79</v>
      </c>
      <c r="W11" s="662" t="s">
        <v>84</v>
      </c>
      <c r="X11" s="662" t="s">
        <v>84</v>
      </c>
      <c r="Y11" s="663">
        <f t="shared" si="7"/>
        <v>0</v>
      </c>
      <c r="Z11" s="84">
        <f t="shared" si="8"/>
        <v>469</v>
      </c>
      <c r="AA11" s="84">
        <f t="shared" si="9"/>
        <v>2170</v>
      </c>
      <c r="AB11" s="85">
        <f t="shared" si="10"/>
        <v>2639</v>
      </c>
    </row>
    <row r="12" spans="1:28" ht="18" customHeight="1">
      <c r="A12" s="670" t="s">
        <v>25</v>
      </c>
      <c r="B12" s="662">
        <f>SUM('ภาคปกติ 4,5 ปี'!Q107)</f>
        <v>431</v>
      </c>
      <c r="C12" s="662">
        <f>SUM('ภาคปกติ 4,5 ปี'!R107)</f>
        <v>494</v>
      </c>
      <c r="D12" s="663">
        <f t="shared" si="4"/>
        <v>925</v>
      </c>
      <c r="E12" s="662" t="s">
        <v>84</v>
      </c>
      <c r="F12" s="662" t="s">
        <v>84</v>
      </c>
      <c r="G12" s="663">
        <f t="shared" si="0"/>
        <v>0</v>
      </c>
      <c r="H12" s="662">
        <f>SUM('นิติสมทบ 3 ปี'!N9)+'นิติสมทบ 4 ปี'!Q9</f>
        <v>184</v>
      </c>
      <c r="I12" s="662">
        <f>SUM('นิติสมทบ 3 ปี'!O9)+'นิติสมทบ 4 ปี'!R9</f>
        <v>125</v>
      </c>
      <c r="J12" s="663">
        <f t="shared" si="1"/>
        <v>309</v>
      </c>
      <c r="K12" s="662" t="s">
        <v>84</v>
      </c>
      <c r="L12" s="662" t="s">
        <v>84</v>
      </c>
      <c r="M12" s="663">
        <f t="shared" si="2"/>
        <v>0</v>
      </c>
      <c r="N12" s="85" t="s">
        <v>84</v>
      </c>
      <c r="O12" s="85" t="s">
        <v>84</v>
      </c>
      <c r="P12" s="85">
        <f t="shared" si="5"/>
        <v>0</v>
      </c>
      <c r="Q12" s="662" t="s">
        <v>84</v>
      </c>
      <c r="R12" s="662" t="s">
        <v>84</v>
      </c>
      <c r="S12" s="663">
        <f t="shared" si="3"/>
        <v>0</v>
      </c>
      <c r="T12" s="662" t="s">
        <v>84</v>
      </c>
      <c r="U12" s="662" t="s">
        <v>84</v>
      </c>
      <c r="V12" s="663">
        <f t="shared" si="6"/>
        <v>0</v>
      </c>
      <c r="W12" s="662" t="s">
        <v>84</v>
      </c>
      <c r="X12" s="662" t="s">
        <v>84</v>
      </c>
      <c r="Y12" s="663">
        <f t="shared" si="7"/>
        <v>0</v>
      </c>
      <c r="Z12" s="84">
        <f t="shared" si="8"/>
        <v>615</v>
      </c>
      <c r="AA12" s="84">
        <f t="shared" si="9"/>
        <v>619</v>
      </c>
      <c r="AB12" s="85">
        <f t="shared" si="10"/>
        <v>1234</v>
      </c>
    </row>
    <row r="13" spans="1:28" ht="18" customHeight="1">
      <c r="A13" s="670" t="s">
        <v>110</v>
      </c>
      <c r="B13" s="662" t="s">
        <v>84</v>
      </c>
      <c r="C13" s="662" t="s">
        <v>84</v>
      </c>
      <c r="D13" s="663">
        <f t="shared" si="4"/>
        <v>0</v>
      </c>
      <c r="E13" s="662"/>
      <c r="F13" s="662"/>
      <c r="G13" s="663">
        <f t="shared" si="0"/>
        <v>0</v>
      </c>
      <c r="H13" s="662" t="s">
        <v>84</v>
      </c>
      <c r="I13" s="662" t="s">
        <v>84</v>
      </c>
      <c r="J13" s="663">
        <f t="shared" si="1"/>
        <v>0</v>
      </c>
      <c r="K13" s="662" t="s">
        <v>84</v>
      </c>
      <c r="L13" s="662" t="s">
        <v>84</v>
      </c>
      <c r="M13" s="663">
        <f t="shared" si="2"/>
        <v>0</v>
      </c>
      <c r="N13" s="85" t="s">
        <v>84</v>
      </c>
      <c r="O13" s="85" t="s">
        <v>84</v>
      </c>
      <c r="P13" s="85">
        <f t="shared" si="5"/>
        <v>0</v>
      </c>
      <c r="Q13" s="662">
        <f>SUM('ป.โท สงขลา'!K9)+'ป.โท สงขลา'!K27</f>
        <v>10</v>
      </c>
      <c r="R13" s="662">
        <f>SUM('ป.โท สงขลา'!L9)+'ป.โท สงขลา'!L27</f>
        <v>14</v>
      </c>
      <c r="S13" s="663">
        <f t="shared" si="3"/>
        <v>24</v>
      </c>
      <c r="T13" s="662">
        <f>SUM('ป.โท สงขลา'!K43)+'ป.โท สงขลา'!K67</f>
        <v>26</v>
      </c>
      <c r="U13" s="662">
        <f>SUM('ป.โท สงขลา'!L43)+'ป.โท สงขลา'!L67</f>
        <v>53</v>
      </c>
      <c r="V13" s="663">
        <f t="shared" si="6"/>
        <v>79</v>
      </c>
      <c r="W13" s="662">
        <f>SUM('ป.โท สงขลา'!K82)+'ป.โท สงขลา'!K83</f>
        <v>14</v>
      </c>
      <c r="X13" s="662">
        <f>SUM('ป.โท สงขลา'!L82)+'ป.โท สงขลา'!L83</f>
        <v>9</v>
      </c>
      <c r="Y13" s="663">
        <f t="shared" si="7"/>
        <v>23</v>
      </c>
      <c r="Z13" s="84">
        <f t="shared" si="8"/>
        <v>50</v>
      </c>
      <c r="AA13" s="84">
        <f t="shared" si="9"/>
        <v>76</v>
      </c>
      <c r="AB13" s="85">
        <f t="shared" si="10"/>
        <v>126</v>
      </c>
    </row>
    <row r="14" spans="1:28" ht="18.75" customHeight="1">
      <c r="A14" s="20" t="s">
        <v>94</v>
      </c>
      <c r="B14" s="664">
        <f aca="true" t="shared" si="11" ref="B14:AA14">SUM(B7:B13)</f>
        <v>2263</v>
      </c>
      <c r="C14" s="664">
        <f t="shared" si="11"/>
        <v>6103</v>
      </c>
      <c r="D14" s="664">
        <f t="shared" si="11"/>
        <v>8366</v>
      </c>
      <c r="E14" s="664">
        <f t="shared" si="11"/>
        <v>60</v>
      </c>
      <c r="F14" s="664">
        <f t="shared" si="11"/>
        <v>324</v>
      </c>
      <c r="G14" s="664">
        <f t="shared" si="11"/>
        <v>384</v>
      </c>
      <c r="H14" s="664">
        <f t="shared" si="11"/>
        <v>235</v>
      </c>
      <c r="I14" s="664">
        <f t="shared" si="11"/>
        <v>638</v>
      </c>
      <c r="J14" s="664">
        <f t="shared" si="11"/>
        <v>873</v>
      </c>
      <c r="K14" s="664">
        <f t="shared" si="11"/>
        <v>0</v>
      </c>
      <c r="L14" s="664">
        <f t="shared" si="11"/>
        <v>0</v>
      </c>
      <c r="M14" s="664">
        <f t="shared" si="11"/>
        <v>0</v>
      </c>
      <c r="N14" s="86">
        <f>SUM(N7:N13)</f>
        <v>29</v>
      </c>
      <c r="O14" s="86">
        <f>SUM(O7:O13)</f>
        <v>52</v>
      </c>
      <c r="P14" s="86">
        <f>SUM(N14:O14)</f>
        <v>81</v>
      </c>
      <c r="Q14" s="664">
        <f aca="true" t="shared" si="12" ref="Q14:V14">SUM(Q7:Q13)</f>
        <v>66</v>
      </c>
      <c r="R14" s="664">
        <f t="shared" si="12"/>
        <v>182</v>
      </c>
      <c r="S14" s="664">
        <f t="shared" si="12"/>
        <v>248</v>
      </c>
      <c r="T14" s="664">
        <f t="shared" si="12"/>
        <v>318</v>
      </c>
      <c r="U14" s="664">
        <f t="shared" si="12"/>
        <v>692</v>
      </c>
      <c r="V14" s="664">
        <f t="shared" si="12"/>
        <v>1010</v>
      </c>
      <c r="W14" s="86">
        <f t="shared" si="11"/>
        <v>23</v>
      </c>
      <c r="X14" s="86">
        <f t="shared" si="11"/>
        <v>21</v>
      </c>
      <c r="Y14" s="86">
        <f t="shared" si="11"/>
        <v>44</v>
      </c>
      <c r="Z14" s="86">
        <f t="shared" si="11"/>
        <v>2994</v>
      </c>
      <c r="AA14" s="86">
        <f t="shared" si="11"/>
        <v>8012</v>
      </c>
      <c r="AB14" s="86">
        <f>SUM(Z14:AA14)</f>
        <v>11006</v>
      </c>
    </row>
    <row r="15" spans="1:28" ht="19.5" customHeight="1">
      <c r="A15" s="13" t="s">
        <v>109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8" customHeight="1">
      <c r="A16" s="670" t="s">
        <v>90</v>
      </c>
      <c r="B16" s="662">
        <f>SUM('ป.ตรีพัทลุง'!Q21)</f>
        <v>295</v>
      </c>
      <c r="C16" s="662">
        <f>SUM('ป.ตรีพัทลุง'!R21)</f>
        <v>1141</v>
      </c>
      <c r="D16" s="663">
        <f>SUM(B16:C16)</f>
        <v>1436</v>
      </c>
      <c r="E16" s="662" t="s">
        <v>84</v>
      </c>
      <c r="F16" s="662" t="s">
        <v>84</v>
      </c>
      <c r="G16" s="663">
        <f>SUM(E16:F16)</f>
        <v>0</v>
      </c>
      <c r="H16" s="662" t="s">
        <v>84</v>
      </c>
      <c r="I16" s="662" t="s">
        <v>84</v>
      </c>
      <c r="J16" s="663">
        <f>SUM(H16:I16)</f>
        <v>0</v>
      </c>
      <c r="K16" s="662" t="s">
        <v>84</v>
      </c>
      <c r="L16" s="662" t="s">
        <v>84</v>
      </c>
      <c r="M16" s="663">
        <f>SUM(K16:L16)</f>
        <v>0</v>
      </c>
      <c r="N16" s="663" t="s">
        <v>84</v>
      </c>
      <c r="O16" s="663" t="s">
        <v>84</v>
      </c>
      <c r="P16" s="663">
        <f>SUM(N16:O16)</f>
        <v>0</v>
      </c>
      <c r="Q16" s="662">
        <f>SUM(โทเอกพัทลุง!K16)-โทเอกพัทลุง!K8-โทเอกพัทลุง!K9</f>
        <v>13</v>
      </c>
      <c r="R16" s="662">
        <f>SUM(โทเอกพัทลุง!L16)-โทเอกพัทลุง!L8-โทเอกพัทลุง!L9</f>
        <v>32</v>
      </c>
      <c r="S16" s="663">
        <f>SUM(Q16:R16)</f>
        <v>45</v>
      </c>
      <c r="T16" s="662">
        <f>SUM(โทเอกพัทลุง!K28)-โทเอกพัทลุง!K25-โทเอกพัทลุง!K26</f>
        <v>6</v>
      </c>
      <c r="U16" s="662">
        <f>SUM(โทเอกพัทลุง!L28)-โทเอกพัทลุง!L25-โทเอกพัทลุง!L26</f>
        <v>8</v>
      </c>
      <c r="V16" s="663">
        <f>SUM(T16:U16)</f>
        <v>14</v>
      </c>
      <c r="W16" s="662">
        <f>SUM(โทเอกพัทลุง!K40)</f>
        <v>2</v>
      </c>
      <c r="X16" s="662">
        <f>SUM(โทเอกพัทลุง!L40)</f>
        <v>4</v>
      </c>
      <c r="Y16" s="663">
        <v>0</v>
      </c>
      <c r="Z16" s="662">
        <f aca="true" t="shared" si="13" ref="Z16:AA19">SUM(B16,E16,H16,K16,Q16,T16,W16)</f>
        <v>316</v>
      </c>
      <c r="AA16" s="662">
        <f t="shared" si="13"/>
        <v>1185</v>
      </c>
      <c r="AB16" s="663">
        <f>SUM(Z16:AA16)</f>
        <v>1501</v>
      </c>
    </row>
    <row r="17" spans="1:28" ht="18" customHeight="1">
      <c r="A17" s="670" t="s">
        <v>95</v>
      </c>
      <c r="B17" s="662">
        <f>SUM('ป.ตรีพัทลุง'!Q33)</f>
        <v>89</v>
      </c>
      <c r="C17" s="662">
        <f>SUM('ป.ตรีพัทลุง'!R33)</f>
        <v>260</v>
      </c>
      <c r="D17" s="663">
        <f>SUM(B17:C17)</f>
        <v>349</v>
      </c>
      <c r="E17" s="662" t="s">
        <v>84</v>
      </c>
      <c r="F17" s="662" t="s">
        <v>84</v>
      </c>
      <c r="G17" s="663">
        <f>SUM(E17:F17)</f>
        <v>0</v>
      </c>
      <c r="H17" s="662" t="s">
        <v>84</v>
      </c>
      <c r="I17" s="662" t="s">
        <v>84</v>
      </c>
      <c r="J17" s="663">
        <f>SUM(H17:I17)</f>
        <v>0</v>
      </c>
      <c r="K17" s="662" t="s">
        <v>84</v>
      </c>
      <c r="L17" s="662" t="s">
        <v>84</v>
      </c>
      <c r="M17" s="663">
        <f>SUM(K17:L17)</f>
        <v>0</v>
      </c>
      <c r="N17" s="663" t="s">
        <v>84</v>
      </c>
      <c r="O17" s="663" t="s">
        <v>84</v>
      </c>
      <c r="P17" s="663">
        <f>SUM(N17:O17)</f>
        <v>0</v>
      </c>
      <c r="Q17" s="662">
        <f>SUM(โทเอกพัทลุง!K8)</f>
        <v>12</v>
      </c>
      <c r="R17" s="662">
        <f>SUM(โทเอกพัทลุง!L8)</f>
        <v>6</v>
      </c>
      <c r="S17" s="663">
        <f>SUM(Q17:R17)</f>
        <v>18</v>
      </c>
      <c r="T17" s="662">
        <f>SUM(โทเอกพัทลุง!K25)</f>
        <v>8</v>
      </c>
      <c r="U17" s="662">
        <f>SUM(โทเอกพัทลุง!L25)</f>
        <v>3</v>
      </c>
      <c r="V17" s="663">
        <f>SUM(T17:U17)</f>
        <v>11</v>
      </c>
      <c r="W17" s="662" t="s">
        <v>84</v>
      </c>
      <c r="X17" s="662" t="s">
        <v>84</v>
      </c>
      <c r="Y17" s="663">
        <v>0</v>
      </c>
      <c r="Z17" s="662">
        <f t="shared" si="13"/>
        <v>109</v>
      </c>
      <c r="AA17" s="662">
        <f t="shared" si="13"/>
        <v>269</v>
      </c>
      <c r="AB17" s="663">
        <f>SUM(Z17:AA17)</f>
        <v>378</v>
      </c>
    </row>
    <row r="18" spans="1:28" ht="18" customHeight="1">
      <c r="A18" s="670" t="s">
        <v>96</v>
      </c>
      <c r="B18" s="662">
        <f>SUM('ป.ตรีพัทลุง'!Q45)</f>
        <v>149</v>
      </c>
      <c r="C18" s="662">
        <f>SUM('ป.ตรีพัทลุง'!R45)</f>
        <v>542</v>
      </c>
      <c r="D18" s="663">
        <f>SUM(B18:C18)</f>
        <v>691</v>
      </c>
      <c r="E18" s="662" t="s">
        <v>84</v>
      </c>
      <c r="F18" s="662" t="s">
        <v>84</v>
      </c>
      <c r="G18" s="663">
        <f>SUM(E18:F18)</f>
        <v>0</v>
      </c>
      <c r="H18" s="662" t="s">
        <v>84</v>
      </c>
      <c r="I18" s="662" t="s">
        <v>84</v>
      </c>
      <c r="J18" s="663">
        <f>SUM(H18:I18)</f>
        <v>0</v>
      </c>
      <c r="K18" s="662" t="s">
        <v>84</v>
      </c>
      <c r="L18" s="662" t="s">
        <v>84</v>
      </c>
      <c r="M18" s="663">
        <f>SUM(K18:L18)</f>
        <v>0</v>
      </c>
      <c r="N18" s="663" t="s">
        <v>84</v>
      </c>
      <c r="O18" s="663" t="s">
        <v>84</v>
      </c>
      <c r="P18" s="663">
        <f>SUM(N18:O18)</f>
        <v>0</v>
      </c>
      <c r="Q18" s="662">
        <f>SUM(โทเอกพัทลุง!K9)</f>
        <v>1</v>
      </c>
      <c r="R18" s="662">
        <f>SUM(โทเอกพัทลุง!L9)</f>
        <v>1</v>
      </c>
      <c r="S18" s="663">
        <f>SUM(Q18:R18)</f>
        <v>2</v>
      </c>
      <c r="T18" s="662">
        <f>SUM(โทเอกพัทลุง!K26)</f>
        <v>7</v>
      </c>
      <c r="U18" s="662">
        <f>SUM(โทเอกพัทลุง!L26)</f>
        <v>20</v>
      </c>
      <c r="V18" s="663">
        <f>SUM(T18:U18)</f>
        <v>27</v>
      </c>
      <c r="W18" s="662" t="s">
        <v>84</v>
      </c>
      <c r="X18" s="662" t="s">
        <v>84</v>
      </c>
      <c r="Y18" s="663">
        <v>0</v>
      </c>
      <c r="Z18" s="662">
        <f t="shared" si="13"/>
        <v>157</v>
      </c>
      <c r="AA18" s="662">
        <f t="shared" si="13"/>
        <v>563</v>
      </c>
      <c r="AB18" s="663">
        <f>SUM(Z18:AA18)</f>
        <v>720</v>
      </c>
    </row>
    <row r="19" spans="1:28" ht="18" customHeight="1">
      <c r="A19" s="670" t="s">
        <v>25</v>
      </c>
      <c r="B19" s="662">
        <f>SUM('ป.ตรีพัทลุง'!Q56)</f>
        <v>76</v>
      </c>
      <c r="C19" s="662">
        <f>SUM('ป.ตรีพัทลุง'!R56)</f>
        <v>86</v>
      </c>
      <c r="D19" s="663">
        <f>SUM(B19:C19)</f>
        <v>162</v>
      </c>
      <c r="E19" s="662" t="s">
        <v>84</v>
      </c>
      <c r="F19" s="662" t="s">
        <v>84</v>
      </c>
      <c r="G19" s="663">
        <f>SUM(E19:F19)</f>
        <v>0</v>
      </c>
      <c r="H19" s="662">
        <f>SUM(สมทบพัทลุง!Q10,สมทบพัทลุง!Q20)</f>
        <v>18</v>
      </c>
      <c r="I19" s="662">
        <f>SUM(สมทบพัทลุง!R10,สมทบพัทลุง!R20)</f>
        <v>12</v>
      </c>
      <c r="J19" s="663">
        <f>SUM(H19:I19)</f>
        <v>30</v>
      </c>
      <c r="K19" s="662" t="s">
        <v>84</v>
      </c>
      <c r="L19" s="662" t="s">
        <v>84</v>
      </c>
      <c r="M19" s="663">
        <f>SUM(K19:L19)</f>
        <v>0</v>
      </c>
      <c r="N19" s="663" t="s">
        <v>84</v>
      </c>
      <c r="O19" s="663" t="s">
        <v>84</v>
      </c>
      <c r="P19" s="663">
        <f>SUM(N19:O19)</f>
        <v>0</v>
      </c>
      <c r="Q19" s="662" t="s">
        <v>84</v>
      </c>
      <c r="R19" s="662" t="s">
        <v>84</v>
      </c>
      <c r="S19" s="663">
        <f>SUM(Q19:R19)</f>
        <v>0</v>
      </c>
      <c r="T19" s="662" t="s">
        <v>84</v>
      </c>
      <c r="U19" s="662" t="s">
        <v>84</v>
      </c>
      <c r="V19" s="663">
        <f>SUM(T19:U19)</f>
        <v>0</v>
      </c>
      <c r="W19" s="662" t="s">
        <v>84</v>
      </c>
      <c r="X19" s="662" t="s">
        <v>84</v>
      </c>
      <c r="Y19" s="663">
        <v>0</v>
      </c>
      <c r="Z19" s="662">
        <f t="shared" si="13"/>
        <v>94</v>
      </c>
      <c r="AA19" s="662">
        <f t="shared" si="13"/>
        <v>98</v>
      </c>
      <c r="AB19" s="663">
        <f>SUM(Z19:AA19)</f>
        <v>192</v>
      </c>
    </row>
    <row r="20" spans="1:62" s="82" customFormat="1" ht="17.25" customHeight="1" thickBot="1">
      <c r="A20" s="20" t="s">
        <v>97</v>
      </c>
      <c r="B20" s="664">
        <f aca="true" t="shared" si="14" ref="B20:AA20">SUM(B16:B19)</f>
        <v>609</v>
      </c>
      <c r="C20" s="664">
        <f t="shared" si="14"/>
        <v>2029</v>
      </c>
      <c r="D20" s="664">
        <f t="shared" si="14"/>
        <v>2638</v>
      </c>
      <c r="E20" s="664">
        <f t="shared" si="14"/>
        <v>0</v>
      </c>
      <c r="F20" s="664">
        <f t="shared" si="14"/>
        <v>0</v>
      </c>
      <c r="G20" s="664">
        <f t="shared" si="14"/>
        <v>0</v>
      </c>
      <c r="H20" s="664">
        <f t="shared" si="14"/>
        <v>18</v>
      </c>
      <c r="I20" s="664">
        <f t="shared" si="14"/>
        <v>12</v>
      </c>
      <c r="J20" s="664">
        <f t="shared" si="14"/>
        <v>30</v>
      </c>
      <c r="K20" s="664">
        <f t="shared" si="14"/>
        <v>0</v>
      </c>
      <c r="L20" s="664">
        <f t="shared" si="14"/>
        <v>0</v>
      </c>
      <c r="M20" s="664">
        <f t="shared" si="14"/>
        <v>0</v>
      </c>
      <c r="N20" s="86">
        <f>SUM(N16:N19)</f>
        <v>0</v>
      </c>
      <c r="O20" s="86">
        <f>SUM(O16:O19)</f>
        <v>0</v>
      </c>
      <c r="P20" s="86">
        <f>SUM(P16:P19)</f>
        <v>0</v>
      </c>
      <c r="Q20" s="86">
        <f t="shared" si="14"/>
        <v>26</v>
      </c>
      <c r="R20" s="86">
        <f t="shared" si="14"/>
        <v>39</v>
      </c>
      <c r="S20" s="86">
        <f t="shared" si="14"/>
        <v>65</v>
      </c>
      <c r="T20" s="86">
        <f t="shared" si="14"/>
        <v>21</v>
      </c>
      <c r="U20" s="86">
        <f t="shared" si="14"/>
        <v>31</v>
      </c>
      <c r="V20" s="86">
        <f t="shared" si="14"/>
        <v>52</v>
      </c>
      <c r="W20" s="86">
        <f t="shared" si="14"/>
        <v>2</v>
      </c>
      <c r="X20" s="86">
        <f t="shared" si="14"/>
        <v>4</v>
      </c>
      <c r="Y20" s="86">
        <f t="shared" si="14"/>
        <v>0</v>
      </c>
      <c r="Z20" s="86">
        <f t="shared" si="14"/>
        <v>676</v>
      </c>
      <c r="AA20" s="86">
        <f t="shared" si="14"/>
        <v>2115</v>
      </c>
      <c r="AB20" s="86">
        <f>SUM(Z20:AA20)</f>
        <v>2791</v>
      </c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</row>
    <row r="21" spans="1:62" s="82" customFormat="1" ht="25.5" customHeight="1" thickBot="1" thickTop="1">
      <c r="A21" s="87" t="s">
        <v>98</v>
      </c>
      <c r="B21" s="88">
        <f>SUM(B20,B14)</f>
        <v>2872</v>
      </c>
      <c r="C21" s="88">
        <f aca="true" t="shared" si="15" ref="C21:AB21">SUM(C20,C14)</f>
        <v>8132</v>
      </c>
      <c r="D21" s="88">
        <f t="shared" si="15"/>
        <v>11004</v>
      </c>
      <c r="E21" s="88">
        <f t="shared" si="15"/>
        <v>60</v>
      </c>
      <c r="F21" s="88">
        <f t="shared" si="15"/>
        <v>324</v>
      </c>
      <c r="G21" s="88">
        <f t="shared" si="15"/>
        <v>384</v>
      </c>
      <c r="H21" s="88">
        <f t="shared" si="15"/>
        <v>253</v>
      </c>
      <c r="I21" s="88">
        <f t="shared" si="15"/>
        <v>650</v>
      </c>
      <c r="J21" s="88">
        <f t="shared" si="15"/>
        <v>903</v>
      </c>
      <c r="K21" s="88">
        <f t="shared" si="15"/>
        <v>0</v>
      </c>
      <c r="L21" s="88">
        <f t="shared" si="15"/>
        <v>0</v>
      </c>
      <c r="M21" s="88">
        <f t="shared" si="15"/>
        <v>0</v>
      </c>
      <c r="N21" s="88">
        <f t="shared" si="15"/>
        <v>29</v>
      </c>
      <c r="O21" s="88">
        <f t="shared" si="15"/>
        <v>52</v>
      </c>
      <c r="P21" s="88">
        <f t="shared" si="15"/>
        <v>81</v>
      </c>
      <c r="Q21" s="88">
        <f t="shared" si="15"/>
        <v>92</v>
      </c>
      <c r="R21" s="88">
        <f t="shared" si="15"/>
        <v>221</v>
      </c>
      <c r="S21" s="88">
        <f t="shared" si="15"/>
        <v>313</v>
      </c>
      <c r="T21" s="88">
        <f t="shared" si="15"/>
        <v>339</v>
      </c>
      <c r="U21" s="88">
        <f t="shared" si="15"/>
        <v>723</v>
      </c>
      <c r="V21" s="88">
        <f t="shared" si="15"/>
        <v>1062</v>
      </c>
      <c r="W21" s="88">
        <f t="shared" si="15"/>
        <v>25</v>
      </c>
      <c r="X21" s="88">
        <f t="shared" si="15"/>
        <v>25</v>
      </c>
      <c r="Y21" s="88">
        <f t="shared" si="15"/>
        <v>44</v>
      </c>
      <c r="Z21" s="88">
        <f t="shared" si="15"/>
        <v>3670</v>
      </c>
      <c r="AA21" s="88">
        <f t="shared" si="15"/>
        <v>10127</v>
      </c>
      <c r="AB21" s="665">
        <f t="shared" si="15"/>
        <v>13797</v>
      </c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</row>
    <row r="22" spans="2:28" ht="21.75" thickTop="1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2:28" ht="2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2:28" ht="21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2:28" ht="21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2:28" ht="21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2:28" ht="21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2:28" ht="21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2:28" ht="2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2:28" ht="2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2:28" ht="21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2:28" ht="21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2:28" ht="21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2:28" ht="2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2:28" ht="21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2:28" ht="2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2:28" ht="2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2:28" ht="2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2:28" ht="2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2:28" ht="2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2:28" ht="2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2:28" ht="2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2:28" ht="2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2:28" ht="2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2:28" ht="2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2:28" ht="21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2:28" ht="2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2:28" ht="21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2:28" ht="2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2:28" ht="2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2:28" ht="2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2:28" ht="2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2:28" ht="2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2:28" ht="21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2:28" ht="21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2:28" ht="21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2:28" ht="21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2:28" ht="21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2:28" ht="2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2:28" ht="2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2:28" ht="21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2:28" ht="21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2:28" ht="21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2:28" ht="21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2:28" ht="21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2:28" ht="2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2:28" ht="21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2:28" ht="21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2:28" ht="21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2:28" ht="2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2:28" ht="2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2:28" ht="21"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2:28" ht="2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2:28" ht="21"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2:28" ht="21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2:28" ht="21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2:28" ht="21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2:28" ht="21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2:28" ht="21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2:28" ht="21"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2:28" ht="2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2:28" ht="21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2:28" ht="21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2:28" ht="21"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2:28" ht="2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2:28" ht="21"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  <row r="87" spans="2:28" ht="21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</row>
    <row r="88" spans="2:28" ht="21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</row>
    <row r="89" spans="2:28" ht="21"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</row>
    <row r="90" spans="2:28" ht="21"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</row>
    <row r="91" spans="2:28" ht="21"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</row>
    <row r="92" spans="2:28" ht="2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</row>
    <row r="93" spans="2:28" ht="21"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2:28" ht="2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2:28" ht="21"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2:28" ht="21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2:28" ht="2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2:28" ht="2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2:28" ht="21"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2:28" ht="2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2:28" ht="21"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2:28" ht="2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2:28" ht="21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2:28" ht="21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2:28" ht="21"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2:28" ht="21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2:28" ht="21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2:28" ht="21"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2:28" ht="21"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2:28" ht="21"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2:28" ht="21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2:28" ht="21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2:28" ht="21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2:28" ht="21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2:28" ht="21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2:28" ht="21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2:28" ht="21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2:28" ht="21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2:28" ht="21"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2:28" ht="21"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2:28" ht="21"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2:28" ht="21"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2:28" ht="21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2:28" ht="21"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2:28" ht="21"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2:28" ht="21"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2:28" ht="21"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2:28" ht="21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2:28" ht="21"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2:28" ht="21"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2:28" ht="21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2:28" ht="21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2:28" ht="21"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2:28" ht="21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2:28" ht="21"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2:28" ht="21"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2:28" ht="21"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2:28" ht="21"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2:28" ht="21"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2:28" ht="21"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2:28" ht="21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2:28" ht="21"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2:28" ht="21"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2:28" ht="21"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2:28" ht="21"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2:28" ht="21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2:28" ht="21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2:28" ht="21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2:28" ht="21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2:28" ht="21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spans="2:28" ht="21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</row>
    <row r="152" spans="2:28" ht="21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</row>
    <row r="153" spans="2:28" ht="21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</row>
    <row r="154" spans="2:28" ht="21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</row>
    <row r="155" spans="2:28" ht="21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</row>
    <row r="156" spans="2:28" ht="21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</row>
    <row r="157" spans="2:28" ht="21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</row>
    <row r="158" spans="2:28" ht="21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</row>
    <row r="159" spans="2:28" ht="21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</row>
    <row r="160" spans="2:28" ht="21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</row>
    <row r="161" spans="2:28" ht="21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</row>
    <row r="162" spans="2:28" ht="21"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</row>
    <row r="163" spans="2:28" ht="21"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</row>
    <row r="164" spans="2:28" ht="21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</row>
    <row r="165" spans="2:28" ht="21"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</row>
    <row r="166" spans="2:28" ht="21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</row>
    <row r="167" spans="2:28" ht="21"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</row>
    <row r="168" spans="2:28" ht="21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</row>
    <row r="169" spans="2:28" ht="21"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</row>
    <row r="170" spans="2:28" ht="21"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</row>
    <row r="171" spans="2:28" ht="21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</row>
    <row r="172" spans="2:28" ht="21"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</row>
    <row r="173" spans="2:28" ht="21"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</row>
    <row r="174" spans="2:28" ht="21"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</row>
    <row r="175" spans="2:28" ht="21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</row>
    <row r="176" spans="2:28" ht="21"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</row>
    <row r="177" spans="2:28" ht="21"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</row>
    <row r="178" spans="2:28" ht="21"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</row>
    <row r="179" spans="2:28" ht="21"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</row>
    <row r="180" spans="2:28" ht="21"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</row>
    <row r="181" spans="2:28" ht="21"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</row>
    <row r="182" spans="2:28" ht="21"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</row>
    <row r="183" spans="2:28" ht="21"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</row>
    <row r="184" spans="2:28" ht="21"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</row>
    <row r="185" spans="2:28" ht="21"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</row>
    <row r="186" spans="2:28" ht="21"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</row>
    <row r="187" spans="2:28" ht="21"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</row>
    <row r="188" spans="2:28" ht="21"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</row>
    <row r="189" spans="2:28" ht="21"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</row>
    <row r="190" spans="2:28" ht="21"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</row>
    <row r="191" spans="2:28" ht="21"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</row>
    <row r="192" spans="2:28" ht="21"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</row>
    <row r="193" spans="2:28" ht="21"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</row>
    <row r="194" spans="2:28" ht="21"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</row>
    <row r="195" spans="2:28" ht="21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</row>
    <row r="196" spans="2:28" ht="21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</row>
    <row r="197" spans="2:28" ht="21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</row>
    <row r="198" spans="2:28" ht="21"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</row>
    <row r="199" spans="2:28" ht="21"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</row>
    <row r="200" spans="2:28" ht="21"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</row>
    <row r="201" spans="2:28" ht="21"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</row>
    <row r="202" spans="2:28" ht="21"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</row>
    <row r="203" spans="2:28" ht="21"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</row>
    <row r="204" spans="2:28" ht="21"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</row>
    <row r="205" spans="2:28" ht="21"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</row>
    <row r="206" spans="2:28" ht="21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</row>
    <row r="207" spans="2:28" ht="21"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</row>
    <row r="208" spans="2:28" ht="21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</row>
    <row r="209" spans="2:28" ht="21"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</row>
    <row r="210" spans="2:28" ht="21"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</row>
    <row r="211" spans="2:28" ht="21"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</row>
    <row r="212" spans="2:28" ht="21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</row>
    <row r="213" spans="2:28" ht="21"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</row>
    <row r="214" spans="2:28" ht="21"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</row>
    <row r="215" spans="2:28" ht="21"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</row>
    <row r="216" spans="2:28" ht="21"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</row>
    <row r="217" spans="2:28" ht="21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</row>
    <row r="218" spans="2:28" ht="21"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</row>
    <row r="219" spans="2:28" ht="21"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</row>
    <row r="220" spans="2:28" ht="21"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</row>
    <row r="221" spans="2:28" ht="21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</row>
    <row r="222" spans="2:28" ht="21"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</row>
    <row r="223" spans="2:28" ht="21"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</row>
    <row r="224" spans="2:28" ht="21"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</row>
    <row r="225" spans="2:28" ht="21"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</row>
    <row r="226" spans="2:28" ht="21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</row>
    <row r="227" spans="2:28" ht="21"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</row>
    <row r="228" spans="2:28" ht="21"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</row>
    <row r="229" spans="2:28" ht="21"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</row>
    <row r="230" spans="2:28" ht="21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</row>
    <row r="231" spans="2:28" ht="21"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</row>
    <row r="232" spans="2:28" ht="21"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</row>
    <row r="233" spans="2:28" ht="21"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</row>
    <row r="234" spans="2:28" ht="21"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</row>
    <row r="235" spans="2:28" ht="21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</row>
    <row r="236" spans="2:28" ht="21"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</row>
    <row r="237" spans="2:28" ht="21"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</row>
    <row r="238" spans="2:28" ht="21"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</row>
    <row r="239" spans="2:28" ht="21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</row>
    <row r="240" spans="2:28" ht="21"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</row>
    <row r="241" spans="2:28" ht="21"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</row>
    <row r="242" spans="2:28" ht="21"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</row>
    <row r="243" spans="2:28" ht="21"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</row>
    <row r="244" spans="2:28" ht="21"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</row>
    <row r="245" spans="2:28" ht="21"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</row>
    <row r="246" spans="2:28" ht="21"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</row>
    <row r="247" spans="2:28" ht="21"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</row>
    <row r="248" spans="2:28" ht="21"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</row>
    <row r="249" spans="2:28" ht="21"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</row>
    <row r="250" spans="2:28" ht="21"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</row>
    <row r="251" spans="2:28" ht="21"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</row>
    <row r="252" spans="2:28" ht="21"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</row>
    <row r="253" spans="2:28" ht="21"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</row>
    <row r="254" spans="2:28" ht="21"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</row>
    <row r="255" spans="2:28" ht="21"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</row>
    <row r="256" spans="2:28" ht="21"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</row>
    <row r="257" spans="2:28" ht="21"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</row>
    <row r="258" spans="2:28" ht="21"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</row>
    <row r="259" spans="2:28" ht="21"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</row>
    <row r="260" spans="2:28" ht="21"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</row>
    <row r="261" spans="2:28" ht="21"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</row>
    <row r="262" spans="2:28" ht="21"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</row>
    <row r="263" spans="2:28" ht="21"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</row>
    <row r="264" spans="2:28" ht="21"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</row>
    <row r="265" spans="2:28" ht="21"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</row>
    <row r="266" spans="2:28" ht="21"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</row>
    <row r="267" spans="2:28" ht="21"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</row>
    <row r="268" spans="2:28" ht="21"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</row>
    <row r="269" spans="2:28" ht="21"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</row>
    <row r="270" spans="2:28" ht="21"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</row>
    <row r="271" spans="2:28" ht="21"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</row>
    <row r="272" spans="2:28" ht="21"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</row>
    <row r="273" spans="2:28" ht="21"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</row>
    <row r="274" spans="2:28" ht="21"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</row>
    <row r="275" spans="2:28" ht="21"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</row>
    <row r="276" spans="2:28" ht="21"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</row>
    <row r="277" spans="2:28" ht="21"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</row>
    <row r="278" spans="2:28" ht="21"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</row>
    <row r="279" spans="2:28" ht="21"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</row>
    <row r="280" spans="2:28" ht="21"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</row>
    <row r="281" spans="2:28" ht="21"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</row>
    <row r="282" spans="2:28" ht="21"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</row>
    <row r="283" spans="2:28" ht="21"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</row>
    <row r="284" spans="2:28" ht="21"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</row>
    <row r="285" spans="2:28" ht="21"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</row>
    <row r="286" spans="2:28" ht="21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</row>
    <row r="287" spans="2:28" ht="21"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</row>
    <row r="288" spans="2:28" ht="21"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</row>
    <row r="289" spans="2:28" ht="21"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</row>
    <row r="290" spans="2:28" ht="21"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</row>
    <row r="291" spans="2:28" ht="21"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</row>
    <row r="292" spans="2:28" ht="21"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</row>
    <row r="293" spans="2:28" ht="21"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</row>
    <row r="294" spans="2:28" ht="21"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</row>
    <row r="295" spans="2:28" ht="21"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</row>
    <row r="296" spans="2:28" ht="21"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</row>
    <row r="297" spans="2:28" ht="21"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</row>
    <row r="298" spans="2:28" ht="21"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</row>
    <row r="299" spans="2:28" ht="21"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</row>
    <row r="300" spans="2:28" ht="21"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</row>
    <row r="301" spans="2:28" ht="21"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</row>
    <row r="302" spans="2:28" ht="21"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</row>
    <row r="303" spans="2:28" ht="21"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</row>
    <row r="304" spans="2:28" ht="21"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</row>
    <row r="305" spans="2:28" ht="21"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</row>
    <row r="306" spans="2:28" ht="21"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</row>
    <row r="307" spans="2:28" ht="21"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</row>
    <row r="308" spans="2:28" ht="21"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</row>
    <row r="309" spans="2:28" ht="21"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</row>
    <row r="310" spans="2:28" ht="21"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</row>
    <row r="311" spans="2:28" ht="21"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</row>
    <row r="312" spans="2:28" ht="21"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</row>
    <row r="313" spans="2:28" ht="21"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</row>
    <row r="314" spans="2:28" ht="21"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</row>
    <row r="315" spans="2:28" ht="21"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</row>
    <row r="316" spans="2:28" ht="21"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</row>
    <row r="317" spans="2:28" ht="21"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</row>
    <row r="318" spans="2:28" ht="21"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</row>
    <row r="319" spans="2:28" ht="21"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</row>
    <row r="320" spans="2:28" ht="21"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</row>
    <row r="321" spans="2:28" ht="21"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</row>
    <row r="322" spans="2:28" ht="21"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</row>
    <row r="323" spans="2:28" ht="21"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</row>
    <row r="324" spans="2:28" ht="21"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</row>
  </sheetData>
  <sheetProtection/>
  <mergeCells count="11">
    <mergeCell ref="Q4:S4"/>
    <mergeCell ref="T4:V4"/>
    <mergeCell ref="W4:Y4"/>
    <mergeCell ref="Z4:AB4"/>
    <mergeCell ref="A2:AB2"/>
    <mergeCell ref="N4:P4"/>
    <mergeCell ref="A1:AB1"/>
    <mergeCell ref="B4:D4"/>
    <mergeCell ref="E4:G4"/>
    <mergeCell ref="H4:J4"/>
    <mergeCell ref="K4:M4"/>
  </mergeCells>
  <printOptions horizontalCentered="1"/>
  <pageMargins left="0.1968503937007874" right="0.1968503937007874" top="0.3937007874015748" bottom="0.1968503937007874" header="0" footer="0"/>
  <pageSetup firstPageNumber="13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กรกฎาคม 2556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showGridLines="0" zoomScale="115" zoomScaleNormal="115" zoomScalePageLayoutView="0" workbookViewId="0" topLeftCell="A1">
      <selection activeCell="A1" sqref="A1:S1"/>
    </sheetView>
  </sheetViews>
  <sheetFormatPr defaultColWidth="9.00390625" defaultRowHeight="23.25" customHeight="1"/>
  <cols>
    <col min="1" max="1" width="32.125" style="3" customWidth="1"/>
    <col min="2" max="16" width="4.875" style="4" customWidth="1"/>
    <col min="17" max="19" width="6.125" style="4" customWidth="1"/>
    <col min="20" max="16384" width="9.00390625" style="2" customWidth="1"/>
  </cols>
  <sheetData>
    <row r="1" spans="1:19" s="1" customFormat="1" ht="29.25" customHeight="1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</row>
    <row r="2" spans="1:19" s="1" customFormat="1" ht="24" customHeight="1">
      <c r="A2" s="747" t="s">
        <v>227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s="1" customFormat="1" ht="24.75" customHeight="1">
      <c r="A3" s="747" t="s">
        <v>26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</row>
    <row r="4" ht="23.25" customHeight="1">
      <c r="S4" s="4" t="s">
        <v>475</v>
      </c>
    </row>
    <row r="5" spans="1:19" s="5" customFormat="1" ht="23.25" customHeight="1">
      <c r="A5" s="748" t="s">
        <v>1</v>
      </c>
      <c r="B5" s="750" t="s">
        <v>2</v>
      </c>
      <c r="C5" s="751"/>
      <c r="D5" s="752"/>
      <c r="E5" s="750" t="s">
        <v>3</v>
      </c>
      <c r="F5" s="751"/>
      <c r="G5" s="752"/>
      <c r="H5" s="750" t="s">
        <v>15</v>
      </c>
      <c r="I5" s="751"/>
      <c r="J5" s="752"/>
      <c r="K5" s="750" t="s">
        <v>16</v>
      </c>
      <c r="L5" s="751"/>
      <c r="M5" s="752"/>
      <c r="N5" s="750" t="s">
        <v>17</v>
      </c>
      <c r="O5" s="751"/>
      <c r="P5" s="752"/>
      <c r="Q5" s="750" t="s">
        <v>7</v>
      </c>
      <c r="R5" s="751"/>
      <c r="S5" s="752"/>
    </row>
    <row r="6" spans="1:19" s="5" customFormat="1" ht="23.25" customHeight="1">
      <c r="A6" s="749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3.25" customHeight="1">
      <c r="A7" s="7" t="s">
        <v>104</v>
      </c>
      <c r="B7" s="26">
        <v>15</v>
      </c>
      <c r="C7" s="26">
        <v>49</v>
      </c>
      <c r="D7" s="27">
        <f aca="true" t="shared" si="0" ref="D7:D19">SUM(B7:C7)</f>
        <v>64</v>
      </c>
      <c r="E7" s="26">
        <v>22</v>
      </c>
      <c r="F7" s="26">
        <v>65</v>
      </c>
      <c r="G7" s="27">
        <f aca="true" t="shared" si="1" ref="G7:G19">SUM(E7:F7)</f>
        <v>87</v>
      </c>
      <c r="H7" s="26">
        <v>43</v>
      </c>
      <c r="I7" s="26">
        <v>63</v>
      </c>
      <c r="J7" s="27">
        <f aca="true" t="shared" si="2" ref="J7:J19">SUM(H7:I7)</f>
        <v>106</v>
      </c>
      <c r="K7" s="26">
        <v>28</v>
      </c>
      <c r="L7" s="26">
        <v>37</v>
      </c>
      <c r="M7" s="27">
        <f aca="true" t="shared" si="3" ref="M7:M19">SUM(K7:L7)</f>
        <v>65</v>
      </c>
      <c r="N7" s="26">
        <v>7</v>
      </c>
      <c r="O7" s="26">
        <v>0</v>
      </c>
      <c r="P7" s="27">
        <f aca="true" t="shared" si="4" ref="P7:P19">SUM(N7:O7)</f>
        <v>7</v>
      </c>
      <c r="Q7" s="26">
        <f aca="true" t="shared" si="5" ref="Q7:Q19">SUM(B7,E7,H7,K7,N7)</f>
        <v>115</v>
      </c>
      <c r="R7" s="26">
        <f aca="true" t="shared" si="6" ref="R7:R19">SUM(C7,F7,I7,L7,O7)</f>
        <v>214</v>
      </c>
      <c r="S7" s="27">
        <f aca="true" t="shared" si="7" ref="S7:S19">SUM(Q7:R7)</f>
        <v>329</v>
      </c>
    </row>
    <row r="8" spans="1:19" ht="23.25" customHeight="1">
      <c r="A8" s="7" t="s">
        <v>8</v>
      </c>
      <c r="B8" s="26">
        <v>19</v>
      </c>
      <c r="C8" s="26">
        <v>75</v>
      </c>
      <c r="D8" s="27">
        <f t="shared" si="0"/>
        <v>94</v>
      </c>
      <c r="E8" s="26">
        <v>16</v>
      </c>
      <c r="F8" s="26">
        <v>40</v>
      </c>
      <c r="G8" s="27">
        <f t="shared" si="1"/>
        <v>56</v>
      </c>
      <c r="H8" s="26">
        <v>18</v>
      </c>
      <c r="I8" s="26">
        <v>26</v>
      </c>
      <c r="J8" s="27">
        <f t="shared" si="2"/>
        <v>44</v>
      </c>
      <c r="K8" s="26">
        <v>9</v>
      </c>
      <c r="L8" s="26">
        <v>36</v>
      </c>
      <c r="M8" s="27">
        <f t="shared" si="3"/>
        <v>45</v>
      </c>
      <c r="N8" s="26">
        <v>9</v>
      </c>
      <c r="O8" s="26">
        <v>10</v>
      </c>
      <c r="P8" s="27">
        <f t="shared" si="4"/>
        <v>19</v>
      </c>
      <c r="Q8" s="26">
        <f t="shared" si="5"/>
        <v>71</v>
      </c>
      <c r="R8" s="26">
        <f t="shared" si="6"/>
        <v>187</v>
      </c>
      <c r="S8" s="27">
        <f t="shared" si="7"/>
        <v>258</v>
      </c>
    </row>
    <row r="9" spans="1:19" ht="23.25" customHeight="1">
      <c r="A9" s="7" t="s">
        <v>18</v>
      </c>
      <c r="B9" s="26">
        <v>17</v>
      </c>
      <c r="C9" s="26">
        <v>41</v>
      </c>
      <c r="D9" s="27">
        <f t="shared" si="0"/>
        <v>58</v>
      </c>
      <c r="E9" s="26">
        <v>10</v>
      </c>
      <c r="F9" s="26">
        <v>70</v>
      </c>
      <c r="G9" s="27">
        <f t="shared" si="1"/>
        <v>80</v>
      </c>
      <c r="H9" s="26">
        <v>15</v>
      </c>
      <c r="I9" s="26">
        <v>55</v>
      </c>
      <c r="J9" s="27">
        <f t="shared" si="2"/>
        <v>70</v>
      </c>
      <c r="K9" s="26">
        <v>14</v>
      </c>
      <c r="L9" s="26">
        <v>67</v>
      </c>
      <c r="M9" s="27">
        <f t="shared" si="3"/>
        <v>81</v>
      </c>
      <c r="N9" s="26">
        <v>2</v>
      </c>
      <c r="O9" s="26">
        <v>9</v>
      </c>
      <c r="P9" s="27">
        <f t="shared" si="4"/>
        <v>11</v>
      </c>
      <c r="Q9" s="26">
        <f t="shared" si="5"/>
        <v>58</v>
      </c>
      <c r="R9" s="26">
        <f t="shared" si="6"/>
        <v>242</v>
      </c>
      <c r="S9" s="27">
        <f t="shared" si="7"/>
        <v>300</v>
      </c>
    </row>
    <row r="10" spans="1:19" ht="23.25" customHeight="1">
      <c r="A10" s="7" t="s">
        <v>9</v>
      </c>
      <c r="B10" s="26">
        <v>19</v>
      </c>
      <c r="C10" s="26">
        <v>28</v>
      </c>
      <c r="D10" s="27">
        <f t="shared" si="0"/>
        <v>47</v>
      </c>
      <c r="E10" s="26">
        <v>17</v>
      </c>
      <c r="F10" s="26">
        <v>54</v>
      </c>
      <c r="G10" s="27">
        <f t="shared" si="1"/>
        <v>71</v>
      </c>
      <c r="H10" s="26">
        <v>11</v>
      </c>
      <c r="I10" s="26">
        <v>49</v>
      </c>
      <c r="J10" s="27">
        <f t="shared" si="2"/>
        <v>60</v>
      </c>
      <c r="K10" s="26">
        <v>23</v>
      </c>
      <c r="L10" s="26">
        <v>46</v>
      </c>
      <c r="M10" s="27">
        <f t="shared" si="3"/>
        <v>69</v>
      </c>
      <c r="N10" s="26">
        <v>1</v>
      </c>
      <c r="O10" s="26">
        <v>1</v>
      </c>
      <c r="P10" s="27">
        <f t="shared" si="4"/>
        <v>2</v>
      </c>
      <c r="Q10" s="26">
        <f t="shared" si="5"/>
        <v>71</v>
      </c>
      <c r="R10" s="26">
        <f t="shared" si="6"/>
        <v>178</v>
      </c>
      <c r="S10" s="27">
        <f t="shared" si="7"/>
        <v>249</v>
      </c>
    </row>
    <row r="11" spans="1:19" ht="23.25" customHeight="1">
      <c r="A11" s="7" t="s">
        <v>10</v>
      </c>
      <c r="B11" s="26">
        <v>0</v>
      </c>
      <c r="C11" s="26">
        <v>0</v>
      </c>
      <c r="D11" s="27">
        <f t="shared" si="0"/>
        <v>0</v>
      </c>
      <c r="E11" s="26">
        <v>0</v>
      </c>
      <c r="F11" s="26">
        <v>0</v>
      </c>
      <c r="G11" s="27">
        <f t="shared" si="1"/>
        <v>0</v>
      </c>
      <c r="H11" s="26">
        <v>5</v>
      </c>
      <c r="I11" s="26">
        <v>33</v>
      </c>
      <c r="J11" s="27">
        <f t="shared" si="2"/>
        <v>38</v>
      </c>
      <c r="K11" s="26">
        <v>1</v>
      </c>
      <c r="L11" s="26">
        <v>30</v>
      </c>
      <c r="M11" s="27">
        <f t="shared" si="3"/>
        <v>31</v>
      </c>
      <c r="N11" s="26">
        <v>0</v>
      </c>
      <c r="O11" s="26">
        <v>2</v>
      </c>
      <c r="P11" s="27">
        <f t="shared" si="4"/>
        <v>2</v>
      </c>
      <c r="Q11" s="26">
        <f t="shared" si="5"/>
        <v>6</v>
      </c>
      <c r="R11" s="26">
        <f t="shared" si="6"/>
        <v>65</v>
      </c>
      <c r="S11" s="27">
        <f t="shared" si="7"/>
        <v>71</v>
      </c>
    </row>
    <row r="12" spans="1:19" ht="23.25" customHeight="1">
      <c r="A12" s="7" t="s">
        <v>11</v>
      </c>
      <c r="B12" s="26">
        <v>17</v>
      </c>
      <c r="C12" s="26">
        <v>20</v>
      </c>
      <c r="D12" s="27">
        <f t="shared" si="0"/>
        <v>37</v>
      </c>
      <c r="E12" s="26">
        <v>17</v>
      </c>
      <c r="F12" s="26">
        <v>50</v>
      </c>
      <c r="G12" s="27">
        <f t="shared" si="1"/>
        <v>67</v>
      </c>
      <c r="H12" s="26">
        <v>19</v>
      </c>
      <c r="I12" s="26">
        <v>43</v>
      </c>
      <c r="J12" s="27">
        <f t="shared" si="2"/>
        <v>62</v>
      </c>
      <c r="K12" s="26">
        <v>23</v>
      </c>
      <c r="L12" s="26">
        <v>47</v>
      </c>
      <c r="M12" s="27">
        <f t="shared" si="3"/>
        <v>70</v>
      </c>
      <c r="N12" s="26">
        <v>7</v>
      </c>
      <c r="O12" s="26">
        <v>9</v>
      </c>
      <c r="P12" s="27">
        <f t="shared" si="4"/>
        <v>16</v>
      </c>
      <c r="Q12" s="26">
        <f t="shared" si="5"/>
        <v>83</v>
      </c>
      <c r="R12" s="26">
        <f t="shared" si="6"/>
        <v>169</v>
      </c>
      <c r="S12" s="27">
        <f t="shared" si="7"/>
        <v>252</v>
      </c>
    </row>
    <row r="13" spans="1:19" ht="23.25" customHeight="1">
      <c r="A13" s="7" t="s">
        <v>105</v>
      </c>
      <c r="B13" s="26">
        <v>10</v>
      </c>
      <c r="C13" s="26">
        <v>77</v>
      </c>
      <c r="D13" s="27">
        <f t="shared" si="0"/>
        <v>87</v>
      </c>
      <c r="E13" s="26">
        <v>6</v>
      </c>
      <c r="F13" s="26">
        <v>44</v>
      </c>
      <c r="G13" s="27">
        <f t="shared" si="1"/>
        <v>50</v>
      </c>
      <c r="H13" s="26">
        <v>3</v>
      </c>
      <c r="I13" s="26">
        <v>32</v>
      </c>
      <c r="J13" s="27">
        <f t="shared" si="2"/>
        <v>35</v>
      </c>
      <c r="K13" s="26">
        <v>4</v>
      </c>
      <c r="L13" s="26">
        <v>39</v>
      </c>
      <c r="M13" s="27">
        <f t="shared" si="3"/>
        <v>43</v>
      </c>
      <c r="N13" s="26">
        <v>0</v>
      </c>
      <c r="O13" s="26">
        <v>3</v>
      </c>
      <c r="P13" s="27">
        <f t="shared" si="4"/>
        <v>3</v>
      </c>
      <c r="Q13" s="26">
        <f t="shared" si="5"/>
        <v>23</v>
      </c>
      <c r="R13" s="26">
        <f t="shared" si="6"/>
        <v>195</v>
      </c>
      <c r="S13" s="27">
        <f t="shared" si="7"/>
        <v>218</v>
      </c>
    </row>
    <row r="14" spans="1:19" ht="23.25" customHeight="1">
      <c r="A14" s="7" t="s">
        <v>12</v>
      </c>
      <c r="B14" s="26">
        <v>0</v>
      </c>
      <c r="C14" s="26">
        <v>0</v>
      </c>
      <c r="D14" s="27">
        <f t="shared" si="0"/>
        <v>0</v>
      </c>
      <c r="E14" s="26">
        <v>5</v>
      </c>
      <c r="F14" s="26">
        <v>33</v>
      </c>
      <c r="G14" s="27">
        <f t="shared" si="1"/>
        <v>38</v>
      </c>
      <c r="H14" s="26">
        <v>2</v>
      </c>
      <c r="I14" s="26">
        <v>25</v>
      </c>
      <c r="J14" s="27">
        <f t="shared" si="2"/>
        <v>27</v>
      </c>
      <c r="K14" s="26">
        <v>4</v>
      </c>
      <c r="L14" s="26">
        <v>19</v>
      </c>
      <c r="M14" s="27">
        <f t="shared" si="3"/>
        <v>23</v>
      </c>
      <c r="N14" s="26">
        <v>1</v>
      </c>
      <c r="O14" s="26">
        <v>7</v>
      </c>
      <c r="P14" s="27">
        <f t="shared" si="4"/>
        <v>8</v>
      </c>
      <c r="Q14" s="26">
        <f t="shared" si="5"/>
        <v>12</v>
      </c>
      <c r="R14" s="26">
        <f t="shared" si="6"/>
        <v>84</v>
      </c>
      <c r="S14" s="27">
        <f t="shared" si="7"/>
        <v>96</v>
      </c>
    </row>
    <row r="15" spans="1:19" ht="23.25" customHeight="1">
      <c r="A15" s="7" t="s">
        <v>22</v>
      </c>
      <c r="B15" s="26">
        <v>7</v>
      </c>
      <c r="C15" s="26">
        <v>31</v>
      </c>
      <c r="D15" s="27">
        <f t="shared" si="0"/>
        <v>38</v>
      </c>
      <c r="E15" s="26">
        <v>5</v>
      </c>
      <c r="F15" s="26">
        <v>40</v>
      </c>
      <c r="G15" s="27">
        <f t="shared" si="1"/>
        <v>45</v>
      </c>
      <c r="H15" s="26">
        <v>3</v>
      </c>
      <c r="I15" s="26">
        <v>40</v>
      </c>
      <c r="J15" s="27">
        <f t="shared" si="2"/>
        <v>43</v>
      </c>
      <c r="K15" s="26">
        <v>7</v>
      </c>
      <c r="L15" s="26">
        <v>34</v>
      </c>
      <c r="M15" s="27">
        <f t="shared" si="3"/>
        <v>41</v>
      </c>
      <c r="N15" s="26">
        <v>1</v>
      </c>
      <c r="O15" s="26">
        <v>6</v>
      </c>
      <c r="P15" s="27">
        <f t="shared" si="4"/>
        <v>7</v>
      </c>
      <c r="Q15" s="26">
        <f t="shared" si="5"/>
        <v>23</v>
      </c>
      <c r="R15" s="26">
        <f t="shared" si="6"/>
        <v>151</v>
      </c>
      <c r="S15" s="27">
        <f t="shared" si="7"/>
        <v>174</v>
      </c>
    </row>
    <row r="16" spans="1:19" ht="23.25" customHeight="1">
      <c r="A16" s="7" t="s">
        <v>13</v>
      </c>
      <c r="B16" s="26">
        <v>9</v>
      </c>
      <c r="C16" s="26">
        <v>33</v>
      </c>
      <c r="D16" s="27">
        <f t="shared" si="0"/>
        <v>42</v>
      </c>
      <c r="E16" s="26">
        <v>10</v>
      </c>
      <c r="F16" s="26">
        <v>33</v>
      </c>
      <c r="G16" s="27">
        <f t="shared" si="1"/>
        <v>43</v>
      </c>
      <c r="H16" s="26">
        <v>4</v>
      </c>
      <c r="I16" s="26">
        <v>24</v>
      </c>
      <c r="J16" s="27">
        <f t="shared" si="2"/>
        <v>28</v>
      </c>
      <c r="K16" s="26">
        <v>6</v>
      </c>
      <c r="L16" s="26">
        <v>21</v>
      </c>
      <c r="M16" s="27">
        <f t="shared" si="3"/>
        <v>27</v>
      </c>
      <c r="N16" s="26">
        <v>0</v>
      </c>
      <c r="O16" s="26">
        <v>1</v>
      </c>
      <c r="P16" s="27">
        <f t="shared" si="4"/>
        <v>1</v>
      </c>
      <c r="Q16" s="26">
        <f t="shared" si="5"/>
        <v>29</v>
      </c>
      <c r="R16" s="26">
        <f t="shared" si="6"/>
        <v>112</v>
      </c>
      <c r="S16" s="27">
        <f t="shared" si="7"/>
        <v>141</v>
      </c>
    </row>
    <row r="17" spans="1:19" ht="23.25" customHeight="1">
      <c r="A17" s="7" t="s">
        <v>14</v>
      </c>
      <c r="B17" s="26">
        <v>12</v>
      </c>
      <c r="C17" s="26">
        <v>68</v>
      </c>
      <c r="D17" s="27">
        <f t="shared" si="0"/>
        <v>80</v>
      </c>
      <c r="E17" s="26">
        <v>16</v>
      </c>
      <c r="F17" s="26">
        <v>75</v>
      </c>
      <c r="G17" s="27">
        <f t="shared" si="1"/>
        <v>91</v>
      </c>
      <c r="H17" s="26">
        <v>14</v>
      </c>
      <c r="I17" s="26">
        <v>62</v>
      </c>
      <c r="J17" s="27">
        <f t="shared" si="2"/>
        <v>76</v>
      </c>
      <c r="K17" s="26">
        <v>14</v>
      </c>
      <c r="L17" s="26">
        <v>56</v>
      </c>
      <c r="M17" s="27">
        <f t="shared" si="3"/>
        <v>70</v>
      </c>
      <c r="N17" s="26">
        <v>1</v>
      </c>
      <c r="O17" s="26">
        <v>3</v>
      </c>
      <c r="P17" s="27">
        <f t="shared" si="4"/>
        <v>4</v>
      </c>
      <c r="Q17" s="26">
        <f t="shared" si="5"/>
        <v>57</v>
      </c>
      <c r="R17" s="26">
        <f t="shared" si="6"/>
        <v>264</v>
      </c>
      <c r="S17" s="27">
        <f t="shared" si="7"/>
        <v>321</v>
      </c>
    </row>
    <row r="18" spans="1:19" ht="23.25" customHeight="1">
      <c r="A18" s="7" t="s">
        <v>223</v>
      </c>
      <c r="B18" s="26">
        <v>17</v>
      </c>
      <c r="C18" s="26">
        <v>20</v>
      </c>
      <c r="D18" s="27">
        <f t="shared" si="0"/>
        <v>37</v>
      </c>
      <c r="E18" s="26">
        <v>3</v>
      </c>
      <c r="F18" s="26">
        <v>38</v>
      </c>
      <c r="G18" s="27">
        <f t="shared" si="1"/>
        <v>41</v>
      </c>
      <c r="H18" s="26">
        <v>0</v>
      </c>
      <c r="I18" s="26">
        <v>0</v>
      </c>
      <c r="J18" s="27">
        <f t="shared" si="2"/>
        <v>0</v>
      </c>
      <c r="K18" s="26">
        <v>0</v>
      </c>
      <c r="L18" s="26">
        <v>0</v>
      </c>
      <c r="M18" s="27">
        <f t="shared" si="3"/>
        <v>0</v>
      </c>
      <c r="N18" s="26">
        <v>0</v>
      </c>
      <c r="O18" s="26">
        <v>0</v>
      </c>
      <c r="P18" s="27">
        <f t="shared" si="4"/>
        <v>0</v>
      </c>
      <c r="Q18" s="26">
        <f t="shared" si="5"/>
        <v>20</v>
      </c>
      <c r="R18" s="26">
        <f t="shared" si="6"/>
        <v>58</v>
      </c>
      <c r="S18" s="27">
        <f t="shared" si="7"/>
        <v>78</v>
      </c>
    </row>
    <row r="19" spans="1:19" ht="23.25" customHeight="1">
      <c r="A19" s="9" t="s">
        <v>6</v>
      </c>
      <c r="B19" s="28">
        <f>SUM(B7:B18)</f>
        <v>142</v>
      </c>
      <c r="C19" s="28">
        <f>SUM(C7:C18)</f>
        <v>442</v>
      </c>
      <c r="D19" s="28">
        <f t="shared" si="0"/>
        <v>584</v>
      </c>
      <c r="E19" s="28">
        <f>SUM(E7:E18)</f>
        <v>127</v>
      </c>
      <c r="F19" s="28">
        <f>SUM(F7:F18)</f>
        <v>542</v>
      </c>
      <c r="G19" s="28">
        <f t="shared" si="1"/>
        <v>669</v>
      </c>
      <c r="H19" s="28">
        <f>SUM(H7:H18)</f>
        <v>137</v>
      </c>
      <c r="I19" s="28">
        <f>SUM(I7:I18)</f>
        <v>452</v>
      </c>
      <c r="J19" s="28">
        <f t="shared" si="2"/>
        <v>589</v>
      </c>
      <c r="K19" s="28">
        <f>SUM(K7:K18)</f>
        <v>133</v>
      </c>
      <c r="L19" s="28">
        <f>SUM(L7:L18)</f>
        <v>432</v>
      </c>
      <c r="M19" s="28">
        <f t="shared" si="3"/>
        <v>565</v>
      </c>
      <c r="N19" s="28">
        <f>SUM(N7:N18)</f>
        <v>29</v>
      </c>
      <c r="O19" s="28">
        <f>SUM(O7:O18)</f>
        <v>51</v>
      </c>
      <c r="P19" s="28">
        <f t="shared" si="4"/>
        <v>80</v>
      </c>
      <c r="Q19" s="28">
        <f t="shared" si="5"/>
        <v>568</v>
      </c>
      <c r="R19" s="28">
        <f t="shared" si="6"/>
        <v>1919</v>
      </c>
      <c r="S19" s="28">
        <f t="shared" si="7"/>
        <v>2487</v>
      </c>
    </row>
    <row r="21" spans="1:19" s="1" customFormat="1" ht="24.75" customHeight="1">
      <c r="A21" s="747" t="s">
        <v>0</v>
      </c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</row>
    <row r="22" spans="1:19" s="1" customFormat="1" ht="24.75" customHeight="1">
      <c r="A22" s="747" t="s">
        <v>227</v>
      </c>
      <c r="B22" s="747"/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</row>
    <row r="23" spans="1:19" s="1" customFormat="1" ht="24.75" customHeight="1">
      <c r="A23" s="747" t="s">
        <v>27</v>
      </c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</row>
    <row r="24" ht="23.25" customHeight="1">
      <c r="S24" s="4" t="s">
        <v>476</v>
      </c>
    </row>
    <row r="25" spans="1:19" s="5" customFormat="1" ht="23.25" customHeight="1">
      <c r="A25" s="748" t="s">
        <v>1</v>
      </c>
      <c r="B25" s="750" t="s">
        <v>2</v>
      </c>
      <c r="C25" s="751"/>
      <c r="D25" s="752"/>
      <c r="E25" s="750" t="s">
        <v>3</v>
      </c>
      <c r="F25" s="751"/>
      <c r="G25" s="752"/>
      <c r="H25" s="750" t="s">
        <v>15</v>
      </c>
      <c r="I25" s="751"/>
      <c r="J25" s="752"/>
      <c r="K25" s="750" t="s">
        <v>16</v>
      </c>
      <c r="L25" s="751"/>
      <c r="M25" s="752"/>
      <c r="N25" s="750" t="s">
        <v>17</v>
      </c>
      <c r="O25" s="751"/>
      <c r="P25" s="752"/>
      <c r="Q25" s="750" t="s">
        <v>7</v>
      </c>
      <c r="R25" s="751"/>
      <c r="S25" s="752"/>
    </row>
    <row r="26" spans="1:19" s="5" customFormat="1" ht="23.25" customHeight="1">
      <c r="A26" s="749"/>
      <c r="B26" s="6" t="s">
        <v>4</v>
      </c>
      <c r="C26" s="6" t="s">
        <v>5</v>
      </c>
      <c r="D26" s="6" t="s">
        <v>6</v>
      </c>
      <c r="E26" s="6" t="s">
        <v>4</v>
      </c>
      <c r="F26" s="6" t="s">
        <v>5</v>
      </c>
      <c r="G26" s="6" t="s">
        <v>6</v>
      </c>
      <c r="H26" s="6" t="s">
        <v>4</v>
      </c>
      <c r="I26" s="6" t="s">
        <v>5</v>
      </c>
      <c r="J26" s="6" t="s">
        <v>6</v>
      </c>
      <c r="K26" s="6" t="s">
        <v>4</v>
      </c>
      <c r="L26" s="6" t="s">
        <v>5</v>
      </c>
      <c r="M26" s="6" t="s">
        <v>6</v>
      </c>
      <c r="N26" s="6" t="s">
        <v>4</v>
      </c>
      <c r="O26" s="6" t="s">
        <v>5</v>
      </c>
      <c r="P26" s="6" t="s">
        <v>6</v>
      </c>
      <c r="Q26" s="6" t="s">
        <v>4</v>
      </c>
      <c r="R26" s="6" t="s">
        <v>5</v>
      </c>
      <c r="S26" s="6" t="s">
        <v>6</v>
      </c>
    </row>
    <row r="27" spans="1:19" ht="23.25" customHeight="1">
      <c r="A27" s="7" t="s">
        <v>24</v>
      </c>
      <c r="B27" s="26">
        <v>6</v>
      </c>
      <c r="C27" s="26">
        <v>30</v>
      </c>
      <c r="D27" s="27">
        <f>SUM(B27:C27)</f>
        <v>36</v>
      </c>
      <c r="E27" s="26">
        <v>4</v>
      </c>
      <c r="F27" s="26">
        <v>22</v>
      </c>
      <c r="G27" s="27">
        <f>SUM(E27:F27)</f>
        <v>26</v>
      </c>
      <c r="H27" s="26">
        <v>5</v>
      </c>
      <c r="I27" s="26">
        <v>33</v>
      </c>
      <c r="J27" s="27">
        <f>SUM(H27:I27)</f>
        <v>38</v>
      </c>
      <c r="K27" s="26">
        <v>1</v>
      </c>
      <c r="L27" s="26">
        <v>48</v>
      </c>
      <c r="M27" s="27">
        <f>SUM(K27:L27)</f>
        <v>49</v>
      </c>
      <c r="N27" s="26">
        <v>0</v>
      </c>
      <c r="O27" s="26">
        <v>3</v>
      </c>
      <c r="P27" s="27">
        <f>SUM(N27:O27)</f>
        <v>3</v>
      </c>
      <c r="Q27" s="26">
        <f>SUM(B27,E27,H27,K27,N27)</f>
        <v>16</v>
      </c>
      <c r="R27" s="26">
        <f>SUM(C27,F27,I27,L27,O27)</f>
        <v>136</v>
      </c>
      <c r="S27" s="27">
        <f>SUM(Q27:R27)</f>
        <v>152</v>
      </c>
    </row>
    <row r="28" spans="1:19" ht="23.25" customHeight="1">
      <c r="A28" s="7" t="s">
        <v>54</v>
      </c>
      <c r="B28" s="26">
        <v>21</v>
      </c>
      <c r="C28" s="26">
        <v>27</v>
      </c>
      <c r="D28" s="27">
        <f>SUM(B28:C28)</f>
        <v>48</v>
      </c>
      <c r="E28" s="26">
        <v>17</v>
      </c>
      <c r="F28" s="26">
        <v>35</v>
      </c>
      <c r="G28" s="27">
        <f>SUM(E28:F28)</f>
        <v>52</v>
      </c>
      <c r="H28" s="26">
        <v>16</v>
      </c>
      <c r="I28" s="26">
        <v>26</v>
      </c>
      <c r="J28" s="27">
        <f>SUM(H28:I28)</f>
        <v>42</v>
      </c>
      <c r="K28" s="26">
        <v>24</v>
      </c>
      <c r="L28" s="26">
        <v>45</v>
      </c>
      <c r="M28" s="27">
        <f>SUM(K28:L28)</f>
        <v>69</v>
      </c>
      <c r="N28" s="26">
        <v>2</v>
      </c>
      <c r="O28" s="26">
        <v>1</v>
      </c>
      <c r="P28" s="27">
        <f>SUM(N28:O28)</f>
        <v>3</v>
      </c>
      <c r="Q28" s="26">
        <f>SUM(B28,E28,H28,K28,N28)</f>
        <v>80</v>
      </c>
      <c r="R28" s="26">
        <f>SUM(C28,F28,I28,L28,O28)</f>
        <v>134</v>
      </c>
      <c r="S28" s="27">
        <f>SUM(Q28:R28)</f>
        <v>214</v>
      </c>
    </row>
    <row r="29" spans="1:19" ht="23.25" customHeight="1">
      <c r="A29" s="9" t="s">
        <v>6</v>
      </c>
      <c r="B29" s="28">
        <f aca="true" t="shared" si="8" ref="B29:S29">SUM(B27:B28)</f>
        <v>27</v>
      </c>
      <c r="C29" s="28">
        <f t="shared" si="8"/>
        <v>57</v>
      </c>
      <c r="D29" s="28">
        <f t="shared" si="8"/>
        <v>84</v>
      </c>
      <c r="E29" s="28">
        <f t="shared" si="8"/>
        <v>21</v>
      </c>
      <c r="F29" s="28">
        <f t="shared" si="8"/>
        <v>57</v>
      </c>
      <c r="G29" s="28">
        <f t="shared" si="8"/>
        <v>78</v>
      </c>
      <c r="H29" s="28">
        <f t="shared" si="8"/>
        <v>21</v>
      </c>
      <c r="I29" s="28">
        <f t="shared" si="8"/>
        <v>59</v>
      </c>
      <c r="J29" s="28">
        <f t="shared" si="8"/>
        <v>80</v>
      </c>
      <c r="K29" s="28">
        <f t="shared" si="8"/>
        <v>25</v>
      </c>
      <c r="L29" s="28">
        <f t="shared" si="8"/>
        <v>93</v>
      </c>
      <c r="M29" s="28">
        <f t="shared" si="8"/>
        <v>118</v>
      </c>
      <c r="N29" s="28">
        <f t="shared" si="8"/>
        <v>2</v>
      </c>
      <c r="O29" s="28">
        <f t="shared" si="8"/>
        <v>4</v>
      </c>
      <c r="P29" s="28">
        <f t="shared" si="8"/>
        <v>6</v>
      </c>
      <c r="Q29" s="28">
        <f t="shared" si="8"/>
        <v>96</v>
      </c>
      <c r="R29" s="28">
        <f t="shared" si="8"/>
        <v>270</v>
      </c>
      <c r="S29" s="28">
        <f t="shared" si="8"/>
        <v>366</v>
      </c>
    </row>
    <row r="31" spans="1:19" s="1" customFormat="1" ht="24" customHeight="1">
      <c r="A31" s="747" t="s">
        <v>0</v>
      </c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</row>
    <row r="32" spans="1:19" s="1" customFormat="1" ht="24" customHeight="1">
      <c r="A32" s="747" t="s">
        <v>227</v>
      </c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</row>
    <row r="33" spans="1:19" s="1" customFormat="1" ht="24" customHeight="1">
      <c r="A33" s="747" t="s">
        <v>28</v>
      </c>
      <c r="B33" s="747"/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</row>
    <row r="34" ht="23.25" customHeight="1">
      <c r="S34" s="4" t="s">
        <v>477</v>
      </c>
    </row>
    <row r="35" spans="1:19" s="5" customFormat="1" ht="23.25" customHeight="1">
      <c r="A35" s="748" t="s">
        <v>1</v>
      </c>
      <c r="B35" s="750" t="s">
        <v>2</v>
      </c>
      <c r="C35" s="751"/>
      <c r="D35" s="752"/>
      <c r="E35" s="750" t="s">
        <v>3</v>
      </c>
      <c r="F35" s="751"/>
      <c r="G35" s="752"/>
      <c r="H35" s="750" t="s">
        <v>15</v>
      </c>
      <c r="I35" s="751"/>
      <c r="J35" s="752"/>
      <c r="K35" s="750" t="s">
        <v>16</v>
      </c>
      <c r="L35" s="751"/>
      <c r="M35" s="752"/>
      <c r="N35" s="750" t="s">
        <v>17</v>
      </c>
      <c r="O35" s="751"/>
      <c r="P35" s="752"/>
      <c r="Q35" s="750" t="s">
        <v>7</v>
      </c>
      <c r="R35" s="751"/>
      <c r="S35" s="752"/>
    </row>
    <row r="36" spans="1:19" s="5" customFormat="1" ht="23.25" customHeight="1">
      <c r="A36" s="749"/>
      <c r="B36" s="6" t="s">
        <v>4</v>
      </c>
      <c r="C36" s="6" t="s">
        <v>5</v>
      </c>
      <c r="D36" s="6" t="s">
        <v>6</v>
      </c>
      <c r="E36" s="6" t="s">
        <v>4</v>
      </c>
      <c r="F36" s="6" t="s">
        <v>5</v>
      </c>
      <c r="G36" s="6" t="s">
        <v>6</v>
      </c>
      <c r="H36" s="6" t="s">
        <v>4</v>
      </c>
      <c r="I36" s="6" t="s">
        <v>5</v>
      </c>
      <c r="J36" s="6" t="s">
        <v>6</v>
      </c>
      <c r="K36" s="6" t="s">
        <v>4</v>
      </c>
      <c r="L36" s="6" t="s">
        <v>5</v>
      </c>
      <c r="M36" s="6" t="s">
        <v>6</v>
      </c>
      <c r="N36" s="6" t="s">
        <v>4</v>
      </c>
      <c r="O36" s="6" t="s">
        <v>5</v>
      </c>
      <c r="P36" s="6" t="s">
        <v>6</v>
      </c>
      <c r="Q36" s="6" t="s">
        <v>4</v>
      </c>
      <c r="R36" s="6" t="s">
        <v>5</v>
      </c>
      <c r="S36" s="6" t="s">
        <v>6</v>
      </c>
    </row>
    <row r="37" spans="1:19" ht="23.25" customHeight="1">
      <c r="A37" s="7" t="s">
        <v>112</v>
      </c>
      <c r="B37" s="26">
        <v>0</v>
      </c>
      <c r="C37" s="26">
        <v>0</v>
      </c>
      <c r="D37" s="27">
        <f aca="true" t="shared" si="9" ref="D37:D49">SUM(B37:C37)</f>
        <v>0</v>
      </c>
      <c r="E37" s="26">
        <v>0</v>
      </c>
      <c r="F37" s="26">
        <v>0</v>
      </c>
      <c r="G37" s="27">
        <f aca="true" t="shared" si="10" ref="G37:G49">SUM(E37:F37)</f>
        <v>0</v>
      </c>
      <c r="H37" s="26">
        <v>0</v>
      </c>
      <c r="I37" s="26">
        <v>0</v>
      </c>
      <c r="J37" s="27">
        <f aca="true" t="shared" si="11" ref="J37:J49">SUM(H37:I37)</f>
        <v>0</v>
      </c>
      <c r="K37" s="26">
        <v>0</v>
      </c>
      <c r="L37" s="26">
        <v>0</v>
      </c>
      <c r="M37" s="27">
        <f aca="true" t="shared" si="12" ref="M37:M49">SUM(K37:L37)</f>
        <v>0</v>
      </c>
      <c r="N37" s="26">
        <v>3</v>
      </c>
      <c r="O37" s="26">
        <v>7</v>
      </c>
      <c r="P37" s="27">
        <f aca="true" t="shared" si="13" ref="P37:P49">SUM(N37:O37)</f>
        <v>10</v>
      </c>
      <c r="Q37" s="26">
        <f aca="true" t="shared" si="14" ref="Q37:Q49">SUM(B37,E37,H37,K37,N37)</f>
        <v>3</v>
      </c>
      <c r="R37" s="26">
        <f aca="true" t="shared" si="15" ref="R37:R49">SUM(C37,F37,I37,L37,O37)</f>
        <v>7</v>
      </c>
      <c r="S37" s="27">
        <f aca="true" t="shared" si="16" ref="S37:S49">SUM(Q37:R37)</f>
        <v>10</v>
      </c>
    </row>
    <row r="38" spans="1:19" ht="23.25" customHeight="1">
      <c r="A38" s="7" t="s">
        <v>113</v>
      </c>
      <c r="B38" s="26">
        <v>0</v>
      </c>
      <c r="C38" s="26">
        <v>0</v>
      </c>
      <c r="D38" s="27">
        <f t="shared" si="9"/>
        <v>0</v>
      </c>
      <c r="E38" s="26">
        <v>0</v>
      </c>
      <c r="F38" s="26">
        <v>0</v>
      </c>
      <c r="G38" s="27">
        <f t="shared" si="10"/>
        <v>0</v>
      </c>
      <c r="H38" s="26">
        <v>0</v>
      </c>
      <c r="I38" s="26">
        <v>0</v>
      </c>
      <c r="J38" s="27">
        <f t="shared" si="11"/>
        <v>0</v>
      </c>
      <c r="K38" s="26">
        <v>0</v>
      </c>
      <c r="L38" s="26">
        <v>0</v>
      </c>
      <c r="M38" s="27">
        <f t="shared" si="12"/>
        <v>0</v>
      </c>
      <c r="N38" s="26">
        <v>1</v>
      </c>
      <c r="O38" s="26">
        <v>0</v>
      </c>
      <c r="P38" s="27">
        <f t="shared" si="13"/>
        <v>1</v>
      </c>
      <c r="Q38" s="26">
        <f t="shared" si="14"/>
        <v>1</v>
      </c>
      <c r="R38" s="26">
        <f t="shared" si="15"/>
        <v>0</v>
      </c>
      <c r="S38" s="27">
        <f t="shared" si="16"/>
        <v>1</v>
      </c>
    </row>
    <row r="39" spans="1:19" ht="23.25" customHeight="1">
      <c r="A39" s="7" t="s">
        <v>37</v>
      </c>
      <c r="B39" s="26">
        <v>0</v>
      </c>
      <c r="C39" s="26">
        <v>0</v>
      </c>
      <c r="D39" s="27">
        <f t="shared" si="9"/>
        <v>0</v>
      </c>
      <c r="E39" s="26">
        <v>0</v>
      </c>
      <c r="F39" s="26">
        <v>0</v>
      </c>
      <c r="G39" s="27">
        <f t="shared" si="10"/>
        <v>0</v>
      </c>
      <c r="H39" s="26">
        <v>0</v>
      </c>
      <c r="I39" s="26">
        <v>33</v>
      </c>
      <c r="J39" s="27">
        <f t="shared" si="11"/>
        <v>33</v>
      </c>
      <c r="K39" s="26">
        <v>2</v>
      </c>
      <c r="L39" s="26">
        <v>61</v>
      </c>
      <c r="M39" s="27">
        <f t="shared" si="12"/>
        <v>63</v>
      </c>
      <c r="N39" s="26">
        <v>1</v>
      </c>
      <c r="O39" s="26">
        <v>48</v>
      </c>
      <c r="P39" s="27">
        <f t="shared" si="13"/>
        <v>49</v>
      </c>
      <c r="Q39" s="26">
        <f t="shared" si="14"/>
        <v>3</v>
      </c>
      <c r="R39" s="26">
        <f t="shared" si="15"/>
        <v>142</v>
      </c>
      <c r="S39" s="27">
        <f t="shared" si="16"/>
        <v>145</v>
      </c>
    </row>
    <row r="40" spans="1:19" ht="23.25" customHeight="1">
      <c r="A40" s="7" t="s">
        <v>35</v>
      </c>
      <c r="B40" s="26">
        <v>0</v>
      </c>
      <c r="C40" s="26">
        <v>0</v>
      </c>
      <c r="D40" s="27">
        <f t="shared" si="9"/>
        <v>0</v>
      </c>
      <c r="E40" s="26">
        <v>0</v>
      </c>
      <c r="F40" s="26">
        <v>0</v>
      </c>
      <c r="G40" s="27">
        <f t="shared" si="10"/>
        <v>0</v>
      </c>
      <c r="H40" s="26">
        <v>6</v>
      </c>
      <c r="I40" s="26">
        <v>40</v>
      </c>
      <c r="J40" s="27">
        <f t="shared" si="11"/>
        <v>46</v>
      </c>
      <c r="K40" s="26">
        <v>10</v>
      </c>
      <c r="L40" s="26">
        <v>45</v>
      </c>
      <c r="M40" s="27">
        <f t="shared" si="12"/>
        <v>55</v>
      </c>
      <c r="N40" s="26">
        <v>3</v>
      </c>
      <c r="O40" s="26">
        <v>50</v>
      </c>
      <c r="P40" s="27">
        <f t="shared" si="13"/>
        <v>53</v>
      </c>
      <c r="Q40" s="26">
        <f t="shared" si="14"/>
        <v>19</v>
      </c>
      <c r="R40" s="26">
        <f t="shared" si="15"/>
        <v>135</v>
      </c>
      <c r="S40" s="27">
        <f t="shared" si="16"/>
        <v>154</v>
      </c>
    </row>
    <row r="41" spans="1:19" ht="23.25" customHeight="1">
      <c r="A41" s="7" t="s">
        <v>36</v>
      </c>
      <c r="B41" s="26">
        <v>0</v>
      </c>
      <c r="C41" s="26">
        <v>0</v>
      </c>
      <c r="D41" s="27">
        <f t="shared" si="9"/>
        <v>0</v>
      </c>
      <c r="E41" s="26">
        <v>0</v>
      </c>
      <c r="F41" s="26">
        <v>0</v>
      </c>
      <c r="G41" s="27">
        <f t="shared" si="10"/>
        <v>0</v>
      </c>
      <c r="H41" s="26">
        <v>3</v>
      </c>
      <c r="I41" s="26">
        <v>28</v>
      </c>
      <c r="J41" s="27">
        <f t="shared" si="11"/>
        <v>31</v>
      </c>
      <c r="K41" s="26">
        <v>6</v>
      </c>
      <c r="L41" s="26">
        <v>56</v>
      </c>
      <c r="M41" s="27">
        <f t="shared" si="12"/>
        <v>62</v>
      </c>
      <c r="N41" s="26">
        <v>7</v>
      </c>
      <c r="O41" s="26">
        <v>45</v>
      </c>
      <c r="P41" s="27">
        <f t="shared" si="13"/>
        <v>52</v>
      </c>
      <c r="Q41" s="26">
        <f t="shared" si="14"/>
        <v>16</v>
      </c>
      <c r="R41" s="26">
        <f t="shared" si="15"/>
        <v>129</v>
      </c>
      <c r="S41" s="27">
        <f t="shared" si="16"/>
        <v>145</v>
      </c>
    </row>
    <row r="42" spans="1:19" ht="23.25" customHeight="1">
      <c r="A42" s="7" t="s">
        <v>42</v>
      </c>
      <c r="B42" s="26">
        <v>0</v>
      </c>
      <c r="C42" s="26">
        <v>0</v>
      </c>
      <c r="D42" s="27">
        <f t="shared" si="9"/>
        <v>0</v>
      </c>
      <c r="E42" s="26">
        <v>0</v>
      </c>
      <c r="F42" s="26">
        <v>0</v>
      </c>
      <c r="G42" s="27">
        <f t="shared" si="10"/>
        <v>0</v>
      </c>
      <c r="H42" s="26">
        <v>45</v>
      </c>
      <c r="I42" s="26">
        <v>16</v>
      </c>
      <c r="J42" s="27">
        <f t="shared" si="11"/>
        <v>61</v>
      </c>
      <c r="K42" s="26">
        <v>31</v>
      </c>
      <c r="L42" s="26">
        <v>14</v>
      </c>
      <c r="M42" s="27">
        <f t="shared" si="12"/>
        <v>45</v>
      </c>
      <c r="N42" s="26">
        <v>37</v>
      </c>
      <c r="O42" s="26">
        <v>15</v>
      </c>
      <c r="P42" s="27">
        <f t="shared" si="13"/>
        <v>52</v>
      </c>
      <c r="Q42" s="26">
        <f t="shared" si="14"/>
        <v>113</v>
      </c>
      <c r="R42" s="26">
        <f t="shared" si="15"/>
        <v>45</v>
      </c>
      <c r="S42" s="27">
        <f t="shared" si="16"/>
        <v>158</v>
      </c>
    </row>
    <row r="43" spans="1:19" ht="23.25" customHeight="1">
      <c r="A43" s="7" t="s">
        <v>38</v>
      </c>
      <c r="B43" s="26">
        <v>0</v>
      </c>
      <c r="C43" s="26">
        <v>0</v>
      </c>
      <c r="D43" s="27">
        <f t="shared" si="9"/>
        <v>0</v>
      </c>
      <c r="E43" s="26">
        <v>0</v>
      </c>
      <c r="F43" s="26">
        <v>0</v>
      </c>
      <c r="G43" s="27">
        <f t="shared" si="10"/>
        <v>0</v>
      </c>
      <c r="H43" s="26">
        <v>8</v>
      </c>
      <c r="I43" s="26">
        <v>38</v>
      </c>
      <c r="J43" s="27">
        <f t="shared" si="11"/>
        <v>46</v>
      </c>
      <c r="K43" s="26">
        <v>11</v>
      </c>
      <c r="L43" s="26">
        <v>56</v>
      </c>
      <c r="M43" s="27">
        <f t="shared" si="12"/>
        <v>67</v>
      </c>
      <c r="N43" s="26">
        <v>8</v>
      </c>
      <c r="O43" s="26">
        <v>54</v>
      </c>
      <c r="P43" s="27">
        <f t="shared" si="13"/>
        <v>62</v>
      </c>
      <c r="Q43" s="26">
        <f t="shared" si="14"/>
        <v>27</v>
      </c>
      <c r="R43" s="26">
        <f t="shared" si="15"/>
        <v>148</v>
      </c>
      <c r="S43" s="27">
        <f t="shared" si="16"/>
        <v>175</v>
      </c>
    </row>
    <row r="44" spans="1:19" ht="23.25" customHeight="1">
      <c r="A44" s="7" t="s">
        <v>39</v>
      </c>
      <c r="B44" s="26">
        <v>0</v>
      </c>
      <c r="C44" s="26">
        <v>0</v>
      </c>
      <c r="D44" s="27">
        <f t="shared" si="9"/>
        <v>0</v>
      </c>
      <c r="E44" s="26">
        <v>0</v>
      </c>
      <c r="F44" s="26">
        <v>0</v>
      </c>
      <c r="G44" s="27">
        <f t="shared" si="10"/>
        <v>0</v>
      </c>
      <c r="H44" s="26">
        <v>11</v>
      </c>
      <c r="I44" s="26">
        <v>33</v>
      </c>
      <c r="J44" s="27">
        <f t="shared" si="11"/>
        <v>44</v>
      </c>
      <c r="K44" s="26">
        <v>2</v>
      </c>
      <c r="L44" s="26">
        <v>40</v>
      </c>
      <c r="M44" s="27">
        <f t="shared" si="12"/>
        <v>42</v>
      </c>
      <c r="N44" s="26">
        <v>4</v>
      </c>
      <c r="O44" s="26">
        <v>37</v>
      </c>
      <c r="P44" s="27">
        <f t="shared" si="13"/>
        <v>41</v>
      </c>
      <c r="Q44" s="26">
        <f t="shared" si="14"/>
        <v>17</v>
      </c>
      <c r="R44" s="26">
        <f t="shared" si="15"/>
        <v>110</v>
      </c>
      <c r="S44" s="27">
        <f t="shared" si="16"/>
        <v>127</v>
      </c>
    </row>
    <row r="45" spans="1:19" ht="23.25" customHeight="1">
      <c r="A45" s="7" t="s">
        <v>40</v>
      </c>
      <c r="B45" s="26">
        <v>0</v>
      </c>
      <c r="C45" s="26">
        <v>0</v>
      </c>
      <c r="D45" s="27">
        <f t="shared" si="9"/>
        <v>0</v>
      </c>
      <c r="E45" s="26">
        <v>0</v>
      </c>
      <c r="F45" s="26">
        <v>0</v>
      </c>
      <c r="G45" s="27">
        <f t="shared" si="10"/>
        <v>0</v>
      </c>
      <c r="H45" s="26">
        <v>5</v>
      </c>
      <c r="I45" s="26">
        <v>33</v>
      </c>
      <c r="J45" s="27">
        <f t="shared" si="11"/>
        <v>38</v>
      </c>
      <c r="K45" s="26">
        <v>3</v>
      </c>
      <c r="L45" s="26">
        <v>49</v>
      </c>
      <c r="M45" s="27">
        <f t="shared" si="12"/>
        <v>52</v>
      </c>
      <c r="N45" s="26">
        <v>9</v>
      </c>
      <c r="O45" s="26">
        <v>53</v>
      </c>
      <c r="P45" s="27">
        <f t="shared" si="13"/>
        <v>62</v>
      </c>
      <c r="Q45" s="26">
        <f t="shared" si="14"/>
        <v>17</v>
      </c>
      <c r="R45" s="26">
        <f t="shared" si="15"/>
        <v>135</v>
      </c>
      <c r="S45" s="27">
        <f t="shared" si="16"/>
        <v>152</v>
      </c>
    </row>
    <row r="46" spans="1:19" ht="23.25" customHeight="1">
      <c r="A46" s="7" t="s">
        <v>115</v>
      </c>
      <c r="B46" s="26">
        <v>0</v>
      </c>
      <c r="C46" s="26">
        <v>0</v>
      </c>
      <c r="D46" s="27">
        <f t="shared" si="9"/>
        <v>0</v>
      </c>
      <c r="E46" s="26">
        <v>0</v>
      </c>
      <c r="F46" s="26">
        <v>0</v>
      </c>
      <c r="G46" s="27">
        <f t="shared" si="10"/>
        <v>0</v>
      </c>
      <c r="H46" s="26">
        <v>4</v>
      </c>
      <c r="I46" s="26">
        <v>36</v>
      </c>
      <c r="J46" s="27">
        <f t="shared" si="11"/>
        <v>40</v>
      </c>
      <c r="K46" s="26">
        <v>4</v>
      </c>
      <c r="L46" s="26">
        <v>54</v>
      </c>
      <c r="M46" s="27">
        <f t="shared" si="12"/>
        <v>58</v>
      </c>
      <c r="N46" s="26">
        <v>5</v>
      </c>
      <c r="O46" s="26">
        <v>40</v>
      </c>
      <c r="P46" s="27">
        <f t="shared" si="13"/>
        <v>45</v>
      </c>
      <c r="Q46" s="26">
        <f t="shared" si="14"/>
        <v>13</v>
      </c>
      <c r="R46" s="26">
        <f t="shared" si="15"/>
        <v>130</v>
      </c>
      <c r="S46" s="27">
        <f t="shared" si="16"/>
        <v>143</v>
      </c>
    </row>
    <row r="47" spans="1:19" ht="23.25" customHeight="1">
      <c r="A47" s="7" t="s">
        <v>43</v>
      </c>
      <c r="B47" s="26">
        <v>0</v>
      </c>
      <c r="C47" s="26">
        <v>0</v>
      </c>
      <c r="D47" s="27">
        <f t="shared" si="9"/>
        <v>0</v>
      </c>
      <c r="E47" s="26">
        <v>0</v>
      </c>
      <c r="F47" s="26">
        <v>0</v>
      </c>
      <c r="G47" s="27">
        <f t="shared" si="10"/>
        <v>0</v>
      </c>
      <c r="H47" s="26">
        <v>12</v>
      </c>
      <c r="I47" s="26">
        <v>21</v>
      </c>
      <c r="J47" s="27">
        <f t="shared" si="11"/>
        <v>33</v>
      </c>
      <c r="K47" s="26">
        <v>8</v>
      </c>
      <c r="L47" s="26">
        <v>50</v>
      </c>
      <c r="M47" s="27">
        <f t="shared" si="12"/>
        <v>58</v>
      </c>
      <c r="N47" s="26">
        <v>16</v>
      </c>
      <c r="O47" s="26">
        <v>32</v>
      </c>
      <c r="P47" s="27">
        <f t="shared" si="13"/>
        <v>48</v>
      </c>
      <c r="Q47" s="26">
        <f t="shared" si="14"/>
        <v>36</v>
      </c>
      <c r="R47" s="26">
        <f t="shared" si="15"/>
        <v>103</v>
      </c>
      <c r="S47" s="27">
        <f t="shared" si="16"/>
        <v>139</v>
      </c>
    </row>
    <row r="48" spans="1:19" ht="23.25" customHeight="1">
      <c r="A48" s="7" t="s">
        <v>41</v>
      </c>
      <c r="B48" s="26">
        <v>0</v>
      </c>
      <c r="C48" s="26">
        <v>0</v>
      </c>
      <c r="D48" s="27">
        <f t="shared" si="9"/>
        <v>0</v>
      </c>
      <c r="E48" s="26">
        <v>0</v>
      </c>
      <c r="F48" s="26">
        <v>0</v>
      </c>
      <c r="G48" s="27">
        <f t="shared" si="10"/>
        <v>0</v>
      </c>
      <c r="H48" s="26">
        <v>17</v>
      </c>
      <c r="I48" s="26">
        <v>68</v>
      </c>
      <c r="J48" s="27">
        <f t="shared" si="11"/>
        <v>85</v>
      </c>
      <c r="K48" s="26">
        <v>17</v>
      </c>
      <c r="L48" s="26">
        <v>80</v>
      </c>
      <c r="M48" s="27">
        <f t="shared" si="12"/>
        <v>97</v>
      </c>
      <c r="N48" s="26">
        <v>16</v>
      </c>
      <c r="O48" s="26">
        <v>64</v>
      </c>
      <c r="P48" s="27">
        <f t="shared" si="13"/>
        <v>80</v>
      </c>
      <c r="Q48" s="26">
        <f t="shared" si="14"/>
        <v>50</v>
      </c>
      <c r="R48" s="26">
        <f t="shared" si="15"/>
        <v>212</v>
      </c>
      <c r="S48" s="27">
        <f t="shared" si="16"/>
        <v>262</v>
      </c>
    </row>
    <row r="49" spans="1:19" ht="23.25" customHeight="1">
      <c r="A49" s="9" t="s">
        <v>6</v>
      </c>
      <c r="B49" s="28">
        <f>SUM(B37:B48)</f>
        <v>0</v>
      </c>
      <c r="C49" s="28">
        <f>SUM(C37:C48)</f>
        <v>0</v>
      </c>
      <c r="D49" s="28">
        <f t="shared" si="9"/>
        <v>0</v>
      </c>
      <c r="E49" s="28">
        <f>SUM(E37:E48)</f>
        <v>0</v>
      </c>
      <c r="F49" s="28">
        <f>SUM(F37:F48)</f>
        <v>0</v>
      </c>
      <c r="G49" s="28">
        <f t="shared" si="10"/>
        <v>0</v>
      </c>
      <c r="H49" s="28">
        <f>SUM(H37:H48)</f>
        <v>111</v>
      </c>
      <c r="I49" s="28">
        <f>SUM(I37:I48)</f>
        <v>346</v>
      </c>
      <c r="J49" s="28">
        <f t="shared" si="11"/>
        <v>457</v>
      </c>
      <c r="K49" s="28">
        <f>SUM(K37:K48)</f>
        <v>94</v>
      </c>
      <c r="L49" s="28">
        <f>SUM(L37:L48)</f>
        <v>505</v>
      </c>
      <c r="M49" s="28">
        <f t="shared" si="12"/>
        <v>599</v>
      </c>
      <c r="N49" s="28">
        <f>SUM(N37:N48)</f>
        <v>110</v>
      </c>
      <c r="O49" s="28">
        <f>SUM(O37:O48)</f>
        <v>445</v>
      </c>
      <c r="P49" s="28">
        <f t="shared" si="13"/>
        <v>555</v>
      </c>
      <c r="Q49" s="28">
        <f t="shared" si="14"/>
        <v>315</v>
      </c>
      <c r="R49" s="28">
        <f t="shared" si="15"/>
        <v>1296</v>
      </c>
      <c r="S49" s="28">
        <f t="shared" si="16"/>
        <v>1611</v>
      </c>
    </row>
    <row r="50" spans="1:19" ht="23.25" customHeight="1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23.25" customHeight="1">
      <c r="A51" s="747" t="s">
        <v>0</v>
      </c>
      <c r="B51" s="747"/>
      <c r="C51" s="74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</row>
    <row r="52" spans="1:19" ht="23.25" customHeight="1">
      <c r="A52" s="747" t="s">
        <v>227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7"/>
    </row>
    <row r="53" spans="1:19" ht="23.25" customHeight="1">
      <c r="A53" s="747" t="s">
        <v>28</v>
      </c>
      <c r="B53" s="747"/>
      <c r="C53" s="747"/>
      <c r="D53" s="747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</row>
    <row r="54" ht="23.25" customHeight="1">
      <c r="S54" s="4" t="s">
        <v>478</v>
      </c>
    </row>
    <row r="55" spans="1:19" ht="23.25" customHeight="1">
      <c r="A55" s="748" t="s">
        <v>1</v>
      </c>
      <c r="B55" s="750" t="s">
        <v>2</v>
      </c>
      <c r="C55" s="751"/>
      <c r="D55" s="752"/>
      <c r="E55" s="750" t="s">
        <v>3</v>
      </c>
      <c r="F55" s="751"/>
      <c r="G55" s="752"/>
      <c r="H55" s="750" t="s">
        <v>15</v>
      </c>
      <c r="I55" s="751"/>
      <c r="J55" s="752"/>
      <c r="K55" s="750" t="s">
        <v>16</v>
      </c>
      <c r="L55" s="751"/>
      <c r="M55" s="752"/>
      <c r="N55" s="750" t="s">
        <v>17</v>
      </c>
      <c r="O55" s="751"/>
      <c r="P55" s="752"/>
      <c r="Q55" s="750" t="s">
        <v>7</v>
      </c>
      <c r="R55" s="751"/>
      <c r="S55" s="752"/>
    </row>
    <row r="56" spans="1:19" ht="23.25" customHeight="1">
      <c r="A56" s="749"/>
      <c r="B56" s="6" t="s">
        <v>4</v>
      </c>
      <c r="C56" s="6" t="s">
        <v>5</v>
      </c>
      <c r="D56" s="6" t="s">
        <v>6</v>
      </c>
      <c r="E56" s="6" t="s">
        <v>4</v>
      </c>
      <c r="F56" s="6" t="s">
        <v>5</v>
      </c>
      <c r="G56" s="6" t="s">
        <v>6</v>
      </c>
      <c r="H56" s="6" t="s">
        <v>4</v>
      </c>
      <c r="I56" s="6" t="s">
        <v>5</v>
      </c>
      <c r="J56" s="6" t="s">
        <v>6</v>
      </c>
      <c r="K56" s="6" t="s">
        <v>4</v>
      </c>
      <c r="L56" s="6" t="s">
        <v>5</v>
      </c>
      <c r="M56" s="6" t="s">
        <v>6</v>
      </c>
      <c r="N56" s="6" t="s">
        <v>4</v>
      </c>
      <c r="O56" s="6" t="s">
        <v>5</v>
      </c>
      <c r="P56" s="6" t="s">
        <v>6</v>
      </c>
      <c r="Q56" s="6" t="s">
        <v>4</v>
      </c>
      <c r="R56" s="6" t="s">
        <v>5</v>
      </c>
      <c r="S56" s="6" t="s">
        <v>6</v>
      </c>
    </row>
    <row r="57" spans="1:19" ht="23.25" customHeight="1">
      <c r="A57" s="7" t="s">
        <v>209</v>
      </c>
      <c r="B57" s="26">
        <v>1</v>
      </c>
      <c r="C57" s="26">
        <v>35</v>
      </c>
      <c r="D57" s="27">
        <f aca="true" t="shared" si="17" ref="D57:D67">SUM(B57:C57)</f>
        <v>36</v>
      </c>
      <c r="E57" s="26">
        <v>2</v>
      </c>
      <c r="F57" s="26">
        <v>47</v>
      </c>
      <c r="G57" s="27">
        <f aca="true" t="shared" si="18" ref="G57:G67">SUM(E57:F57)</f>
        <v>49</v>
      </c>
      <c r="H57" s="26">
        <v>0</v>
      </c>
      <c r="I57" s="26">
        <v>0</v>
      </c>
      <c r="J57" s="27">
        <f aca="true" t="shared" si="19" ref="J57:J67">SUM(H57:I57)</f>
        <v>0</v>
      </c>
      <c r="K57" s="26">
        <v>0</v>
      </c>
      <c r="L57" s="26">
        <v>0</v>
      </c>
      <c r="M57" s="27">
        <f aca="true" t="shared" si="20" ref="M57:M67">SUM(K57:L57)</f>
        <v>0</v>
      </c>
      <c r="N57" s="26">
        <v>0</v>
      </c>
      <c r="O57" s="26">
        <v>0</v>
      </c>
      <c r="P57" s="27">
        <f aca="true" t="shared" si="21" ref="P57:P67">SUM(N57:O57)</f>
        <v>0</v>
      </c>
      <c r="Q57" s="26">
        <f aca="true" t="shared" si="22" ref="Q57:Q67">SUM(B57,E57,H57,K57,N57)</f>
        <v>3</v>
      </c>
      <c r="R57" s="26">
        <f aca="true" t="shared" si="23" ref="R57:R67">SUM(C57,F57,I57,L57,O57)</f>
        <v>82</v>
      </c>
      <c r="S57" s="27">
        <f aca="true" t="shared" si="24" ref="S57:S67">SUM(Q57:R57)</f>
        <v>85</v>
      </c>
    </row>
    <row r="58" spans="1:19" ht="23.25" customHeight="1">
      <c r="A58" s="7" t="s">
        <v>19</v>
      </c>
      <c r="B58" s="26">
        <v>13</v>
      </c>
      <c r="C58" s="26">
        <v>38</v>
      </c>
      <c r="D58" s="27">
        <f t="shared" si="17"/>
        <v>51</v>
      </c>
      <c r="E58" s="26">
        <v>8</v>
      </c>
      <c r="F58" s="26">
        <v>32</v>
      </c>
      <c r="G58" s="27">
        <f t="shared" si="18"/>
        <v>40</v>
      </c>
      <c r="H58" s="26">
        <v>0</v>
      </c>
      <c r="I58" s="26">
        <v>0</v>
      </c>
      <c r="J58" s="27">
        <f t="shared" si="19"/>
        <v>0</v>
      </c>
      <c r="K58" s="26">
        <v>0</v>
      </c>
      <c r="L58" s="26">
        <v>0</v>
      </c>
      <c r="M58" s="27">
        <f t="shared" si="20"/>
        <v>0</v>
      </c>
      <c r="N58" s="26">
        <v>0</v>
      </c>
      <c r="O58" s="26">
        <v>0</v>
      </c>
      <c r="P58" s="27">
        <f t="shared" si="21"/>
        <v>0</v>
      </c>
      <c r="Q58" s="26">
        <f t="shared" si="22"/>
        <v>21</v>
      </c>
      <c r="R58" s="26">
        <f t="shared" si="23"/>
        <v>70</v>
      </c>
      <c r="S58" s="27">
        <f t="shared" si="24"/>
        <v>91</v>
      </c>
    </row>
    <row r="59" spans="1:19" ht="23.25" customHeight="1">
      <c r="A59" s="7" t="s">
        <v>210</v>
      </c>
      <c r="B59" s="26">
        <v>0</v>
      </c>
      <c r="C59" s="26">
        <v>0</v>
      </c>
      <c r="D59" s="27">
        <f t="shared" si="17"/>
        <v>0</v>
      </c>
      <c r="E59" s="26">
        <v>6</v>
      </c>
      <c r="F59" s="26">
        <v>14</v>
      </c>
      <c r="G59" s="27">
        <f t="shared" si="18"/>
        <v>20</v>
      </c>
      <c r="H59" s="26">
        <v>0</v>
      </c>
      <c r="I59" s="26">
        <v>0</v>
      </c>
      <c r="J59" s="27">
        <f t="shared" si="19"/>
        <v>0</v>
      </c>
      <c r="K59" s="26">
        <v>0</v>
      </c>
      <c r="L59" s="26">
        <v>0</v>
      </c>
      <c r="M59" s="27">
        <f t="shared" si="20"/>
        <v>0</v>
      </c>
      <c r="N59" s="26">
        <v>0</v>
      </c>
      <c r="O59" s="26">
        <v>0</v>
      </c>
      <c r="P59" s="27">
        <f t="shared" si="21"/>
        <v>0</v>
      </c>
      <c r="Q59" s="26">
        <f t="shared" si="22"/>
        <v>6</v>
      </c>
      <c r="R59" s="26">
        <f t="shared" si="23"/>
        <v>14</v>
      </c>
      <c r="S59" s="27">
        <f t="shared" si="24"/>
        <v>20</v>
      </c>
    </row>
    <row r="60" spans="1:19" ht="23.25" customHeight="1">
      <c r="A60" s="7" t="s">
        <v>23</v>
      </c>
      <c r="B60" s="26">
        <v>35</v>
      </c>
      <c r="C60" s="26">
        <v>15</v>
      </c>
      <c r="D60" s="27">
        <f t="shared" si="17"/>
        <v>50</v>
      </c>
      <c r="E60" s="26">
        <v>46</v>
      </c>
      <c r="F60" s="26">
        <v>21</v>
      </c>
      <c r="G60" s="27">
        <f t="shared" si="18"/>
        <v>67</v>
      </c>
      <c r="H60" s="26">
        <v>0</v>
      </c>
      <c r="I60" s="26">
        <v>0</v>
      </c>
      <c r="J60" s="27">
        <f t="shared" si="19"/>
        <v>0</v>
      </c>
      <c r="K60" s="26">
        <v>0</v>
      </c>
      <c r="L60" s="26">
        <v>0</v>
      </c>
      <c r="M60" s="27">
        <f t="shared" si="20"/>
        <v>0</v>
      </c>
      <c r="N60" s="26">
        <v>0</v>
      </c>
      <c r="O60" s="26">
        <v>0</v>
      </c>
      <c r="P60" s="27">
        <f t="shared" si="21"/>
        <v>0</v>
      </c>
      <c r="Q60" s="26">
        <f t="shared" si="22"/>
        <v>81</v>
      </c>
      <c r="R60" s="26">
        <f t="shared" si="23"/>
        <v>36</v>
      </c>
      <c r="S60" s="27">
        <f t="shared" si="24"/>
        <v>117</v>
      </c>
    </row>
    <row r="61" spans="1:19" ht="23.25" customHeight="1">
      <c r="A61" s="7" t="s">
        <v>22</v>
      </c>
      <c r="B61" s="26">
        <v>4</v>
      </c>
      <c r="C61" s="26">
        <v>36</v>
      </c>
      <c r="D61" s="27">
        <f t="shared" si="17"/>
        <v>40</v>
      </c>
      <c r="E61" s="26">
        <v>5</v>
      </c>
      <c r="F61" s="26">
        <v>49</v>
      </c>
      <c r="G61" s="27">
        <f t="shared" si="18"/>
        <v>54</v>
      </c>
      <c r="H61" s="26">
        <v>0</v>
      </c>
      <c r="I61" s="26">
        <v>0</v>
      </c>
      <c r="J61" s="27">
        <f t="shared" si="19"/>
        <v>0</v>
      </c>
      <c r="K61" s="26">
        <v>0</v>
      </c>
      <c r="L61" s="26">
        <v>0</v>
      </c>
      <c r="M61" s="27">
        <f t="shared" si="20"/>
        <v>0</v>
      </c>
      <c r="N61" s="26">
        <v>0</v>
      </c>
      <c r="O61" s="26">
        <v>0</v>
      </c>
      <c r="P61" s="27">
        <f t="shared" si="21"/>
        <v>0</v>
      </c>
      <c r="Q61" s="26">
        <f t="shared" si="22"/>
        <v>9</v>
      </c>
      <c r="R61" s="26">
        <f t="shared" si="23"/>
        <v>85</v>
      </c>
      <c r="S61" s="27">
        <f t="shared" si="24"/>
        <v>94</v>
      </c>
    </row>
    <row r="62" spans="1:19" ht="23.25" customHeight="1">
      <c r="A62" s="7" t="s">
        <v>14</v>
      </c>
      <c r="B62" s="26">
        <v>6</v>
      </c>
      <c r="C62" s="26">
        <v>31</v>
      </c>
      <c r="D62" s="27">
        <f t="shared" si="17"/>
        <v>37</v>
      </c>
      <c r="E62" s="26">
        <v>8</v>
      </c>
      <c r="F62" s="26">
        <v>35</v>
      </c>
      <c r="G62" s="27">
        <f t="shared" si="18"/>
        <v>43</v>
      </c>
      <c r="H62" s="26">
        <v>0</v>
      </c>
      <c r="I62" s="26">
        <v>0</v>
      </c>
      <c r="J62" s="27">
        <f t="shared" si="19"/>
        <v>0</v>
      </c>
      <c r="K62" s="26">
        <v>0</v>
      </c>
      <c r="L62" s="26">
        <v>0</v>
      </c>
      <c r="M62" s="27">
        <f t="shared" si="20"/>
        <v>0</v>
      </c>
      <c r="N62" s="26">
        <v>0</v>
      </c>
      <c r="O62" s="26">
        <v>0</v>
      </c>
      <c r="P62" s="27">
        <f t="shared" si="21"/>
        <v>0</v>
      </c>
      <c r="Q62" s="26">
        <f t="shared" si="22"/>
        <v>14</v>
      </c>
      <c r="R62" s="26">
        <f t="shared" si="23"/>
        <v>66</v>
      </c>
      <c r="S62" s="27">
        <f t="shared" si="24"/>
        <v>80</v>
      </c>
    </row>
    <row r="63" spans="1:19" ht="23.25" customHeight="1">
      <c r="A63" s="7" t="s">
        <v>211</v>
      </c>
      <c r="B63" s="26">
        <v>6</v>
      </c>
      <c r="C63" s="26">
        <v>32</v>
      </c>
      <c r="D63" s="27">
        <f t="shared" si="17"/>
        <v>38</v>
      </c>
      <c r="E63" s="26">
        <v>5</v>
      </c>
      <c r="F63" s="26">
        <v>39</v>
      </c>
      <c r="G63" s="27">
        <f t="shared" si="18"/>
        <v>44</v>
      </c>
      <c r="H63" s="26">
        <v>0</v>
      </c>
      <c r="I63" s="26">
        <v>0</v>
      </c>
      <c r="J63" s="27">
        <f t="shared" si="19"/>
        <v>0</v>
      </c>
      <c r="K63" s="26">
        <v>0</v>
      </c>
      <c r="L63" s="26">
        <v>0</v>
      </c>
      <c r="M63" s="27">
        <f t="shared" si="20"/>
        <v>0</v>
      </c>
      <c r="N63" s="26">
        <v>0</v>
      </c>
      <c r="O63" s="26">
        <v>0</v>
      </c>
      <c r="P63" s="27">
        <f t="shared" si="21"/>
        <v>0</v>
      </c>
      <c r="Q63" s="26">
        <f t="shared" si="22"/>
        <v>11</v>
      </c>
      <c r="R63" s="26">
        <f t="shared" si="23"/>
        <v>71</v>
      </c>
      <c r="S63" s="27">
        <f t="shared" si="24"/>
        <v>82</v>
      </c>
    </row>
    <row r="64" spans="1:19" ht="23.25" customHeight="1">
      <c r="A64" s="7" t="s">
        <v>212</v>
      </c>
      <c r="B64" s="26">
        <v>6</v>
      </c>
      <c r="C64" s="26">
        <v>34</v>
      </c>
      <c r="D64" s="27">
        <f t="shared" si="17"/>
        <v>40</v>
      </c>
      <c r="E64" s="26">
        <v>5</v>
      </c>
      <c r="F64" s="26">
        <v>34</v>
      </c>
      <c r="G64" s="27">
        <f t="shared" si="18"/>
        <v>39</v>
      </c>
      <c r="H64" s="26">
        <v>0</v>
      </c>
      <c r="I64" s="26">
        <v>0</v>
      </c>
      <c r="J64" s="27">
        <f t="shared" si="19"/>
        <v>0</v>
      </c>
      <c r="K64" s="26">
        <v>0</v>
      </c>
      <c r="L64" s="26">
        <v>0</v>
      </c>
      <c r="M64" s="27">
        <f t="shared" si="20"/>
        <v>0</v>
      </c>
      <c r="N64" s="26">
        <v>0</v>
      </c>
      <c r="O64" s="26">
        <v>0</v>
      </c>
      <c r="P64" s="27">
        <f t="shared" si="21"/>
        <v>0</v>
      </c>
      <c r="Q64" s="26">
        <f t="shared" si="22"/>
        <v>11</v>
      </c>
      <c r="R64" s="26">
        <f t="shared" si="23"/>
        <v>68</v>
      </c>
      <c r="S64" s="27">
        <f t="shared" si="24"/>
        <v>79</v>
      </c>
    </row>
    <row r="65" spans="1:19" ht="23.25" customHeight="1">
      <c r="A65" s="7" t="s">
        <v>213</v>
      </c>
      <c r="B65" s="26">
        <v>13</v>
      </c>
      <c r="C65" s="26">
        <v>26</v>
      </c>
      <c r="D65" s="27">
        <f t="shared" si="17"/>
        <v>39</v>
      </c>
      <c r="E65" s="26">
        <v>11</v>
      </c>
      <c r="F65" s="26">
        <v>38</v>
      </c>
      <c r="G65" s="27">
        <f t="shared" si="18"/>
        <v>49</v>
      </c>
      <c r="H65" s="26">
        <v>0</v>
      </c>
      <c r="I65" s="26">
        <v>0</v>
      </c>
      <c r="J65" s="27">
        <f t="shared" si="19"/>
        <v>0</v>
      </c>
      <c r="K65" s="26">
        <v>0</v>
      </c>
      <c r="L65" s="26">
        <v>0</v>
      </c>
      <c r="M65" s="27">
        <f t="shared" si="20"/>
        <v>0</v>
      </c>
      <c r="N65" s="26">
        <v>0</v>
      </c>
      <c r="O65" s="26">
        <v>0</v>
      </c>
      <c r="P65" s="27">
        <f t="shared" si="21"/>
        <v>0</v>
      </c>
      <c r="Q65" s="26">
        <f t="shared" si="22"/>
        <v>24</v>
      </c>
      <c r="R65" s="26">
        <f t="shared" si="23"/>
        <v>64</v>
      </c>
      <c r="S65" s="27">
        <f t="shared" si="24"/>
        <v>88</v>
      </c>
    </row>
    <row r="66" spans="1:19" ht="23.25" customHeight="1">
      <c r="A66" s="7" t="s">
        <v>214</v>
      </c>
      <c r="B66" s="26">
        <v>17</v>
      </c>
      <c r="C66" s="26">
        <v>26</v>
      </c>
      <c r="D66" s="27">
        <f t="shared" si="17"/>
        <v>43</v>
      </c>
      <c r="E66" s="26">
        <v>23</v>
      </c>
      <c r="F66" s="26">
        <v>53</v>
      </c>
      <c r="G66" s="27">
        <f t="shared" si="18"/>
        <v>76</v>
      </c>
      <c r="H66" s="26">
        <v>0</v>
      </c>
      <c r="I66" s="26">
        <v>0</v>
      </c>
      <c r="J66" s="27">
        <f t="shared" si="19"/>
        <v>0</v>
      </c>
      <c r="K66" s="26">
        <v>0</v>
      </c>
      <c r="L66" s="26">
        <v>0</v>
      </c>
      <c r="M66" s="27">
        <f t="shared" si="20"/>
        <v>0</v>
      </c>
      <c r="N66" s="26">
        <v>0</v>
      </c>
      <c r="O66" s="26">
        <v>0</v>
      </c>
      <c r="P66" s="27">
        <f t="shared" si="21"/>
        <v>0</v>
      </c>
      <c r="Q66" s="26">
        <f t="shared" si="22"/>
        <v>40</v>
      </c>
      <c r="R66" s="26">
        <f t="shared" si="23"/>
        <v>79</v>
      </c>
      <c r="S66" s="27">
        <f t="shared" si="24"/>
        <v>119</v>
      </c>
    </row>
    <row r="67" spans="1:19" ht="23.25" customHeight="1">
      <c r="A67" s="9" t="s">
        <v>6</v>
      </c>
      <c r="B67" s="28">
        <f>SUM(B57:B66)</f>
        <v>101</v>
      </c>
      <c r="C67" s="28">
        <f>SUM(C57:C66)</f>
        <v>273</v>
      </c>
      <c r="D67" s="28">
        <f t="shared" si="17"/>
        <v>374</v>
      </c>
      <c r="E67" s="28">
        <f>SUM(E57:E66)</f>
        <v>119</v>
      </c>
      <c r="F67" s="28">
        <f>SUM(F57:F66)</f>
        <v>362</v>
      </c>
      <c r="G67" s="28">
        <f t="shared" si="18"/>
        <v>481</v>
      </c>
      <c r="H67" s="28">
        <f>SUM(H57:H66)</f>
        <v>0</v>
      </c>
      <c r="I67" s="28">
        <f>SUM(I57:I66)</f>
        <v>0</v>
      </c>
      <c r="J67" s="28">
        <f t="shared" si="19"/>
        <v>0</v>
      </c>
      <c r="K67" s="28">
        <f>SUM(K57:K66)</f>
        <v>0</v>
      </c>
      <c r="L67" s="28">
        <f>SUM(L57:L66)</f>
        <v>0</v>
      </c>
      <c r="M67" s="28">
        <f t="shared" si="20"/>
        <v>0</v>
      </c>
      <c r="N67" s="28">
        <f>SUM(N57:N66)</f>
        <v>0</v>
      </c>
      <c r="O67" s="28">
        <f>SUM(O57:O66)</f>
        <v>0</v>
      </c>
      <c r="P67" s="28">
        <f t="shared" si="21"/>
        <v>0</v>
      </c>
      <c r="Q67" s="28">
        <f t="shared" si="22"/>
        <v>220</v>
      </c>
      <c r="R67" s="28">
        <f t="shared" si="23"/>
        <v>635</v>
      </c>
      <c r="S67" s="28">
        <f t="shared" si="24"/>
        <v>855</v>
      </c>
    </row>
    <row r="68" spans="1:19" ht="23.25" customHeight="1">
      <c r="A68" s="1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s="1" customFormat="1" ht="25.5" customHeight="1">
      <c r="A69" s="747" t="s">
        <v>0</v>
      </c>
      <c r="B69" s="747"/>
      <c r="C69" s="747"/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</row>
    <row r="70" spans="1:19" s="1" customFormat="1" ht="25.5" customHeight="1">
      <c r="A70" s="747" t="s">
        <v>227</v>
      </c>
      <c r="B70" s="747"/>
      <c r="C70" s="747"/>
      <c r="D70" s="747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747"/>
    </row>
    <row r="71" spans="1:19" s="1" customFormat="1" ht="25.5" customHeight="1">
      <c r="A71" s="747" t="s">
        <v>29</v>
      </c>
      <c r="B71" s="747"/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</row>
    <row r="72" ht="23.25" customHeight="1">
      <c r="S72" s="4" t="s">
        <v>479</v>
      </c>
    </row>
    <row r="73" spans="1:19" s="5" customFormat="1" ht="23.25" customHeight="1">
      <c r="A73" s="748" t="s">
        <v>1</v>
      </c>
      <c r="B73" s="750" t="s">
        <v>2</v>
      </c>
      <c r="C73" s="751"/>
      <c r="D73" s="752"/>
      <c r="E73" s="750" t="s">
        <v>3</v>
      </c>
      <c r="F73" s="751"/>
      <c r="G73" s="752"/>
      <c r="H73" s="750" t="s">
        <v>15</v>
      </c>
      <c r="I73" s="751"/>
      <c r="J73" s="752"/>
      <c r="K73" s="750" t="s">
        <v>16</v>
      </c>
      <c r="L73" s="751"/>
      <c r="M73" s="752"/>
      <c r="N73" s="750" t="s">
        <v>17</v>
      </c>
      <c r="O73" s="751"/>
      <c r="P73" s="752"/>
      <c r="Q73" s="750" t="s">
        <v>7</v>
      </c>
      <c r="R73" s="751"/>
      <c r="S73" s="752"/>
    </row>
    <row r="74" spans="1:19" s="5" customFormat="1" ht="23.25" customHeight="1">
      <c r="A74" s="749"/>
      <c r="B74" s="6" t="s">
        <v>4</v>
      </c>
      <c r="C74" s="6" t="s">
        <v>5</v>
      </c>
      <c r="D74" s="6" t="s">
        <v>6</v>
      </c>
      <c r="E74" s="6" t="s">
        <v>4</v>
      </c>
      <c r="F74" s="6" t="s">
        <v>5</v>
      </c>
      <c r="G74" s="6" t="s">
        <v>6</v>
      </c>
      <c r="H74" s="6" t="s">
        <v>4</v>
      </c>
      <c r="I74" s="6" t="s">
        <v>5</v>
      </c>
      <c r="J74" s="6" t="s">
        <v>6</v>
      </c>
      <c r="K74" s="6" t="s">
        <v>4</v>
      </c>
      <c r="L74" s="6" t="s">
        <v>5</v>
      </c>
      <c r="M74" s="6" t="s">
        <v>6</v>
      </c>
      <c r="N74" s="6" t="s">
        <v>4</v>
      </c>
      <c r="O74" s="6" t="s">
        <v>5</v>
      </c>
      <c r="P74" s="6" t="s">
        <v>6</v>
      </c>
      <c r="Q74" s="6" t="s">
        <v>4</v>
      </c>
      <c r="R74" s="6" t="s">
        <v>5</v>
      </c>
      <c r="S74" s="6" t="s">
        <v>6</v>
      </c>
    </row>
    <row r="75" spans="1:19" ht="23.25" customHeight="1">
      <c r="A75" s="7" t="s">
        <v>246</v>
      </c>
      <c r="B75" s="26">
        <v>4</v>
      </c>
      <c r="C75" s="26">
        <v>7</v>
      </c>
      <c r="D75" s="27">
        <f aca="true" t="shared" si="25" ref="D75:D80">SUM(B75:C75)</f>
        <v>11</v>
      </c>
      <c r="E75" s="26">
        <v>0</v>
      </c>
      <c r="F75" s="26">
        <v>0</v>
      </c>
      <c r="G75" s="27">
        <f aca="true" t="shared" si="26" ref="G75:G80">SUM(E75:F75)</f>
        <v>0</v>
      </c>
      <c r="H75" s="26">
        <v>0</v>
      </c>
      <c r="I75" s="26">
        <v>0</v>
      </c>
      <c r="J75" s="27">
        <f aca="true" t="shared" si="27" ref="J75:J80">SUM(H75:I75)</f>
        <v>0</v>
      </c>
      <c r="K75" s="26">
        <v>0</v>
      </c>
      <c r="L75" s="26">
        <v>0</v>
      </c>
      <c r="M75" s="27">
        <f aca="true" t="shared" si="28" ref="M75:M80">SUM(K75:L75)</f>
        <v>0</v>
      </c>
      <c r="N75" s="26">
        <v>0</v>
      </c>
      <c r="O75" s="26">
        <v>0</v>
      </c>
      <c r="P75" s="27">
        <f aca="true" t="shared" si="29" ref="P75:P80">SUM(N75:O75)</f>
        <v>0</v>
      </c>
      <c r="Q75" s="26">
        <f aca="true" t="shared" si="30" ref="Q75:R80">SUM(B75,E75,H75,K75,N75)</f>
        <v>4</v>
      </c>
      <c r="R75" s="26">
        <f t="shared" si="30"/>
        <v>7</v>
      </c>
      <c r="S75" s="27">
        <f aca="true" t="shared" si="31" ref="S75:S80">SUM(Q75:R75)</f>
        <v>11</v>
      </c>
    </row>
    <row r="76" spans="1:19" ht="23.25" customHeight="1">
      <c r="A76" s="7" t="s">
        <v>204</v>
      </c>
      <c r="B76" s="26">
        <v>60</v>
      </c>
      <c r="C76" s="26">
        <v>15</v>
      </c>
      <c r="D76" s="27">
        <f t="shared" si="25"/>
        <v>75</v>
      </c>
      <c r="E76" s="26">
        <v>28</v>
      </c>
      <c r="F76" s="26">
        <v>5</v>
      </c>
      <c r="G76" s="27">
        <f t="shared" si="26"/>
        <v>33</v>
      </c>
      <c r="H76" s="26">
        <v>0</v>
      </c>
      <c r="I76" s="26">
        <v>0</v>
      </c>
      <c r="J76" s="27">
        <f t="shared" si="27"/>
        <v>0</v>
      </c>
      <c r="K76" s="26">
        <v>0</v>
      </c>
      <c r="L76" s="26">
        <v>0</v>
      </c>
      <c r="M76" s="27">
        <f t="shared" si="28"/>
        <v>0</v>
      </c>
      <c r="N76" s="26">
        <v>0</v>
      </c>
      <c r="O76" s="26">
        <v>0</v>
      </c>
      <c r="P76" s="27">
        <f t="shared" si="29"/>
        <v>0</v>
      </c>
      <c r="Q76" s="26">
        <f t="shared" si="30"/>
        <v>88</v>
      </c>
      <c r="R76" s="26">
        <f t="shared" si="30"/>
        <v>20</v>
      </c>
      <c r="S76" s="27">
        <f t="shared" si="31"/>
        <v>108</v>
      </c>
    </row>
    <row r="77" spans="1:19" ht="23.25" customHeight="1">
      <c r="A77" s="7" t="s">
        <v>205</v>
      </c>
      <c r="B77" s="26">
        <v>0</v>
      </c>
      <c r="C77" s="26">
        <v>0</v>
      </c>
      <c r="D77" s="27">
        <f t="shared" si="25"/>
        <v>0</v>
      </c>
      <c r="E77" s="26">
        <v>0</v>
      </c>
      <c r="F77" s="26">
        <v>0</v>
      </c>
      <c r="G77" s="27">
        <f t="shared" si="26"/>
        <v>0</v>
      </c>
      <c r="H77" s="26">
        <v>29</v>
      </c>
      <c r="I77" s="26">
        <v>7</v>
      </c>
      <c r="J77" s="27">
        <f t="shared" si="27"/>
        <v>36</v>
      </c>
      <c r="K77" s="26">
        <v>41</v>
      </c>
      <c r="L77" s="26">
        <v>8</v>
      </c>
      <c r="M77" s="27">
        <f t="shared" si="28"/>
        <v>49</v>
      </c>
      <c r="N77" s="26">
        <v>15</v>
      </c>
      <c r="O77" s="26">
        <v>1</v>
      </c>
      <c r="P77" s="27">
        <f t="shared" si="29"/>
        <v>16</v>
      </c>
      <c r="Q77" s="26">
        <f t="shared" si="30"/>
        <v>85</v>
      </c>
      <c r="R77" s="26">
        <f t="shared" si="30"/>
        <v>16</v>
      </c>
      <c r="S77" s="27">
        <f t="shared" si="31"/>
        <v>101</v>
      </c>
    </row>
    <row r="78" spans="1:19" ht="23.25" customHeight="1">
      <c r="A78" s="7" t="s">
        <v>206</v>
      </c>
      <c r="B78" s="26">
        <v>20</v>
      </c>
      <c r="C78" s="26">
        <v>29</v>
      </c>
      <c r="D78" s="27">
        <f t="shared" si="25"/>
        <v>49</v>
      </c>
      <c r="E78" s="26">
        <v>18</v>
      </c>
      <c r="F78" s="26">
        <v>18</v>
      </c>
      <c r="G78" s="27">
        <f t="shared" si="26"/>
        <v>36</v>
      </c>
      <c r="H78" s="26">
        <v>13</v>
      </c>
      <c r="I78" s="26">
        <v>13</v>
      </c>
      <c r="J78" s="27">
        <f t="shared" si="27"/>
        <v>26</v>
      </c>
      <c r="K78" s="26">
        <v>24</v>
      </c>
      <c r="L78" s="26">
        <v>27</v>
      </c>
      <c r="M78" s="27">
        <f t="shared" si="28"/>
        <v>51</v>
      </c>
      <c r="N78" s="26">
        <v>11</v>
      </c>
      <c r="O78" s="26">
        <v>3</v>
      </c>
      <c r="P78" s="27">
        <f t="shared" si="29"/>
        <v>14</v>
      </c>
      <c r="Q78" s="26">
        <f t="shared" si="30"/>
        <v>86</v>
      </c>
      <c r="R78" s="26">
        <f t="shared" si="30"/>
        <v>90</v>
      </c>
      <c r="S78" s="27">
        <f t="shared" si="31"/>
        <v>176</v>
      </c>
    </row>
    <row r="79" spans="1:19" ht="23.25" customHeight="1">
      <c r="A79" s="7" t="s">
        <v>207</v>
      </c>
      <c r="B79" s="26">
        <v>9</v>
      </c>
      <c r="C79" s="26">
        <v>32</v>
      </c>
      <c r="D79" s="27">
        <f t="shared" si="25"/>
        <v>41</v>
      </c>
      <c r="E79" s="26">
        <v>9</v>
      </c>
      <c r="F79" s="26">
        <v>21</v>
      </c>
      <c r="G79" s="27">
        <f t="shared" si="26"/>
        <v>30</v>
      </c>
      <c r="H79" s="26">
        <v>0</v>
      </c>
      <c r="I79" s="26">
        <v>0</v>
      </c>
      <c r="J79" s="27">
        <f t="shared" si="27"/>
        <v>0</v>
      </c>
      <c r="K79" s="26">
        <v>0</v>
      </c>
      <c r="L79" s="26">
        <v>0</v>
      </c>
      <c r="M79" s="27">
        <f t="shared" si="28"/>
        <v>0</v>
      </c>
      <c r="N79" s="26">
        <v>0</v>
      </c>
      <c r="O79" s="26">
        <v>0</v>
      </c>
      <c r="P79" s="27">
        <f t="shared" si="29"/>
        <v>0</v>
      </c>
      <c r="Q79" s="26">
        <f t="shared" si="30"/>
        <v>18</v>
      </c>
      <c r="R79" s="26">
        <f t="shared" si="30"/>
        <v>53</v>
      </c>
      <c r="S79" s="27">
        <f t="shared" si="31"/>
        <v>71</v>
      </c>
    </row>
    <row r="80" spans="1:19" ht="23.25" customHeight="1">
      <c r="A80" s="7" t="s">
        <v>208</v>
      </c>
      <c r="B80" s="26">
        <v>0</v>
      </c>
      <c r="C80" s="26">
        <v>0</v>
      </c>
      <c r="D80" s="27">
        <f t="shared" si="25"/>
        <v>0</v>
      </c>
      <c r="E80" s="26">
        <v>0</v>
      </c>
      <c r="F80" s="26">
        <v>0</v>
      </c>
      <c r="G80" s="27">
        <f t="shared" si="26"/>
        <v>0</v>
      </c>
      <c r="H80" s="26">
        <v>5</v>
      </c>
      <c r="I80" s="26">
        <v>16</v>
      </c>
      <c r="J80" s="27">
        <f t="shared" si="27"/>
        <v>21</v>
      </c>
      <c r="K80" s="26">
        <v>5</v>
      </c>
      <c r="L80" s="26">
        <v>16</v>
      </c>
      <c r="M80" s="27">
        <f t="shared" si="28"/>
        <v>21</v>
      </c>
      <c r="N80" s="26">
        <v>4</v>
      </c>
      <c r="O80" s="26">
        <v>1</v>
      </c>
      <c r="P80" s="27">
        <f t="shared" si="29"/>
        <v>5</v>
      </c>
      <c r="Q80" s="26">
        <f t="shared" si="30"/>
        <v>14</v>
      </c>
      <c r="R80" s="26">
        <f t="shared" si="30"/>
        <v>33</v>
      </c>
      <c r="S80" s="27">
        <f t="shared" si="31"/>
        <v>47</v>
      </c>
    </row>
    <row r="81" spans="1:19" ht="17.25" customHeight="1">
      <c r="A81" s="7"/>
      <c r="B81" s="26"/>
      <c r="C81" s="26"/>
      <c r="D81" s="27"/>
      <c r="E81" s="26"/>
      <c r="F81" s="26"/>
      <c r="G81" s="27"/>
      <c r="H81" s="26"/>
      <c r="I81" s="26"/>
      <c r="J81" s="27"/>
      <c r="K81" s="26"/>
      <c r="L81" s="26"/>
      <c r="M81" s="27"/>
      <c r="N81" s="26"/>
      <c r="O81" s="26"/>
      <c r="P81" s="27"/>
      <c r="Q81" s="26"/>
      <c r="R81" s="26"/>
      <c r="S81" s="27"/>
    </row>
    <row r="82" spans="1:19" ht="23.25" customHeight="1">
      <c r="A82" s="9" t="s">
        <v>6</v>
      </c>
      <c r="B82" s="28">
        <f>SUM(B75:B81)</f>
        <v>93</v>
      </c>
      <c r="C82" s="28">
        <f>SUM(C75:C81)</f>
        <v>83</v>
      </c>
      <c r="D82" s="28">
        <f>SUM(B82:C82)</f>
        <v>176</v>
      </c>
      <c r="E82" s="28">
        <f>SUM(E75:E81)</f>
        <v>55</v>
      </c>
      <c r="F82" s="28">
        <f>SUM(F75:F81)</f>
        <v>44</v>
      </c>
      <c r="G82" s="28">
        <f>SUM(E82:F82)</f>
        <v>99</v>
      </c>
      <c r="H82" s="28">
        <f>SUM(H75:H81)</f>
        <v>47</v>
      </c>
      <c r="I82" s="28">
        <f>SUM(I75:I81)</f>
        <v>36</v>
      </c>
      <c r="J82" s="28">
        <f>SUM(H82:I82)</f>
        <v>83</v>
      </c>
      <c r="K82" s="28">
        <f>SUM(K75:K81)</f>
        <v>70</v>
      </c>
      <c r="L82" s="28">
        <f>SUM(L75:L81)</f>
        <v>51</v>
      </c>
      <c r="M82" s="28">
        <f>SUM(K82:L82)</f>
        <v>121</v>
      </c>
      <c r="N82" s="28">
        <f>SUM(N75:N81)</f>
        <v>30</v>
      </c>
      <c r="O82" s="28">
        <f>SUM(O75:O81)</f>
        <v>5</v>
      </c>
      <c r="P82" s="28">
        <f>SUM(N82:O82)</f>
        <v>35</v>
      </c>
      <c r="Q82" s="28">
        <f>SUM(B82,E82,H82,K82,N82)</f>
        <v>295</v>
      </c>
      <c r="R82" s="28">
        <f>SUM(C82,F82,I82,L82,O82)</f>
        <v>219</v>
      </c>
      <c r="S82" s="28">
        <f>SUM(Q82:R82)</f>
        <v>514</v>
      </c>
    </row>
    <row r="84" spans="1:19" s="1" customFormat="1" ht="24.75" customHeight="1">
      <c r="A84" s="747" t="s">
        <v>0</v>
      </c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747"/>
    </row>
    <row r="85" spans="1:19" s="1" customFormat="1" ht="24.75" customHeight="1">
      <c r="A85" s="747" t="s">
        <v>227</v>
      </c>
      <c r="B85" s="747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747"/>
    </row>
    <row r="86" spans="1:19" s="1" customFormat="1" ht="24.75" customHeight="1">
      <c r="A86" s="747" t="s">
        <v>30</v>
      </c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747"/>
    </row>
    <row r="87" ht="23.25" customHeight="1">
      <c r="S87" s="4" t="s">
        <v>480</v>
      </c>
    </row>
    <row r="88" spans="1:19" s="5" customFormat="1" ht="23.25" customHeight="1">
      <c r="A88" s="748" t="s">
        <v>1</v>
      </c>
      <c r="B88" s="750" t="s">
        <v>2</v>
      </c>
      <c r="C88" s="751"/>
      <c r="D88" s="752"/>
      <c r="E88" s="750" t="s">
        <v>3</v>
      </c>
      <c r="F88" s="751"/>
      <c r="G88" s="752"/>
      <c r="H88" s="750" t="s">
        <v>15</v>
      </c>
      <c r="I88" s="751"/>
      <c r="J88" s="752"/>
      <c r="K88" s="750" t="s">
        <v>16</v>
      </c>
      <c r="L88" s="751"/>
      <c r="M88" s="752"/>
      <c r="N88" s="750" t="s">
        <v>17</v>
      </c>
      <c r="O88" s="751"/>
      <c r="P88" s="752"/>
      <c r="Q88" s="750" t="s">
        <v>7</v>
      </c>
      <c r="R88" s="751"/>
      <c r="S88" s="752"/>
    </row>
    <row r="89" spans="1:19" s="5" customFormat="1" ht="23.25" customHeight="1">
      <c r="A89" s="749"/>
      <c r="B89" s="6" t="s">
        <v>4</v>
      </c>
      <c r="C89" s="6" t="s">
        <v>5</v>
      </c>
      <c r="D89" s="6" t="s">
        <v>6</v>
      </c>
      <c r="E89" s="6" t="s">
        <v>4</v>
      </c>
      <c r="F89" s="6" t="s">
        <v>5</v>
      </c>
      <c r="G89" s="6" t="s">
        <v>6</v>
      </c>
      <c r="H89" s="6" t="s">
        <v>4</v>
      </c>
      <c r="I89" s="6" t="s">
        <v>5</v>
      </c>
      <c r="J89" s="6" t="s">
        <v>6</v>
      </c>
      <c r="K89" s="6" t="s">
        <v>4</v>
      </c>
      <c r="L89" s="6" t="s">
        <v>5</v>
      </c>
      <c r="M89" s="6" t="s">
        <v>6</v>
      </c>
      <c r="N89" s="6" t="s">
        <v>4</v>
      </c>
      <c r="O89" s="6" t="s">
        <v>5</v>
      </c>
      <c r="P89" s="6" t="s">
        <v>6</v>
      </c>
      <c r="Q89" s="6" t="s">
        <v>4</v>
      </c>
      <c r="R89" s="6" t="s">
        <v>5</v>
      </c>
      <c r="S89" s="6" t="s">
        <v>6</v>
      </c>
    </row>
    <row r="90" spans="1:19" ht="23.25" customHeight="1">
      <c r="A90" s="7" t="s">
        <v>203</v>
      </c>
      <c r="B90" s="26">
        <v>17</v>
      </c>
      <c r="C90" s="26">
        <v>45</v>
      </c>
      <c r="D90" s="27">
        <f aca="true" t="shared" si="32" ref="D90:D95">SUM(B90:C90)</f>
        <v>62</v>
      </c>
      <c r="E90" s="26">
        <v>18</v>
      </c>
      <c r="F90" s="26">
        <v>44</v>
      </c>
      <c r="G90" s="27">
        <f aca="true" t="shared" si="33" ref="G90:G95">SUM(E90:F90)</f>
        <v>62</v>
      </c>
      <c r="H90" s="26">
        <v>7</v>
      </c>
      <c r="I90" s="26">
        <v>27</v>
      </c>
      <c r="J90" s="27">
        <f aca="true" t="shared" si="34" ref="J90:J95">SUM(H90:I90)</f>
        <v>34</v>
      </c>
      <c r="K90" s="26">
        <v>17</v>
      </c>
      <c r="L90" s="26">
        <v>52</v>
      </c>
      <c r="M90" s="27">
        <f aca="true" t="shared" si="35" ref="M90:M95">SUM(K90:L90)</f>
        <v>69</v>
      </c>
      <c r="N90" s="26">
        <v>2</v>
      </c>
      <c r="O90" s="26">
        <v>8</v>
      </c>
      <c r="P90" s="27">
        <f aca="true" t="shared" si="36" ref="P90:P95">SUM(N90:O90)</f>
        <v>10</v>
      </c>
      <c r="Q90" s="26">
        <f aca="true" t="shared" si="37" ref="Q90:R95">SUM(B90,E90,H90,K90,N90)</f>
        <v>61</v>
      </c>
      <c r="R90" s="26">
        <f t="shared" si="37"/>
        <v>176</v>
      </c>
      <c r="S90" s="27">
        <f aca="true" t="shared" si="38" ref="S90:S95">SUM(Q90:R90)</f>
        <v>237</v>
      </c>
    </row>
    <row r="91" spans="1:19" ht="23.25" customHeight="1">
      <c r="A91" s="7" t="s">
        <v>224</v>
      </c>
      <c r="B91" s="26">
        <v>28</v>
      </c>
      <c r="C91" s="26">
        <v>56</v>
      </c>
      <c r="D91" s="27">
        <f t="shared" si="32"/>
        <v>84</v>
      </c>
      <c r="E91" s="26">
        <v>23</v>
      </c>
      <c r="F91" s="26">
        <v>70</v>
      </c>
      <c r="G91" s="27">
        <f t="shared" si="33"/>
        <v>93</v>
      </c>
      <c r="H91" s="26">
        <v>15</v>
      </c>
      <c r="I91" s="26">
        <v>38</v>
      </c>
      <c r="J91" s="27">
        <f t="shared" si="34"/>
        <v>53</v>
      </c>
      <c r="K91" s="26">
        <v>17</v>
      </c>
      <c r="L91" s="26">
        <v>40</v>
      </c>
      <c r="M91" s="27">
        <f t="shared" si="35"/>
        <v>57</v>
      </c>
      <c r="N91" s="26">
        <v>4</v>
      </c>
      <c r="O91" s="26">
        <v>9</v>
      </c>
      <c r="P91" s="27">
        <f t="shared" si="36"/>
        <v>13</v>
      </c>
      <c r="Q91" s="26">
        <f t="shared" si="37"/>
        <v>87</v>
      </c>
      <c r="R91" s="26">
        <f t="shared" si="37"/>
        <v>213</v>
      </c>
      <c r="S91" s="27">
        <f t="shared" si="38"/>
        <v>300</v>
      </c>
    </row>
    <row r="92" spans="1:19" ht="23.25" customHeight="1">
      <c r="A92" s="7" t="s">
        <v>199</v>
      </c>
      <c r="B92" s="26">
        <v>14</v>
      </c>
      <c r="C92" s="26">
        <v>87</v>
      </c>
      <c r="D92" s="27">
        <f t="shared" si="32"/>
        <v>101</v>
      </c>
      <c r="E92" s="26">
        <v>12</v>
      </c>
      <c r="F92" s="26">
        <v>104</v>
      </c>
      <c r="G92" s="27">
        <f t="shared" si="33"/>
        <v>116</v>
      </c>
      <c r="H92" s="26">
        <v>11</v>
      </c>
      <c r="I92" s="26">
        <v>85</v>
      </c>
      <c r="J92" s="27">
        <f t="shared" si="34"/>
        <v>96</v>
      </c>
      <c r="K92" s="26">
        <v>0</v>
      </c>
      <c r="L92" s="26">
        <v>0</v>
      </c>
      <c r="M92" s="27">
        <f t="shared" si="35"/>
        <v>0</v>
      </c>
      <c r="N92" s="26">
        <v>0</v>
      </c>
      <c r="O92" s="26">
        <v>0</v>
      </c>
      <c r="P92" s="27">
        <f t="shared" si="36"/>
        <v>0</v>
      </c>
      <c r="Q92" s="26">
        <f t="shared" si="37"/>
        <v>37</v>
      </c>
      <c r="R92" s="26">
        <f t="shared" si="37"/>
        <v>276</v>
      </c>
      <c r="S92" s="27">
        <f t="shared" si="38"/>
        <v>313</v>
      </c>
    </row>
    <row r="93" spans="1:19" ht="23.25" customHeight="1">
      <c r="A93" s="7" t="s">
        <v>200</v>
      </c>
      <c r="B93" s="26">
        <v>0</v>
      </c>
      <c r="C93" s="26">
        <v>0</v>
      </c>
      <c r="D93" s="27">
        <f t="shared" si="32"/>
        <v>0</v>
      </c>
      <c r="E93" s="26">
        <v>0</v>
      </c>
      <c r="F93" s="26">
        <v>0</v>
      </c>
      <c r="G93" s="27">
        <f t="shared" si="33"/>
        <v>0</v>
      </c>
      <c r="H93" s="26">
        <v>0</v>
      </c>
      <c r="I93" s="26">
        <v>0</v>
      </c>
      <c r="J93" s="27">
        <f t="shared" si="34"/>
        <v>0</v>
      </c>
      <c r="K93" s="26">
        <v>10</v>
      </c>
      <c r="L93" s="26">
        <v>90</v>
      </c>
      <c r="M93" s="27">
        <f t="shared" si="35"/>
        <v>100</v>
      </c>
      <c r="N93" s="26">
        <v>0</v>
      </c>
      <c r="O93" s="26">
        <v>4</v>
      </c>
      <c r="P93" s="27">
        <f t="shared" si="36"/>
        <v>4</v>
      </c>
      <c r="Q93" s="26">
        <f t="shared" si="37"/>
        <v>10</v>
      </c>
      <c r="R93" s="26">
        <f t="shared" si="37"/>
        <v>94</v>
      </c>
      <c r="S93" s="27">
        <f t="shared" si="38"/>
        <v>104</v>
      </c>
    </row>
    <row r="94" spans="1:19" ht="23.25" customHeight="1">
      <c r="A94" s="7" t="s">
        <v>201</v>
      </c>
      <c r="B94" s="26">
        <v>20</v>
      </c>
      <c r="C94" s="26">
        <v>57</v>
      </c>
      <c r="D94" s="27">
        <f t="shared" si="32"/>
        <v>77</v>
      </c>
      <c r="E94" s="26">
        <v>18</v>
      </c>
      <c r="F94" s="26">
        <v>55</v>
      </c>
      <c r="G94" s="27">
        <f t="shared" si="33"/>
        <v>73</v>
      </c>
      <c r="H94" s="26">
        <v>12</v>
      </c>
      <c r="I94" s="26">
        <v>42</v>
      </c>
      <c r="J94" s="27">
        <f t="shared" si="34"/>
        <v>54</v>
      </c>
      <c r="K94" s="26">
        <v>8</v>
      </c>
      <c r="L94" s="26">
        <v>54</v>
      </c>
      <c r="M94" s="27">
        <f t="shared" si="35"/>
        <v>62</v>
      </c>
      <c r="N94" s="26">
        <v>2</v>
      </c>
      <c r="O94" s="26">
        <v>7</v>
      </c>
      <c r="P94" s="27">
        <f t="shared" si="36"/>
        <v>9</v>
      </c>
      <c r="Q94" s="26">
        <f t="shared" si="37"/>
        <v>60</v>
      </c>
      <c r="R94" s="26">
        <f t="shared" si="37"/>
        <v>215</v>
      </c>
      <c r="S94" s="27">
        <f t="shared" si="38"/>
        <v>275</v>
      </c>
    </row>
    <row r="95" spans="1:19" ht="23.25" customHeight="1">
      <c r="A95" s="7" t="s">
        <v>202</v>
      </c>
      <c r="B95" s="26">
        <v>26</v>
      </c>
      <c r="C95" s="26">
        <v>79</v>
      </c>
      <c r="D95" s="27">
        <f t="shared" si="32"/>
        <v>105</v>
      </c>
      <c r="E95" s="26">
        <v>23</v>
      </c>
      <c r="F95" s="26">
        <v>86</v>
      </c>
      <c r="G95" s="27">
        <f t="shared" si="33"/>
        <v>109</v>
      </c>
      <c r="H95" s="26">
        <v>18</v>
      </c>
      <c r="I95" s="26">
        <v>59</v>
      </c>
      <c r="J95" s="27">
        <f t="shared" si="34"/>
        <v>77</v>
      </c>
      <c r="K95" s="26">
        <v>9</v>
      </c>
      <c r="L95" s="26">
        <v>54</v>
      </c>
      <c r="M95" s="27">
        <f t="shared" si="35"/>
        <v>63</v>
      </c>
      <c r="N95" s="26">
        <v>7</v>
      </c>
      <c r="O95" s="26">
        <v>18</v>
      </c>
      <c r="P95" s="27">
        <f t="shared" si="36"/>
        <v>25</v>
      </c>
      <c r="Q95" s="26">
        <f t="shared" si="37"/>
        <v>83</v>
      </c>
      <c r="R95" s="26">
        <f t="shared" si="37"/>
        <v>296</v>
      </c>
      <c r="S95" s="27">
        <f t="shared" si="38"/>
        <v>379</v>
      </c>
    </row>
    <row r="96" spans="1:19" ht="23.25" customHeight="1">
      <c r="A96" s="7"/>
      <c r="B96" s="26"/>
      <c r="C96" s="26"/>
      <c r="D96" s="27"/>
      <c r="E96" s="26"/>
      <c r="F96" s="26"/>
      <c r="G96" s="27"/>
      <c r="H96" s="26"/>
      <c r="I96" s="26"/>
      <c r="J96" s="27"/>
      <c r="K96" s="26"/>
      <c r="L96" s="26"/>
      <c r="M96" s="27"/>
      <c r="N96" s="26"/>
      <c r="O96" s="26"/>
      <c r="P96" s="27"/>
      <c r="Q96" s="26"/>
      <c r="R96" s="26"/>
      <c r="S96" s="27"/>
    </row>
    <row r="97" spans="1:19" ht="23.25" customHeight="1">
      <c r="A97" s="9" t="s">
        <v>6</v>
      </c>
      <c r="B97" s="28">
        <f>SUM(B90:B96)</f>
        <v>105</v>
      </c>
      <c r="C97" s="28">
        <f>SUM(C90:C96)</f>
        <v>324</v>
      </c>
      <c r="D97" s="28">
        <f>SUM(B97:C97)</f>
        <v>429</v>
      </c>
      <c r="E97" s="28">
        <f>SUM(E90:E96)</f>
        <v>94</v>
      </c>
      <c r="F97" s="28">
        <f>SUM(F90:F96)</f>
        <v>359</v>
      </c>
      <c r="G97" s="28">
        <f>SUM(E97:F97)</f>
        <v>453</v>
      </c>
      <c r="H97" s="28">
        <f>SUM(H90:H96)</f>
        <v>63</v>
      </c>
      <c r="I97" s="28">
        <f>SUM(I90:I96)</f>
        <v>251</v>
      </c>
      <c r="J97" s="28">
        <f>SUM(H97:I97)</f>
        <v>314</v>
      </c>
      <c r="K97" s="28">
        <f>SUM(K90:K96)</f>
        <v>61</v>
      </c>
      <c r="L97" s="28">
        <f>SUM(L90:L96)</f>
        <v>290</v>
      </c>
      <c r="M97" s="28">
        <f>SUM(K97:L97)</f>
        <v>351</v>
      </c>
      <c r="N97" s="28">
        <f>SUM(N90:N96)</f>
        <v>15</v>
      </c>
      <c r="O97" s="28">
        <f>SUM(O90:O96)</f>
        <v>46</v>
      </c>
      <c r="P97" s="28">
        <f>SUM(N97:O97)</f>
        <v>61</v>
      </c>
      <c r="Q97" s="28">
        <f>SUM(B97,E97,H97,K97,N97)</f>
        <v>338</v>
      </c>
      <c r="R97" s="28">
        <f>SUM(C97,F97,I97,L97,O97)</f>
        <v>1270</v>
      </c>
      <c r="S97" s="28">
        <f>SUM(Q97:R97)</f>
        <v>1608</v>
      </c>
    </row>
    <row r="99" spans="1:19" s="1" customFormat="1" ht="25.5" customHeight="1">
      <c r="A99" s="747" t="s">
        <v>0</v>
      </c>
      <c r="B99" s="747"/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7"/>
      <c r="P99" s="747"/>
      <c r="Q99" s="747"/>
      <c r="R99" s="747"/>
      <c r="S99" s="747"/>
    </row>
    <row r="100" spans="1:19" s="1" customFormat="1" ht="25.5" customHeight="1">
      <c r="A100" s="747" t="s">
        <v>227</v>
      </c>
      <c r="B100" s="747"/>
      <c r="C100" s="747"/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747"/>
      <c r="O100" s="747"/>
      <c r="P100" s="747"/>
      <c r="Q100" s="747"/>
      <c r="R100" s="747"/>
      <c r="S100" s="747"/>
    </row>
    <row r="101" spans="1:19" s="1" customFormat="1" ht="25.5" customHeight="1">
      <c r="A101" s="747" t="s">
        <v>31</v>
      </c>
      <c r="B101" s="747"/>
      <c r="C101" s="747"/>
      <c r="D101" s="747"/>
      <c r="E101" s="747"/>
      <c r="F101" s="747"/>
      <c r="G101" s="747"/>
      <c r="H101" s="747"/>
      <c r="I101" s="747"/>
      <c r="J101" s="747"/>
      <c r="K101" s="747"/>
      <c r="L101" s="747"/>
      <c r="M101" s="747"/>
      <c r="N101" s="747"/>
      <c r="O101" s="747"/>
      <c r="P101" s="747"/>
      <c r="Q101" s="747"/>
      <c r="R101" s="747"/>
      <c r="S101" s="747"/>
    </row>
    <row r="102" ht="23.25" customHeight="1">
      <c r="S102" s="4" t="s">
        <v>481</v>
      </c>
    </row>
    <row r="103" spans="1:19" s="5" customFormat="1" ht="23.25" customHeight="1">
      <c r="A103" s="748" t="s">
        <v>1</v>
      </c>
      <c r="B103" s="750" t="s">
        <v>2</v>
      </c>
      <c r="C103" s="751"/>
      <c r="D103" s="752"/>
      <c r="E103" s="750" t="s">
        <v>3</v>
      </c>
      <c r="F103" s="751"/>
      <c r="G103" s="752"/>
      <c r="H103" s="750" t="s">
        <v>15</v>
      </c>
      <c r="I103" s="751"/>
      <c r="J103" s="752"/>
      <c r="K103" s="750" t="s">
        <v>16</v>
      </c>
      <c r="L103" s="751"/>
      <c r="M103" s="752"/>
      <c r="N103" s="750" t="s">
        <v>17</v>
      </c>
      <c r="O103" s="751"/>
      <c r="P103" s="752"/>
      <c r="Q103" s="750" t="s">
        <v>7</v>
      </c>
      <c r="R103" s="751"/>
      <c r="S103" s="752"/>
    </row>
    <row r="104" spans="1:19" s="5" customFormat="1" ht="23.25" customHeight="1">
      <c r="A104" s="749"/>
      <c r="B104" s="6" t="s">
        <v>4</v>
      </c>
      <c r="C104" s="6" t="s">
        <v>5</v>
      </c>
      <c r="D104" s="6" t="s">
        <v>6</v>
      </c>
      <c r="E104" s="6" t="s">
        <v>4</v>
      </c>
      <c r="F104" s="6" t="s">
        <v>5</v>
      </c>
      <c r="G104" s="6" t="s">
        <v>6</v>
      </c>
      <c r="H104" s="6" t="s">
        <v>4</v>
      </c>
      <c r="I104" s="6" t="s">
        <v>5</v>
      </c>
      <c r="J104" s="6" t="s">
        <v>6</v>
      </c>
      <c r="K104" s="6" t="s">
        <v>4</v>
      </c>
      <c r="L104" s="6" t="s">
        <v>5</v>
      </c>
      <c r="M104" s="6" t="s">
        <v>6</v>
      </c>
      <c r="N104" s="6" t="s">
        <v>4</v>
      </c>
      <c r="O104" s="6" t="s">
        <v>5</v>
      </c>
      <c r="P104" s="6" t="s">
        <v>6</v>
      </c>
      <c r="Q104" s="6" t="s">
        <v>4</v>
      </c>
      <c r="R104" s="6" t="s">
        <v>5</v>
      </c>
      <c r="S104" s="6" t="s">
        <v>6</v>
      </c>
    </row>
    <row r="105" spans="1:19" ht="23.25" customHeight="1">
      <c r="A105" s="7" t="s">
        <v>25</v>
      </c>
      <c r="B105" s="26">
        <v>120</v>
      </c>
      <c r="C105" s="26">
        <v>112</v>
      </c>
      <c r="D105" s="27">
        <f>SUM(B105:C105)</f>
        <v>232</v>
      </c>
      <c r="E105" s="26">
        <v>76</v>
      </c>
      <c r="F105" s="26">
        <v>122</v>
      </c>
      <c r="G105" s="27">
        <f>SUM(E105:F105)</f>
        <v>198</v>
      </c>
      <c r="H105" s="26">
        <v>93</v>
      </c>
      <c r="I105" s="26">
        <v>98</v>
      </c>
      <c r="J105" s="27">
        <f>SUM(H105:I105)</f>
        <v>191</v>
      </c>
      <c r="K105" s="26">
        <v>130</v>
      </c>
      <c r="L105" s="26">
        <v>141</v>
      </c>
      <c r="M105" s="27">
        <f>SUM(K105:L105)</f>
        <v>271</v>
      </c>
      <c r="N105" s="26">
        <v>12</v>
      </c>
      <c r="O105" s="26">
        <v>21</v>
      </c>
      <c r="P105" s="27">
        <f>SUM(N105:O105)</f>
        <v>33</v>
      </c>
      <c r="Q105" s="26">
        <f>SUM(B105,E105,H105,K105,N105)</f>
        <v>431</v>
      </c>
      <c r="R105" s="26">
        <f>SUM(C105,F105,I105,L105,O105)</f>
        <v>494</v>
      </c>
      <c r="S105" s="27">
        <f>SUM(Q105:R105)</f>
        <v>925</v>
      </c>
    </row>
    <row r="106" spans="1:19" ht="23.25" customHeight="1">
      <c r="A106" s="7"/>
      <c r="B106" s="26"/>
      <c r="C106" s="26"/>
      <c r="D106" s="27"/>
      <c r="E106" s="26"/>
      <c r="F106" s="26"/>
      <c r="G106" s="27"/>
      <c r="H106" s="26"/>
      <c r="I106" s="26"/>
      <c r="J106" s="27"/>
      <c r="K106" s="26"/>
      <c r="L106" s="26"/>
      <c r="M106" s="27"/>
      <c r="N106" s="26"/>
      <c r="O106" s="26"/>
      <c r="P106" s="27"/>
      <c r="Q106" s="26"/>
      <c r="R106" s="26"/>
      <c r="S106" s="27"/>
    </row>
    <row r="107" spans="1:19" ht="23.25" customHeight="1">
      <c r="A107" s="9" t="s">
        <v>6</v>
      </c>
      <c r="B107" s="28">
        <f>SUM(B105:B106)</f>
        <v>120</v>
      </c>
      <c r="C107" s="28">
        <f>SUM(C105:C106)</f>
        <v>112</v>
      </c>
      <c r="D107" s="28">
        <f>SUM(B107:C107)</f>
        <v>232</v>
      </c>
      <c r="E107" s="28">
        <f>SUM(E105:E106)</f>
        <v>76</v>
      </c>
      <c r="F107" s="28">
        <f>SUM(F105:F106)</f>
        <v>122</v>
      </c>
      <c r="G107" s="28">
        <f>SUM(E107:F107)</f>
        <v>198</v>
      </c>
      <c r="H107" s="28">
        <f>SUM(H105:H106)</f>
        <v>93</v>
      </c>
      <c r="I107" s="28">
        <f>SUM(I105:I106)</f>
        <v>98</v>
      </c>
      <c r="J107" s="28">
        <f>SUM(H107:I107)</f>
        <v>191</v>
      </c>
      <c r="K107" s="28">
        <f>SUM(K105:K106)</f>
        <v>130</v>
      </c>
      <c r="L107" s="28">
        <f>SUM(L105:L106)</f>
        <v>141</v>
      </c>
      <c r="M107" s="28">
        <f>SUM(K107:L107)</f>
        <v>271</v>
      </c>
      <c r="N107" s="28">
        <f>SUM(N105:N106)</f>
        <v>12</v>
      </c>
      <c r="O107" s="28">
        <f>SUM(O105:O106)</f>
        <v>21</v>
      </c>
      <c r="P107" s="28">
        <f>SUM(N107:O107)</f>
        <v>33</v>
      </c>
      <c r="Q107" s="28">
        <f>SUM(B107,E107,H107,K107,N107)</f>
        <v>431</v>
      </c>
      <c r="R107" s="28">
        <f>SUM(C107,F107,I107,L107,O107)</f>
        <v>494</v>
      </c>
      <c r="S107" s="28">
        <f>SUM(Q107:R107)</f>
        <v>925</v>
      </c>
    </row>
  </sheetData>
  <sheetProtection/>
  <mergeCells count="70">
    <mergeCell ref="A51:S51"/>
    <mergeCell ref="A52:S52"/>
    <mergeCell ref="A53:S53"/>
    <mergeCell ref="A55:A56"/>
    <mergeCell ref="B55:D55"/>
    <mergeCell ref="E55:G55"/>
    <mergeCell ref="H55:J55"/>
    <mergeCell ref="K55:M55"/>
    <mergeCell ref="N55:P55"/>
    <mergeCell ref="Q55:S55"/>
    <mergeCell ref="A31:S31"/>
    <mergeCell ref="A32:S32"/>
    <mergeCell ref="A33:S33"/>
    <mergeCell ref="Q25:S25"/>
    <mergeCell ref="A35:A36"/>
    <mergeCell ref="B35:D35"/>
    <mergeCell ref="E35:G35"/>
    <mergeCell ref="H35:J35"/>
    <mergeCell ref="K35:M35"/>
    <mergeCell ref="N35:P35"/>
    <mergeCell ref="A23:S23"/>
    <mergeCell ref="A25:A26"/>
    <mergeCell ref="B25:D25"/>
    <mergeCell ref="E25:G25"/>
    <mergeCell ref="H25:J25"/>
    <mergeCell ref="K25:M25"/>
    <mergeCell ref="A1:S1"/>
    <mergeCell ref="A2:S2"/>
    <mergeCell ref="A3:S3"/>
    <mergeCell ref="A70:S70"/>
    <mergeCell ref="K5:M5"/>
    <mergeCell ref="N5:P5"/>
    <mergeCell ref="Q5:S5"/>
    <mergeCell ref="A5:A6"/>
    <mergeCell ref="B5:D5"/>
    <mergeCell ref="Q35:S35"/>
    <mergeCell ref="E5:G5"/>
    <mergeCell ref="H5:J5"/>
    <mergeCell ref="A69:S69"/>
    <mergeCell ref="N25:P25"/>
    <mergeCell ref="A71:S71"/>
    <mergeCell ref="K73:M73"/>
    <mergeCell ref="N73:P73"/>
    <mergeCell ref="Q73:S73"/>
    <mergeCell ref="A21:S21"/>
    <mergeCell ref="A22:S22"/>
    <mergeCell ref="A73:A74"/>
    <mergeCell ref="B73:D73"/>
    <mergeCell ref="E73:G73"/>
    <mergeCell ref="H73:J73"/>
    <mergeCell ref="K103:M103"/>
    <mergeCell ref="N103:P103"/>
    <mergeCell ref="A99:S99"/>
    <mergeCell ref="A100:S100"/>
    <mergeCell ref="A85:S85"/>
    <mergeCell ref="A86:S86"/>
    <mergeCell ref="A88:A89"/>
    <mergeCell ref="B88:D88"/>
    <mergeCell ref="E88:G88"/>
    <mergeCell ref="A84:S84"/>
    <mergeCell ref="H88:J88"/>
    <mergeCell ref="K88:M88"/>
    <mergeCell ref="N88:P88"/>
    <mergeCell ref="Q88:S88"/>
    <mergeCell ref="A101:S101"/>
    <mergeCell ref="A103:A104"/>
    <mergeCell ref="B103:D103"/>
    <mergeCell ref="E103:G103"/>
    <mergeCell ref="H103:J103"/>
    <mergeCell ref="Q103:S103"/>
  </mergeCells>
  <printOptions horizontalCentered="1"/>
  <pageMargins left="0.5905511811023623" right="0.5905511811023623" top="0.984251968503937" bottom="0.7874015748031497" header="0" footer="0"/>
  <pageSetup firstPageNumber="14" useFirstPageNumber="1" horizontalDpi="600" verticalDpi="600" orientation="landscape" paperSize="9" r:id="rId1"/>
  <headerFooter alignWithMargins="0">
    <oddFooter>&amp;L&amp;"Angsana New,ธรรมดา"&amp;12งานทะเบียนนิสิตและบริการการศึกษา&amp;C&amp;"Angsana New,ธรรมดา"&amp;12หน้าที่  &amp;P&amp;R&amp;"Angsana New,ธรรมดา"&amp;12ข้อมูล ณ วันที่  1  กรกฏาคม 2556</oddFooter>
  </headerFooter>
  <rowBreaks count="6" manualBreakCount="6">
    <brk id="19" max="255" man="1"/>
    <brk id="29" max="255" man="1"/>
    <brk id="49" max="255" man="1"/>
    <brk id="67" max="255" man="1"/>
    <brk id="82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2013-07-01T03:26:13Z</cp:lastPrinted>
  <dcterms:created xsi:type="dcterms:W3CDTF">2006-06-13T03:58:10Z</dcterms:created>
  <dcterms:modified xsi:type="dcterms:W3CDTF">2013-07-30T09:22:47Z</dcterms:modified>
  <cp:category/>
  <cp:version/>
  <cp:contentType/>
  <cp:contentStatus/>
</cp:coreProperties>
</file>