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6" activeTab="6"/>
  </bookViews>
  <sheets>
    <sheet name="Sheet2 (2)" sheetId="11" state="hidden" r:id="rId1"/>
    <sheet name="Sheet6 (2)" sheetId="37" state="hidden" r:id="rId2"/>
    <sheet name="Sheet1" sheetId="7" state="hidden" r:id="rId3"/>
    <sheet name="Sheet4" sheetId="32" state="hidden" r:id="rId4"/>
    <sheet name="62 โครงการบริการวิชาการ" sheetId="34" state="hidden" r:id="rId5"/>
    <sheet name="แยกคณะ" sheetId="38" state="hidden" r:id="rId6"/>
    <sheet name="1. คณะศิลปกรรมศาสตร์" sheetId="39" r:id="rId7"/>
    <sheet name="2. คณะศึกษาศาสตร์" sheetId="41" r:id="rId8"/>
    <sheet name="3. คณะมนุษยศาสตร์ฯ" sheetId="42" r:id="rId9"/>
    <sheet name="4. คณะเศรษฐศาสตร์ฯ" sheetId="43" r:id="rId10"/>
    <sheet name="5. คณะวิทยาศาสตร์" sheetId="45" r:id="rId11"/>
    <sheet name="6. คณะพยาบาลศาสตร์" sheetId="46" r:id="rId12"/>
    <sheet name="7. คณะวิทยาการสุขภาพ" sheetId="47" r:id="rId13"/>
    <sheet name="8. คณะอุตสาหกรรมเกษตรฯ" sheetId="48" r:id="rId14"/>
    <sheet name="9. คณะเทคโนโลยีและการพัฒนาชุมชน" sheetId="49" r:id="rId15"/>
    <sheet name="10. สถาบันวิจัยและพัฒนา" sheetId="50" r:id="rId16"/>
    <sheet name="11. สถาบันปฏิบัติการเพื่อการฯ" sheetId="51" r:id="rId17"/>
    <sheet name="12. สำนักหอสมุด (สงขลา)" sheetId="52" r:id="rId18"/>
    <sheet name="13. สำนักหอสมุด (พัทลุง)" sheetId="54" r:id="rId19"/>
    <sheet name="14. สำนักคอมพิวเตอร์ (สงขลา)" sheetId="53" r:id="rId20"/>
    <sheet name="15. สำนักคอมพิวเตอร์ (พัทลุง)" sheetId="55" r:id="rId21"/>
    <sheet name="Sheet2" sheetId="8" state="hidden" r:id="rId22"/>
    <sheet name="Sheet3" sheetId="12" state="hidden" r:id="rId23"/>
  </sheets>
  <definedNames>
    <definedName name="_xlnm._FilterDatabase" localSheetId="6" hidden="1">'1. คณะศิลปกรรมศาสตร์'!$A$9:$I$19</definedName>
    <definedName name="_xlnm._FilterDatabase" localSheetId="15" hidden="1">'10. สถาบันวิจัยและพัฒนา'!#REF!</definedName>
    <definedName name="_xlnm._FilterDatabase" localSheetId="16" hidden="1">'11. สถาบันปฏิบัติการเพื่อการฯ'!#REF!</definedName>
    <definedName name="_xlnm._FilterDatabase" localSheetId="17" hidden="1">'12. สำนักหอสมุด (สงขลา)'!#REF!</definedName>
    <definedName name="_xlnm._FilterDatabase" localSheetId="18" hidden="1">'13. สำนักหอสมุด (พัทลุง)'!#REF!</definedName>
    <definedName name="_xlnm._FilterDatabase" localSheetId="19" hidden="1">'14. สำนักคอมพิวเตอร์ (สงขลา)'!#REF!</definedName>
    <definedName name="_xlnm._FilterDatabase" localSheetId="20" hidden="1">'15. สำนักคอมพิวเตอร์ (พัทลุง)'!#REF!</definedName>
    <definedName name="_xlnm._FilterDatabase" localSheetId="7" hidden="1">'2. คณะศึกษาศาสตร์'!$A$9:$I$9</definedName>
    <definedName name="_xlnm._FilterDatabase" localSheetId="8" hidden="1">'3. คณะมนุษยศาสตร์ฯ'!#REF!</definedName>
    <definedName name="_xlnm._FilterDatabase" localSheetId="9" hidden="1">'4. คณะเศรษฐศาสตร์ฯ'!#REF!</definedName>
    <definedName name="_xlnm._FilterDatabase" localSheetId="10" hidden="1">'5. คณะวิทยาศาสตร์'!#REF!</definedName>
    <definedName name="_xlnm._FilterDatabase" localSheetId="11" hidden="1">'6. คณะพยาบาลศาสตร์'!#REF!</definedName>
    <definedName name="_xlnm._FilterDatabase" localSheetId="4" hidden="1">'62 โครงการบริการวิชาการ'!$A$8:$K$20</definedName>
    <definedName name="_xlnm._FilterDatabase" localSheetId="12" hidden="1">'7. คณะวิทยาการสุขภาพ'!#REF!</definedName>
    <definedName name="_xlnm._FilterDatabase" localSheetId="13" hidden="1">'8. คณะอุตสาหกรรมเกษตรฯ'!#REF!</definedName>
    <definedName name="_xlnm._FilterDatabase" localSheetId="14" hidden="1">'9. คณะเทคโนโลยีและการพัฒนาชุมชน'!#REF!</definedName>
    <definedName name="_xlnm._FilterDatabase" localSheetId="5" hidden="1">แยกคณะ!$A$8:$J$19</definedName>
    <definedName name="_xlnm.Print_Titles" localSheetId="6">'1. คณะศิลปกรรมศาสตร์'!$2:$8</definedName>
    <definedName name="_xlnm.Print_Titles" localSheetId="15">'10. สถาบันวิจัยและพัฒนา'!$2:$8</definedName>
    <definedName name="_xlnm.Print_Titles" localSheetId="16">'11. สถาบันปฏิบัติการเพื่อการฯ'!$2:$8</definedName>
    <definedName name="_xlnm.Print_Titles" localSheetId="17">'12. สำนักหอสมุด (สงขลา)'!$2:$8</definedName>
    <definedName name="_xlnm.Print_Titles" localSheetId="18">'13. สำนักหอสมุด (พัทลุง)'!$2:$8</definedName>
    <definedName name="_xlnm.Print_Titles" localSheetId="19">'14. สำนักคอมพิวเตอร์ (สงขลา)'!$2:$8</definedName>
    <definedName name="_xlnm.Print_Titles" localSheetId="20">'15. สำนักคอมพิวเตอร์ (พัทลุง)'!$2:$8</definedName>
    <definedName name="_xlnm.Print_Titles" localSheetId="7">'2. คณะศึกษาศาสตร์'!$2:$8</definedName>
    <definedName name="_xlnm.Print_Titles" localSheetId="8">'3. คณะมนุษยศาสตร์ฯ'!$2:$8</definedName>
    <definedName name="_xlnm.Print_Titles" localSheetId="9">'4. คณะเศรษฐศาสตร์ฯ'!$2:$8</definedName>
    <definedName name="_xlnm.Print_Titles" localSheetId="10">'5. คณะวิทยาศาสตร์'!$2:$7</definedName>
    <definedName name="_xlnm.Print_Titles" localSheetId="11">'6. คณะพยาบาลศาสตร์'!$2:$8</definedName>
    <definedName name="_xlnm.Print_Titles" localSheetId="4">'62 โครงการบริการวิชาการ'!$2:$7</definedName>
    <definedName name="_xlnm.Print_Titles" localSheetId="12">'7. คณะวิทยาการสุขภาพ'!$2:$8</definedName>
    <definedName name="_xlnm.Print_Titles" localSheetId="13">'8. คณะอุตสาหกรรมเกษตรฯ'!$2:$8</definedName>
    <definedName name="_xlnm.Print_Titles" localSheetId="14">'9. คณะเทคโนโลยีและการพัฒนาชุมชน'!$2:$8</definedName>
    <definedName name="_xlnm.Print_Titles" localSheetId="5">แยกคณะ!$2:$7</definedName>
  </definedNames>
  <calcPr calcId="162913"/>
</workbook>
</file>

<file path=xl/calcChain.xml><?xml version="1.0" encoding="utf-8"?>
<calcChain xmlns="http://schemas.openxmlformats.org/spreadsheetml/2006/main">
  <c r="E9" i="55" l="1"/>
  <c r="E9" i="54"/>
  <c r="E9" i="53"/>
  <c r="E9" i="52"/>
  <c r="E10" i="51"/>
  <c r="E9" i="51" s="1"/>
  <c r="E13" i="50"/>
  <c r="E9" i="50"/>
  <c r="E9" i="49"/>
  <c r="E9" i="48"/>
  <c r="E9" i="47"/>
  <c r="E9" i="46"/>
  <c r="E10" i="45"/>
  <c r="E8" i="45"/>
  <c r="E9" i="43"/>
  <c r="E9" i="42"/>
  <c r="E9" i="41"/>
  <c r="E9" i="39"/>
  <c r="E104" i="38"/>
  <c r="E94" i="38"/>
  <c r="E88" i="38"/>
  <c r="E87" i="38" s="1"/>
  <c r="E82" i="38"/>
  <c r="E78" i="38"/>
  <c r="E68" i="38"/>
  <c r="E61" i="38"/>
  <c r="E52" i="38"/>
  <c r="E50" i="38"/>
  <c r="E38" i="38"/>
  <c r="E36" i="38" s="1"/>
  <c r="E33" i="38"/>
  <c r="E27" i="38"/>
  <c r="E19" i="38"/>
  <c r="E8" i="38"/>
  <c r="F105" i="34" l="1"/>
  <c r="F95" i="34"/>
  <c r="F83" i="34"/>
  <c r="F79" i="34"/>
  <c r="F69" i="34"/>
  <c r="F62" i="34"/>
  <c r="F53" i="34"/>
  <c r="F51" i="34"/>
  <c r="F34" i="34"/>
  <c r="F28" i="34"/>
  <c r="F20" i="34"/>
  <c r="F89" i="34"/>
  <c r="F88" i="34" s="1"/>
  <c r="F39" i="34" l="1"/>
  <c r="F37" i="34" s="1"/>
  <c r="F9" i="34"/>
  <c r="F8" i="34" s="1"/>
  <c r="D9" i="37" l="1"/>
  <c r="K28" i="7" l="1"/>
  <c r="K19" i="7"/>
  <c r="D5" i="37" l="1"/>
  <c r="F23" i="7" l="1"/>
  <c r="F22" i="7"/>
  <c r="I22" i="7" s="1"/>
  <c r="F32" i="7"/>
  <c r="I32" i="7" s="1"/>
  <c r="F31" i="7"/>
  <c r="C23" i="7"/>
  <c r="I23" i="7" s="1"/>
  <c r="C32" i="7"/>
  <c r="C31" i="7"/>
  <c r="O31" i="7"/>
  <c r="C22" i="7"/>
  <c r="O32" i="7" l="1"/>
  <c r="O22" i="7"/>
  <c r="O19" i="7"/>
  <c r="O18" i="7"/>
  <c r="O27" i="7" l="1"/>
  <c r="O28" i="7"/>
  <c r="O23" i="7"/>
  <c r="C22" i="11" l="1"/>
  <c r="H21" i="11"/>
  <c r="I21" i="11" s="1"/>
  <c r="G21" i="11"/>
  <c r="F21" i="11"/>
  <c r="F22" i="11" s="1"/>
  <c r="E21" i="11"/>
  <c r="E22" i="11" s="1"/>
  <c r="D21" i="11"/>
  <c r="D22" i="11" s="1"/>
  <c r="C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N5" i="7" l="1"/>
  <c r="M5" i="7"/>
  <c r="L5" i="7"/>
  <c r="L13" i="7" s="1"/>
  <c r="M12" i="7"/>
  <c r="N12" i="7"/>
  <c r="M13" i="7"/>
  <c r="L12" i="7"/>
  <c r="L8" i="7"/>
  <c r="L9" i="7" l="1"/>
  <c r="N13" i="7"/>
  <c r="J12" i="7" l="1"/>
  <c r="I12" i="7"/>
  <c r="K12" i="7"/>
  <c r="K13" i="7"/>
  <c r="J13" i="7"/>
  <c r="I13" i="7"/>
  <c r="I9" i="7"/>
  <c r="I8" i="7"/>
  <c r="F5" i="7" l="1"/>
  <c r="F9" i="7" s="1"/>
  <c r="F13" i="7" s="1"/>
  <c r="O12" i="7" l="1"/>
  <c r="O8" i="7"/>
  <c r="O5" i="7"/>
  <c r="O4" i="7"/>
  <c r="G13" i="7" l="1"/>
  <c r="O9" i="7"/>
  <c r="O13" i="7" l="1"/>
</calcChain>
</file>

<file path=xl/sharedStrings.xml><?xml version="1.0" encoding="utf-8"?>
<sst xmlns="http://schemas.openxmlformats.org/spreadsheetml/2006/main" count="713" uniqueCount="205">
  <si>
    <t xml:space="preserve">สรุปผลการดำเนินงานโครงการบริการวิชาการ </t>
  </si>
  <si>
    <t>โครงการ</t>
  </si>
  <si>
    <t>จำนวนผู้เข้าร่วมโครงการ</t>
  </si>
  <si>
    <t>ความพึงพอใจของผู้เข้าร่วมโครงการ (ร้อยละ)</t>
  </si>
  <si>
    <t>ผู้เข้าร่วมโครงการนำความรู้ไปใช้ประโยชน์ (ร้อยละ)</t>
  </si>
  <si>
    <t>จัดสรร</t>
  </si>
  <si>
    <t>เบิกจ่าย</t>
  </si>
  <si>
    <t>ร้อยละ</t>
  </si>
  <si>
    <t>ฝ่ายวิชาการและประกันคุณภาพ</t>
  </si>
  <si>
    <t>สถาบันทักษิณคดีศึกษา</t>
  </si>
  <si>
    <t>วิทยาลัยภูมิปัญาชุมชน</t>
  </si>
  <si>
    <t>สถาบันปฏิบัติการชุมชนเพื่อการศึกษาแบบบูรณาการ</t>
  </si>
  <si>
    <t>สำนักหอสมุด (พัทลุง)</t>
  </si>
  <si>
    <t>คณะศิลปกรรมศาสตร์</t>
  </si>
  <si>
    <t>คณะมนุษยศาสตร์และสังคมศาสตร์</t>
  </si>
  <si>
    <t>คณะศึกษาศาสตร์</t>
  </si>
  <si>
    <t>คณะวิทยาศาสตร์</t>
  </si>
  <si>
    <t>คณะเทคโนโลยีและการพัฒนาชุมชน</t>
  </si>
  <si>
    <t>คณะวิทยาการสุขภาพและการกีฬา</t>
  </si>
  <si>
    <t>สำนักหอสมุด (สงขลา)</t>
  </si>
  <si>
    <t>ประจำปีงบประมาณ พ.ศ. 2558</t>
  </si>
  <si>
    <t>จำนวนโครงการ</t>
  </si>
  <si>
    <t>ก.พ.</t>
  </si>
  <si>
    <t>ดำเนินการแล้วเสร็จ</t>
  </si>
  <si>
    <t>เม.ย.</t>
  </si>
  <si>
    <t>มี.ค.</t>
  </si>
  <si>
    <t>ม.ค.</t>
  </si>
  <si>
    <t>ต.ค.</t>
  </si>
  <si>
    <t>มิ.ย.</t>
  </si>
  <si>
    <t>ส.ค.</t>
  </si>
  <si>
    <t>พ.ย.</t>
  </si>
  <si>
    <t>ธ.ค.</t>
  </si>
  <si>
    <t>ผู้เข้าร่วม</t>
  </si>
  <si>
    <t>พ.ค.</t>
  </si>
  <si>
    <t>ก.ค.</t>
  </si>
  <si>
    <t>ก.ย.</t>
  </si>
  <si>
    <t>รวม</t>
  </si>
  <si>
    <t>บันทึก-สงป</t>
  </si>
  <si>
    <t>บันทึก-สกอ</t>
  </si>
  <si>
    <t>ข้อมูลจริง</t>
  </si>
  <si>
    <t>สถาบันวิจัยและพัฒนา</t>
  </si>
  <si>
    <t xml:space="preserve">รายชื่อหน่วยงานที่ส่งบันทึกข้อความ </t>
  </si>
  <si>
    <t>รายงานผลการดำเนินงานโครงการบริการวิชาการ - โครงการทำนุ</t>
  </si>
  <si>
    <t>รายการ</t>
  </si>
  <si>
    <t>ขยายโครงการ</t>
  </si>
  <si>
    <t xml:space="preserve"> 1. ฝ่ายวิชาการและประกันคุณภาพการศึกษา</t>
  </si>
  <si>
    <t xml:space="preserve"> 10. คณะศิลปกรรมศาสตร์</t>
  </si>
  <si>
    <t>ฝ่ายบริหารวิทยาเขตสงขลา</t>
  </si>
  <si>
    <t>ฝ่ายกิจการนิสิตวิทยาเขตพัทลุง</t>
  </si>
  <si>
    <t>ยกเลิกโครงการ</t>
  </si>
  <si>
    <t>ฝ่ายวิชาการและประกันคุณภาพการศึกษา</t>
  </si>
  <si>
    <t>รายชื่อหน่วยงานที่ส่งแบบฟอร์มโครงการบริการวิชการ และโครงการทำนุ</t>
  </si>
  <si>
    <t>งบประมาณ</t>
  </si>
  <si>
    <t>รวมมหาวิทยาลัยทักษิณ</t>
  </si>
  <si>
    <t>ฝ่ายบริหารวิทยาเขตพัทลุง</t>
  </si>
  <si>
    <t xml:space="preserve"> 2. ฝ่ายบริหารวิทยาเขตพัทลุง</t>
  </si>
  <si>
    <t xml:space="preserve"> 3. สถาบันทักษิณคดีศึกษา</t>
  </si>
  <si>
    <t>อนุมัติ</t>
  </si>
  <si>
    <t>งบประมาณ (บาท)</t>
  </si>
  <si>
    <t xml:space="preserve"> 4. สถาบันวิจัยและพัฒนา</t>
  </si>
  <si>
    <t xml:space="preserve"> 5. วิทยาลัยภูมิปัญญาชุมชน</t>
  </si>
  <si>
    <t xml:space="preserve"> 6. สถาบันปฏิบัติการชุมชนเพื่อการศึกษาแบบบูรณาการ</t>
  </si>
  <si>
    <t xml:space="preserve"> 7. สำนักหอสมุด (สงขลา)</t>
  </si>
  <si>
    <t xml:space="preserve"> 8. สำนักหอสมุด (พัทลุง)</t>
  </si>
  <si>
    <t xml:space="preserve"> 9. คณะศึกษาศาสตร์</t>
  </si>
  <si>
    <t xml:space="preserve"> 11. คณะมนุษยศาสตร์และสังคมศาสตร์</t>
  </si>
  <si>
    <t xml:space="preserve"> 12. คณะวิทยาศาสตร์</t>
  </si>
  <si>
    <t xml:space="preserve"> 13. คณะเทคโนโลยีและการพัฒนาชุมชน</t>
  </si>
  <si>
    <t xml:space="preserve"> 14. คณะวิทยาการสุขภาพและการกีฬา</t>
  </si>
  <si>
    <t>รายงานผลการดำเนินการ : โครงการบริการวิชาการแก่สังคม</t>
  </si>
  <si>
    <t>สำนักคอมพิวเตอร์ (พัทลุง)</t>
  </si>
  <si>
    <t>วิทยาลัยภูมิปัญญาชุมชน</t>
  </si>
  <si>
    <t>คณะนิติศาสตร์</t>
  </si>
  <si>
    <t>โครงการบริการวิชาการดนตรี สำหรับบุคคลทั่วไป</t>
  </si>
  <si>
    <t>ฝ่ายวิชาการ</t>
  </si>
  <si>
    <t>รายชื่อหน่วยงานที่ต้องส่งรายงานโครงการบริการวิชาการ</t>
  </si>
  <si>
    <t>ทำนุ</t>
  </si>
  <si>
    <t>บริการวิชาการ</t>
  </si>
  <si>
    <t>โครงการบริการวิชาการ</t>
  </si>
  <si>
    <t>จำนวนทั้งหมด</t>
  </si>
  <si>
    <t>โครงการที่ดำเนินการ</t>
  </si>
  <si>
    <t>โครงการที่ขอยกเลิก</t>
  </si>
  <si>
    <t>บาท</t>
  </si>
  <si>
    <t xml:space="preserve"> </t>
  </si>
  <si>
    <t xml:space="preserve"> 2. โครงการ Pre-conference Workshop on Renewable on Renewable Energy-Based Power Plant Technology for Distributed Green Generation, Energy Storage and smart Grid Techologies (25)</t>
  </si>
  <si>
    <t xml:space="preserve"> 1. โครงการสัปดาห์สิทธิมนุษยชน ครั้งที่ 6 </t>
  </si>
  <si>
    <t xml:space="preserve"> - อยู่ระหว่างการจัดทำบันทึกข้อความยกเลิกโครงการ -</t>
  </si>
  <si>
    <r>
      <t xml:space="preserve"> 3. โครงการพัฒนายกระดับคุณภาพชีวิตเศรษฐกิจและสังคมแบบพึ่งพาตนเองด้านการเกษตรของชุมชนตำบลลานข่อย และชุมชนหมู่ที่ 3 ตำบลบ้านพร้าว อำเภอป่าพะยอม จังหวัดพัทลุง </t>
    </r>
    <r>
      <rPr>
        <b/>
        <sz val="16"/>
        <rFont val="TH SarabunPSK"/>
        <family val="2"/>
      </rPr>
      <t>โครงการย่อย</t>
    </r>
    <r>
      <rPr>
        <sz val="16"/>
        <rFont val="TH SarabunPSK"/>
        <family val="2"/>
      </rPr>
      <t xml:space="preserve"> "กิจกรรมที่ 4 เกษตรหลังบ้าน "เพาะเห็ด" โดยอาจารย์ ดร.ปริศนา วงค์ล้อม ผู้รับผิดชอบ"</t>
    </r>
  </si>
  <si>
    <t xml:space="preserve"> - โครงการหลัก (ขอยกเลิกโครงการ)</t>
  </si>
  <si>
    <t xml:space="preserve"> - โครงการย่อย (ขอยกเลิกโครงการ)</t>
  </si>
  <si>
    <t xml:space="preserve"> 4. โครงการการตลาดออนไลน์ "E-Commerce"</t>
  </si>
  <si>
    <t>ประจำปีงบประมาณ พ.ศ. 2562</t>
  </si>
  <si>
    <t>คณะศิลปกรรมศาสตร์ (10 โครงการ)</t>
  </si>
  <si>
    <t>โครงการสืบสาน สร้างสรรค์และพัฒนาการละเล่นรำโทน-นกพิทิดเพื่อชุมชน</t>
  </si>
  <si>
    <t>โครงการ ดนตรี จังหวะชีวิต เพื่อการฟื้นฟูชะลอวัยในผู้สูงอายุ</t>
  </si>
  <si>
    <t>โครงการ อบรมเชิงปฏิบัติการผู้ดูแลเด็กพิเศษโดยใช้ดนตรีบำบัดครั้งที่ 3</t>
  </si>
  <si>
    <t xml:space="preserve">โครงการการสร้างสรรค์และผลิตผลงานเพลง </t>
  </si>
  <si>
    <t>โครงการ  “ค่ายนักเรียนรักศิลป์ - รักษ์สงขลา” ครั้งที่ 1</t>
  </si>
  <si>
    <t xml:space="preserve">โครงการ  “ฝึกอบรม เชิงปฏิบัติการ การเรียนรู้การทำหนังสือมัลติมีเดีย  </t>
  </si>
  <si>
    <t>โครงการ  “ประกวดประติมากรรมทราย ชายหาดสมิหลา” ครั้งที่ 1</t>
  </si>
  <si>
    <t>โครงการ  “ดนตรีไทย กาเมลัน” บูรณาการร่วมสมัยสู่สังคมอาเซียน” ครั้งที่ 3</t>
  </si>
  <si>
    <t>โครงการการส่งเสริมการสร้างมูลค่าเพิ่มให้กับสินค้าโอทอปของจังหวัดสงขลาโดยใช้สื่อทางด้านศิลปะการแสดงร่วมสมัย</t>
  </si>
  <si>
    <t>คณะศึกษาศาสตร์ (7 โครงการ)</t>
  </si>
  <si>
    <t>ส่วนงานเจ้าของโครงการไม่ดำเนินการต่อ</t>
  </si>
  <si>
    <t>จัดเป็นโครงการบริการวิชาการในลักษณะหลักสูตรระยะสั้น โดยขออนุมัติโครงการ โดยไม่มีการจัดสรรงบประมาณ</t>
  </si>
  <si>
    <t>โครงการกีฬาเพื่อบูรณาการทางสังคม  ในจังหวัดชายแดนภาคใต้</t>
  </si>
  <si>
    <t>โครงการ ฝึกอบรมเชิงปฏิบัติการ การจัดสถานที่การประชุม อบรมสัมมนาในสถานศึกษาสำหรับครูและ    นักเรียนในโรงเรียนสังกัดกองกำกับการตำรวจตระเวนชายแดนที่ 43 และโรงเรียนอื่นๆใน 5 จังหวัดชายแดนภาคใต้</t>
  </si>
  <si>
    <t>โครงการ อบรมเชิงปฏิบัติการการพัฒนาสามัตถิยะการอ่านออกเสียงภาษาไทย ปีที่ 2</t>
  </si>
  <si>
    <t xml:space="preserve">โครงการพัฒนาศักยภาพโรงเรียนในพระราชดำริ  และโรงเรียนขาดแคลนในเขตพื้นที่การศึกษา 4 จังหวัดภาคใต้
</t>
  </si>
  <si>
    <t>การพัฒนาความก้าวหน้าทางวิชาการด้วยชุมชนการเรียนรู้ทางวิชาชีพ (PLC)  ของวิทยฐานะครูและบุคลากรทางการศึกษาแนวใหม่ (L Teacher)</t>
  </si>
  <si>
    <t>โครงการประกวดทักษะการใช้ภาษาไทย ระดับมัธยมศึกษา ภาคใต้ ชิงถ้วยรางวัลพระราชทานสมเด็จพระเทพรัตนราชสุดาฯ สยามบรมราชกุมารี ครั้งที่ 12</t>
  </si>
  <si>
    <t>โครงการพัฒนาเครือข่ายครูสังคมศึกษาภาคใต้ ครั้งที่ 9</t>
  </si>
  <si>
    <t xml:space="preserve">โครงการการฝึกอบรมเชิงปฏิบัติการการเก็บรวบรวมข้อมูลชุมชนเพื่อส่งเสริมการท่องเที่ยว  ต.คลองขุด อ.เมือง จ.สตูล
</t>
  </si>
  <si>
    <t>โครงการ สัปดาห์แห่งการเรียนรู้ภูมิศาสตร์และวันสารสนเทศภูมิศาสตร์นานาชาติ (GIS DAY  2018)</t>
  </si>
  <si>
    <t>โครงการ ค่ายภูมิศาสตร์ ครั้งที่ 10</t>
  </si>
  <si>
    <t>คณะมุนษยศาสตร์และสังคมศาสตร์ (5 โครงการ)</t>
  </si>
  <si>
    <t>คณะเศรษฐศาสตร์และบริหารธุรกิจ (2 โครงการ)</t>
  </si>
  <si>
    <t xml:space="preserve">โครงการ การพัฒนาสื่อสังคมออนไลน์เพื่อจำหน่ายสินค้าของกลุ่มอาชีพ สหพันธ์กลุ่มอาชีพเทศบาลเมืองเขารูปช้าง </t>
  </si>
  <si>
    <t xml:space="preserve">โครงการ การพัฒนาผลิตภัณฑ์สำหรับกลุ่มอาชีพสมาชิกสหพันธ์กลุ่มอาชีพเทศบาลเมืองเขารูปช้าง </t>
  </si>
  <si>
    <t xml:space="preserve">โครงการงานสัปดาห์วิทยาศาสตร์แห่งชาติ ประจำปี 2561  </t>
  </si>
  <si>
    <t>โครงการ เปิดบ้านวิทยาศาสตร์ ด้วยการถ่ายทอดความรู้และประสบการณ์ผ่านพี่สู่น้อง  ประกอบด้วย 6 โครงการย่อย  (ไม่ดำเนินการโครงการย่อยที่ 4)</t>
  </si>
  <si>
    <t>โครงการย่อยที่ 1  โครงการต้นกล้าสิ่งแวดล้อมกับลูกปลาพันธุ์ใหม่</t>
  </si>
  <si>
    <t>โครงการย่อยที่ 2  โครงการซิกมา ต้นกล้าสถิติ</t>
  </si>
  <si>
    <t>โครงการย่อย 3  การถ่ายทอดความรู้ จากเคมีและเคมีอุตสาหกรรมสู่ครัวเรือน</t>
  </si>
  <si>
    <t>โครงการย่อยที่ 4  การจัดการเรียนการสอนวิทยาการคำนวณขั้นพื้นฐานสำหรับชั้นประถมศึกษา</t>
  </si>
  <si>
    <t>โครงการย่อยที่ 5 ค่ายนักคอมพิวเตอร์ Computer Camp</t>
  </si>
  <si>
    <t>โครงการย่อยที่ 6 อบรมผู้สูงอายุยุคดิจิตัล ใช้สื่อสังคมออนไลน์อย่างรู้เท่าทัน</t>
  </si>
  <si>
    <t>โครงการ การพัฒนาศักยภาพการวิจัยด้านฟิสิกส์สู่ระดับสากล บนฐานการจัดการประชุมวิชาการ</t>
  </si>
  <si>
    <t>โครงการการจัดการขยะต้นทางและการสร้างฐานพลังงานทางเลือก</t>
  </si>
  <si>
    <t>โครงการย่อยที่ 1 สร้างฐานพลังงานทางเลือก ด้วยการผลิตก๊าซชีวภาพจากขยะอินทรีย์</t>
  </si>
  <si>
    <t>โครงการย่อยที่ 2 การจัดการขยะพลาสติกในชุมชนด้วยเตาเผาขยะครัวเรือน</t>
  </si>
  <si>
    <t xml:space="preserve">โครงการการประชุมวิชาการระดับชาติและนานาชาติด้านเทคโนโลยีคอมพิวเตอร์และระบบสารสนเทศประยุกต์ 
The National Conference and International Conference on Applied Computer Technology and Information System
</t>
  </si>
  <si>
    <t>45,000*</t>
  </si>
  <si>
    <t>คณะพยาบาลศาสตร์ (1 โครงการ)</t>
  </si>
  <si>
    <t>โครงการพัฒนาแกนนำส่งเสริมสุขภาพป้องกันสมองเสื่อมในผู้สูงอายุ</t>
  </si>
  <si>
    <t>คณะวิทยาการสุขภาพและการกีฬา (8 โครงการ)</t>
  </si>
  <si>
    <r>
      <t xml:space="preserve">คณะวิทยาศาสตร์ (5 โครงการ) </t>
    </r>
    <r>
      <rPr>
        <b/>
        <i/>
        <sz val="16"/>
        <rFont val="TH SarabunPSK"/>
        <family val="2"/>
      </rPr>
      <t>(8 โครงการย่อย)</t>
    </r>
  </si>
  <si>
    <t>โครงการ “บูรณาการองค์ความรู้วิทยาศาสตร์กีฬา ในการออกกำลังกายโดยตารางเก้าช่อง เพื่อพัฒนากลไกการเรียนรู้ในนักเรียนอายุ 7-9 ปี อำเภอป่าพะยอม จังหวัดพัทลุง</t>
  </si>
  <si>
    <t>โครงการ “ดูแลส่งเสริมสุขภาพและออกกำลังกายอย่างไรจึงจะห่างไกลโรคเบาหวานและความดันโลหิตสูง”</t>
  </si>
  <si>
    <t>โครงการ การสร้างความเข้มแข็งให้กับผู้สูงอายุในชุมชนโดยการมีส่วนร่วมของชุมชน ปี 2</t>
  </si>
  <si>
    <t>โครงการส่งเสริมศักยภาพการดำเนินงานระบบประปาหมู่บ้านใน อำเภอป่าพะยอม จังหวัดพัทลุง</t>
  </si>
  <si>
    <t>โครงการ การพัฒนาศักยภาพการดำเนินงานด้านอนามัยสิ่งแวดล้อมและความปลอดภัย ในศูนย์พัฒนาเด็กเล็ก ภายใต้การดูขององค์กรปกครองส่วนท้องถิ่น อำเภอป่าพะยอม จังหวัดพัทลุง</t>
  </si>
  <si>
    <t>1. ชื่อโครงการ การดูแลสุขภาพประชาชนในชุมชนด้วยการแพทย์แผนไทย ปี 2562</t>
  </si>
  <si>
    <t>โครงการ ส่งเสริมสุขภาวะผู้สูงวัย สู่การมีอายุยืนยาว</t>
  </si>
  <si>
    <t>โครงการการฝึกอบรมเชิงปฏิบัติการ เรื่อง “การวิเคราะห์สถิติสำหรับงานวิจัยทางด้านวิทยาศาสตร์สุขภาพ”</t>
  </si>
  <si>
    <t>คณะอุตสาหกรรมเกษตรและชีวภาพ (6 โครงการ)</t>
  </si>
  <si>
    <t>โครงการการถ่ายทอดเทคโนโลยีและนวัตกรรมการแปรรูปผลิตภัณฑ์เพื่อสุขภาพและความงามจากผึ้งโพรงและชันโรงเพื่อสร้างเสริมรายได้ให้ชาวสวนในอำเภอป่าพะยอม</t>
  </si>
  <si>
    <t>โครงการฝึกอบรมเชิงปฏิบัติการเทคโนโลยีการแปรรูปผลิตภัณฑ์เนื้อสัตว์สุขภาพ</t>
  </si>
  <si>
    <t>โครงการอบมขนมสร้างรายได้</t>
  </si>
  <si>
    <t>โครงการวิทยาศาตร์อาหารเพื่อคนรุ่นใหม่ (Food science for new generation)</t>
  </si>
  <si>
    <t>โครงการฝึกปฏิบัตินักวิทยาศาสตร์ Junior 4.0</t>
  </si>
  <si>
    <t>โครงการสร้างฝัน สร้างแรงบันดาลใจ : กิจกรรมการฝึกทักษะด้านอาหารและบริการอาหาร</t>
  </si>
  <si>
    <t>คณะเทคโนโลยีและการพัฒนาชุมชน (9 โครงการ)</t>
  </si>
  <si>
    <t>โครงการ ฝึกอบรมเชิงปฏิบัติการเทคนิคการผลิตปุ๋ยหมักแบบเติมอากาศสำหรับผู้ผลิตข้าวอินทรีย์</t>
  </si>
  <si>
    <t>โครงการฝึกอบรมเชิงปฏิบัติการเพื่อก้าวเข้าสู่การเป็น Smart Farmer ในจังหวัดพัทลุง</t>
  </si>
  <si>
    <t>โครงการ วิชาชีพเพาะเห็ด : วัสดุเพาะเห็ดทดแทนขี้เลื่อยไม้ยางพาราและการเพาะเห็ดสายพันธุ์ใหม่</t>
  </si>
  <si>
    <t>โครงการ การอบรมปฏิบัติการการผลิตผักไฮโดรโปนิกส์เพื่อชุมชนเข้มแข็ง</t>
  </si>
  <si>
    <t xml:space="preserve">โครงการสัตวศาสตร์บริการวิชาการ  </t>
  </si>
  <si>
    <t>โครงการอบรมมาตรฐานการผลิตและการรับรองผลิตภัณฑ์เกษตรอินทรีย์</t>
  </si>
  <si>
    <t>โครงการ One Health TSU</t>
  </si>
  <si>
    <t>โครงการค่ายนักวิทยาศาสตร์เกษตร  ครั้งที่  17  (Young agricultural scientist camp)</t>
  </si>
  <si>
    <t>สถาบันวิจัยและพัฒนา (3 โครงการ)</t>
  </si>
  <si>
    <t>โครงการ : การนำเสนอผลงานวิจัยเด่นมหาวิทยาลัยทักษิณในงานมหกรรมงานวิจัยแห่งชาติ 2562 (Thailand Research Expo 2019)</t>
  </si>
  <si>
    <t>โครงการประชุมวิชาการระดับชาติมหาวิทยาลัยทักษิณ ครั้งที่ 29 ประจำปี 2562</t>
  </si>
  <si>
    <t>โครงการบริการวิเคราะห์ทดสอบศูนย์เครื่องมือกลาง มหาวิทยาลัยทักษิณ</t>
  </si>
  <si>
    <t>สถาบันวิจัยและพัฒนา อพ.สธ. (4 โครงการ)</t>
  </si>
  <si>
    <t>โครงการปลูกพันธุ์ไม้พื้นถิ่นที่เป็นฐานทางเศรษฐกิจและทุนทางวัฒนธรรมตามแผนแม่บทโครงการอนุรักษ์พันธุกรรมพืชอันเนื่องมาจากพระราชดำริ</t>
  </si>
  <si>
    <t>โครงการ  ค่ายเยาวชนคนเก่งสืบสานภูมิปัญญาการทำนาภาคใต้  ครั้ง 7</t>
  </si>
  <si>
    <t>โครงจัดทำฐานข้อมูลโครงการอนุรักษ์พันธุกรรมพืชอันเนื่องมาจากพระราชดำริ สมเด็จพระเทพรัตนราชสุดาฯ สยามบรมราชกุมารี มหาวิทยาลัยทักษิณ (อพ.สธ.มทษ.)</t>
  </si>
  <si>
    <t xml:space="preserve">โครงการ พัฒนาแหล่งเรียนรู้เพื่อพัฒนาและถ่ายทอดภูมิปัญญาพืชท้องถิ่นตามวิถีพอเพียง 
โครงการย่อย : โครงการพัฒนาและถ่ายทอดภูมิปัญญาการผลิตพืชท้องถิ่น ตามวิถีพอเพียง : บ้านท่ายูง ตำบลตะแพนอำเภอศรีบรรพต จังหวัดพัทลุง </t>
  </si>
  <si>
    <t>สถาบันปฏิบัติการชุมชนเพื่อการศึกษาแบบบูรณาการ (5 โครงการ)</t>
  </si>
  <si>
    <t xml:space="preserve"> โครงการย่อยที่ 1 โครงการผลิตพืชและเห็ดอินทรีย์ในระบบโรงเรือน</t>
  </si>
  <si>
    <t xml:space="preserve"> โครงการย่อยที่ 2 โครงการการทำเกษตรผสมผสานแบบอินทรีย์ วิถีสู่ความยั่งยืน</t>
  </si>
  <si>
    <t xml:space="preserve"> โครงการย่อยที่ 3  โครงการพัฒนากลุํมทำนาอินทรีย์จากนาเคมีสูํนาอินทรีย์วิถีพอเพียง</t>
  </si>
  <si>
    <t xml:space="preserve"> โครงการย่อยที่ 4  โครงการพัฒนากลุํมผลิตปุ๋ยอินทรีย์เพื่อขับเคลื่อนเกษตรอินทรีย์วิถีพอเพียง</t>
  </si>
  <si>
    <t xml:space="preserve"> โครงการย่อยที่ 5 โครงการสร้างฝายชะลอน้ำไหล คืนสมดุลธรรมชาติสู่ชุมชนอย่างยั่งยืน : ขยายเครือข่าย</t>
  </si>
  <si>
    <t>สำนักหอสมุด (9 โครงการ)</t>
  </si>
  <si>
    <t xml:space="preserve">โครงการ การออกแบบสื่อ Infographic ด้วยโปรแกรม Microsoft PowerPoint สำหรับองค์กร 4.0 </t>
  </si>
  <si>
    <t>โครงการ การจัดการบรรณานุกรมด้วยโปรแกรม Mendeley และ โปรแกรม Zotero</t>
  </si>
  <si>
    <t>โครงการอบรมเชิงปฏิบัติการ เรื่อง การสร้างและใช้งานแอพพลิเคชั่นเพื่อการเรียนการสอนยุคใหม่</t>
  </si>
  <si>
    <t>โครงการ Camp For Kids เปิดโลกการเรียนรู้ เปิดประตูสู่จินตนาการ ปี 3</t>
  </si>
  <si>
    <t>โครงการ TSU School Camp เด็กไทยยุคดิจิทัล 4.0</t>
  </si>
  <si>
    <t>โครงการ ตามรอยนักเขียนเมืองลุง (คนรักเขียน)</t>
  </si>
  <si>
    <t>โครงการอบรมเชิงปฏิบัติการ เรื่อง การบริหารจัดการห้องสมุดยุคใหม่ด้วย Google Application for Work</t>
  </si>
  <si>
    <t xml:space="preserve"> โครงการฝึกอบรมเชิงปฏิบัติการ ”บรรณารักษ์น้อย Trainer” โรงเรียนรอบรั้วมหาวิทยาลัยทักษิณ ปีที่ 3</t>
  </si>
  <si>
    <t>สำนักคอมพิวเตอร์ (6 โครงการ)</t>
  </si>
  <si>
    <t>โครงการ ฝึกอบรมเชิงปฏิบัติการ สร้างอาชีพให้คนไอที ประกอบ ติดตั้งแก้ไขปัญหาคอมพิวเตอร์ รุ่นที่ 4</t>
  </si>
  <si>
    <t>โครงการYOUNG WEBDESIGNER จุดประกายนักออกแบบเว็บไซต์รุ่นใหม่ (สำหรับเยาวชน) รุ่นที่ 4</t>
  </si>
  <si>
    <t>โครงการ ฝึกอบรมเชิงปฏิบัติการ เทคนิคการสร้างสื่อ e-Learning บทเรียนออนไลน์บนเว็บไซต์ด้วยโปรแกรม Adobe Captivate (สำหรับบุคลากรทางการศึกษา)</t>
  </si>
  <si>
    <t>โครงการ  เยาวชนนักออกแบบ Web Design ปีที่2</t>
  </si>
  <si>
    <t xml:space="preserve">โครงการ  จุดประกาย Coding สานฝันน้องม.ปลาย สู่สายอาชีพโปรแกรมเมอร์ </t>
  </si>
  <si>
    <t>โครงการ  เยาวชนนักไอที</t>
  </si>
  <si>
    <t xml:space="preserve">โครงการ “งานเกษตรแฟร์ มหาวิทยาลัยทักษิณ ครั้งที่ 15” </t>
  </si>
  <si>
    <t>โครงการอบรมเชิงปฏิบัติการเทคนิคการสืบค้นขั้นสูงเพื่อการวิจัย สำหรับนักเรียนชั้นมัธยมศึกษาตอนปลาย ปีที่ 2</t>
  </si>
  <si>
    <t xml:space="preserve">โครงการ  ส่งเสริมและพัฒนากีฬาเทควันโด ครบรอบ 50 ปีมหาวิทยาลัยทักษิณ (TSU.  Taekwondo Championship 2019)
</t>
  </si>
  <si>
    <t>โครงการ การฝึกอบรมครูเพื่อพัฒนาการอ่านของนักเรียนชั้นประถมศึกษา ในโรงเรียนในโครงการ มูลนิธิชัยพัฒนา และโรงเรียนอื่นๆ ในจังหวัดชายแดนภาคใต้</t>
  </si>
  <si>
    <t xml:space="preserve">ชุดโครงการ พัฒนาชุมชนเป้าหมายให้เข้มแข็งอย่างยั่งยืนตามหลักปรัชญาเศรษฐกิจพอเพียง ประกอบด้วย 5 โครงการย่อย ดังนี้ 
</t>
  </si>
  <si>
    <t>จำนวนผู้เข้าร่วมโครงการ (คน)</t>
  </si>
  <si>
    <t>วันที่ดำเนินการโครงการ</t>
  </si>
  <si>
    <t>หมายเหตุ</t>
  </si>
  <si>
    <t>คณะเศรษฐศาสตร์และบริหารธุรกิจ</t>
  </si>
  <si>
    <t>คณะพยาบาลศาสตร์</t>
  </si>
  <si>
    <t>คณอุตสาหกรรมเกษตรและชีวภาพ</t>
  </si>
  <si>
    <t>สถาบันปฏิบัติการชุมชนเพื่อการศึกษาแบบบูรณาการ (1 โครงการ)</t>
  </si>
  <si>
    <t>สำนักคอมพิวเตอร์ (สงขลา)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</si>
</sst>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name val="Calibri"/>
      <family val="2"/>
      <scheme val="minor"/>
    </font>
    <font>
      <sz val="16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</font>
    <font>
      <b/>
      <sz val="20"/>
      <name val="TH SarabunPSK"/>
      <family val="2"/>
    </font>
    <font>
      <b/>
      <sz val="18"/>
      <color theme="1"/>
      <name val="TH SarabunPSK"/>
      <family val="2"/>
    </font>
    <font>
      <sz val="11"/>
      <color theme="0"/>
      <name val="Calibri"/>
      <family val="2"/>
      <scheme val="minor"/>
    </font>
    <font>
      <sz val="16"/>
      <color theme="0"/>
      <name val="TH SarabunPSK"/>
      <family val="2"/>
    </font>
    <font>
      <b/>
      <i/>
      <sz val="16"/>
      <color rgb="FF00B050"/>
      <name val="TH SarabunPSK"/>
      <family val="2"/>
    </font>
    <font>
      <i/>
      <sz val="16"/>
      <color theme="3"/>
      <name val="TH SarabunPSK"/>
      <family val="2"/>
    </font>
    <font>
      <b/>
      <i/>
      <sz val="16"/>
      <name val="TH SarabunPSK"/>
      <family val="2"/>
    </font>
    <font>
      <sz val="16"/>
      <color theme="3"/>
      <name val="TH SarabunPSK"/>
      <family val="2"/>
    </font>
    <font>
      <i/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43" fontId="3" fillId="3" borderId="4" xfId="1" applyFont="1" applyFill="1" applyBorder="1" applyAlignment="1">
      <alignment vertical="center"/>
    </xf>
    <xf numFmtId="43" fontId="7" fillId="0" borderId="0" xfId="1" applyFont="1"/>
    <xf numFmtId="43" fontId="7" fillId="3" borderId="4" xfId="1" applyFont="1" applyFill="1" applyBorder="1"/>
    <xf numFmtId="43" fontId="7" fillId="0" borderId="10" xfId="1" applyFont="1" applyBorder="1"/>
    <xf numFmtId="43" fontId="7" fillId="0" borderId="11" xfId="1" applyFont="1" applyBorder="1"/>
    <xf numFmtId="43" fontId="7" fillId="0" borderId="0" xfId="1" applyFont="1" applyAlignment="1">
      <alignment horizontal="center"/>
    </xf>
    <xf numFmtId="43" fontId="7" fillId="3" borderId="4" xfId="1" applyFont="1" applyFill="1" applyBorder="1" applyAlignment="1">
      <alignment horizontal="center"/>
    </xf>
    <xf numFmtId="43" fontId="7" fillId="0" borderId="10" xfId="1" applyFont="1" applyBorder="1" applyAlignment="1"/>
    <xf numFmtId="43" fontId="7" fillId="0" borderId="11" xfId="1" applyFont="1" applyBorder="1" applyAlignment="1"/>
    <xf numFmtId="43" fontId="6" fillId="0" borderId="4" xfId="1" applyFont="1" applyFill="1" applyBorder="1" applyAlignment="1">
      <alignment horizontal="left" vertical="top" wrapText="1"/>
    </xf>
    <xf numFmtId="0" fontId="4" fillId="4" borderId="0" xfId="0" applyFont="1" applyFill="1" applyBorder="1"/>
    <xf numFmtId="0" fontId="3" fillId="4" borderId="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4" fillId="4" borderId="4" xfId="0" applyFont="1" applyFill="1" applyBorder="1"/>
    <xf numFmtId="0" fontId="4" fillId="4" borderId="4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top" wrapText="1"/>
    </xf>
    <xf numFmtId="164" fontId="4" fillId="4" borderId="4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0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43" fontId="5" fillId="0" borderId="0" xfId="1" applyFont="1" applyFill="1" applyAlignment="1">
      <alignment horizontal="left" vertical="top"/>
    </xf>
    <xf numFmtId="43" fontId="9" fillId="0" borderId="0" xfId="1" applyFont="1" applyFill="1" applyAlignment="1">
      <alignment horizontal="left" vertical="top"/>
    </xf>
    <xf numFmtId="43" fontId="8" fillId="3" borderId="4" xfId="1" applyFont="1" applyFill="1" applyBorder="1" applyAlignment="1">
      <alignment vertical="top" wrapText="1"/>
    </xf>
    <xf numFmtId="43" fontId="4" fillId="4" borderId="4" xfId="1" applyFont="1" applyFill="1" applyBorder="1" applyAlignment="1">
      <alignment vertical="center"/>
    </xf>
    <xf numFmtId="164" fontId="3" fillId="3" borderId="4" xfId="1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top"/>
    </xf>
    <xf numFmtId="0" fontId="3" fillId="3" borderId="20" xfId="0" applyFont="1" applyFill="1" applyBorder="1" applyAlignment="1">
      <alignment horizontal="center" vertical="top"/>
    </xf>
    <xf numFmtId="43" fontId="8" fillId="2" borderId="4" xfId="1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8" fillId="2" borderId="8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43" fontId="8" fillId="2" borderId="4" xfId="1" applyFont="1" applyFill="1" applyBorder="1" applyAlignment="1">
      <alignment vertical="top"/>
    </xf>
    <xf numFmtId="0" fontId="8" fillId="3" borderId="8" xfId="0" applyFont="1" applyFill="1" applyBorder="1" applyAlignment="1">
      <alignment vertical="top"/>
    </xf>
    <xf numFmtId="0" fontId="8" fillId="3" borderId="9" xfId="0" applyFont="1" applyFill="1" applyBorder="1" applyAlignment="1">
      <alignment vertical="top"/>
    </xf>
    <xf numFmtId="43" fontId="8" fillId="3" borderId="4" xfId="1" applyFont="1" applyFill="1" applyBorder="1" applyAlignment="1">
      <alignment horizontal="center" vertical="top"/>
    </xf>
    <xf numFmtId="43" fontId="8" fillId="3" borderId="4" xfId="1" applyFont="1" applyFill="1" applyBorder="1" applyAlignment="1">
      <alignment vertical="top"/>
    </xf>
    <xf numFmtId="0" fontId="5" fillId="0" borderId="0" xfId="0" applyFont="1" applyFill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Fill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43" fontId="8" fillId="2" borderId="4" xfId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21" xfId="0" applyFont="1" applyBorder="1"/>
    <xf numFmtId="0" fontId="4" fillId="0" borderId="22" xfId="0" applyFont="1" applyBorder="1"/>
    <xf numFmtId="0" fontId="3" fillId="0" borderId="21" xfId="0" applyFont="1" applyBorder="1"/>
    <xf numFmtId="0" fontId="3" fillId="0" borderId="0" xfId="0" applyFont="1" applyBorder="1"/>
    <xf numFmtId="0" fontId="3" fillId="0" borderId="22" xfId="0" applyFont="1" applyBorder="1"/>
    <xf numFmtId="0" fontId="4" fillId="0" borderId="0" xfId="0" applyFont="1" applyBorder="1"/>
    <xf numFmtId="0" fontId="3" fillId="0" borderId="1" xfId="0" applyFont="1" applyBorder="1"/>
    <xf numFmtId="43" fontId="3" fillId="0" borderId="2" xfId="1" applyFont="1" applyBorder="1"/>
    <xf numFmtId="0" fontId="3" fillId="0" borderId="3" xfId="0" applyFont="1" applyBorder="1"/>
    <xf numFmtId="0" fontId="3" fillId="0" borderId="23" xfId="0" applyFont="1" applyBorder="1"/>
    <xf numFmtId="43" fontId="4" fillId="0" borderId="24" xfId="1" applyFont="1" applyBorder="1"/>
    <xf numFmtId="0" fontId="4" fillId="0" borderId="25" xfId="0" applyFont="1" applyBorder="1"/>
    <xf numFmtId="43" fontId="4" fillId="0" borderId="0" xfId="1" applyFont="1" applyBorder="1"/>
    <xf numFmtId="0" fontId="4" fillId="0" borderId="26" xfId="0" applyFont="1" applyBorder="1"/>
    <xf numFmtId="43" fontId="4" fillId="0" borderId="27" xfId="1" applyFont="1" applyBorder="1"/>
    <xf numFmtId="0" fontId="4" fillId="0" borderId="28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43" fontId="4" fillId="0" borderId="0" xfId="1" applyFont="1" applyBorder="1" applyAlignment="1">
      <alignment vertical="top"/>
    </xf>
    <xf numFmtId="0" fontId="6" fillId="0" borderId="21" xfId="0" applyFont="1" applyFill="1" applyBorder="1" applyAlignment="1">
      <alignment horizontal="left" vertical="top" wrapText="1"/>
    </xf>
    <xf numFmtId="0" fontId="4" fillId="0" borderId="22" xfId="0" applyFont="1" applyBorder="1" applyAlignment="1">
      <alignment vertical="top"/>
    </xf>
    <xf numFmtId="0" fontId="6" fillId="0" borderId="5" xfId="0" applyFont="1" applyFill="1" applyBorder="1" applyAlignment="1">
      <alignment horizontal="left" vertical="top" wrapText="1"/>
    </xf>
    <xf numFmtId="43" fontId="4" fillId="0" borderId="6" xfId="1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6" fillId="0" borderId="4" xfId="0" applyFont="1" applyFill="1" applyBorder="1" applyAlignment="1">
      <alignment horizontal="left" vertical="top" wrapText="1"/>
    </xf>
    <xf numFmtId="43" fontId="6" fillId="0" borderId="4" xfId="1" applyFont="1" applyFill="1" applyBorder="1" applyAlignment="1">
      <alignment horizontal="right" vertical="top" wrapText="1"/>
    </xf>
    <xf numFmtId="43" fontId="8" fillId="3" borderId="4" xfId="1" applyFont="1" applyFill="1" applyBorder="1" applyAlignment="1">
      <alignment horizontal="right" vertical="top" wrapText="1"/>
    </xf>
    <xf numFmtId="0" fontId="13" fillId="0" borderId="0" xfId="0" applyFont="1" applyFill="1" applyAlignment="1">
      <alignment horizontal="center" vertical="top"/>
    </xf>
    <xf numFmtId="0" fontId="13" fillId="0" borderId="8" xfId="0" applyFont="1" applyFill="1" applyBorder="1" applyAlignment="1">
      <alignment horizontal="center" vertical="top"/>
    </xf>
    <xf numFmtId="0" fontId="13" fillId="0" borderId="8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43" fontId="13" fillId="0" borderId="4" xfId="1" applyFont="1" applyFill="1" applyBorder="1" applyAlignment="1">
      <alignment horizontal="right" vertical="top" wrapText="1"/>
    </xf>
    <xf numFmtId="43" fontId="13" fillId="0" borderId="4" xfId="1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 vertical="top"/>
    </xf>
    <xf numFmtId="0" fontId="6" fillId="5" borderId="8" xfId="0" applyFont="1" applyFill="1" applyBorder="1" applyAlignment="1">
      <alignment horizontal="center" vertical="top"/>
    </xf>
    <xf numFmtId="0" fontId="14" fillId="5" borderId="8" xfId="0" applyFont="1" applyFill="1" applyBorder="1" applyAlignment="1">
      <alignment horizontal="left" vertical="top" wrapText="1"/>
    </xf>
    <xf numFmtId="0" fontId="14" fillId="5" borderId="4" xfId="0" applyFont="1" applyFill="1" applyBorder="1" applyAlignment="1">
      <alignment horizontal="left" vertical="top" wrapText="1"/>
    </xf>
    <xf numFmtId="43" fontId="14" fillId="5" borderId="4" xfId="1" applyFont="1" applyFill="1" applyBorder="1" applyAlignment="1">
      <alignment horizontal="right" vertical="top" wrapText="1"/>
    </xf>
    <xf numFmtId="43" fontId="6" fillId="5" borderId="4" xfId="1" applyFont="1" applyFill="1" applyBorder="1" applyAlignment="1">
      <alignment horizontal="left" vertical="top" wrapText="1"/>
    </xf>
    <xf numFmtId="43" fontId="8" fillId="2" borderId="4" xfId="1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top"/>
    </xf>
    <xf numFmtId="0" fontId="16" fillId="5" borderId="8" xfId="0" applyFont="1" applyFill="1" applyBorder="1" applyAlignment="1">
      <alignment horizontal="center" vertical="top"/>
    </xf>
    <xf numFmtId="0" fontId="16" fillId="5" borderId="8" xfId="0" applyFont="1" applyFill="1" applyBorder="1" applyAlignment="1">
      <alignment horizontal="left" vertical="top" wrapText="1"/>
    </xf>
    <xf numFmtId="0" fontId="16" fillId="5" borderId="4" xfId="0" applyFont="1" applyFill="1" applyBorder="1" applyAlignment="1">
      <alignment horizontal="left" vertical="top" wrapText="1"/>
    </xf>
    <xf numFmtId="43" fontId="16" fillId="5" borderId="4" xfId="1" applyFont="1" applyFill="1" applyBorder="1" applyAlignment="1">
      <alignment horizontal="right" vertical="top" wrapText="1"/>
    </xf>
    <xf numFmtId="43" fontId="16" fillId="5" borderId="4" xfId="1" applyFont="1" applyFill="1" applyBorder="1" applyAlignment="1">
      <alignment horizontal="left" vertical="top" wrapText="1"/>
    </xf>
    <xf numFmtId="43" fontId="8" fillId="2" borderId="19" xfId="1" applyFont="1" applyFill="1" applyBorder="1" applyAlignment="1">
      <alignment horizontal="center" vertical="top" wrapText="1"/>
    </xf>
    <xf numFmtId="43" fontId="8" fillId="2" borderId="20" xfId="1" applyFont="1" applyFill="1" applyBorder="1" applyAlignment="1">
      <alignment horizontal="center" vertical="top" wrapText="1"/>
    </xf>
    <xf numFmtId="43" fontId="14" fillId="0" borderId="4" xfId="1" applyFont="1" applyFill="1" applyBorder="1" applyAlignment="1">
      <alignment horizontal="right" vertical="top" wrapText="1"/>
    </xf>
    <xf numFmtId="0" fontId="17" fillId="0" borderId="8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right" vertical="top"/>
    </xf>
    <xf numFmtId="43" fontId="17" fillId="0" borderId="4" xfId="1" applyFont="1" applyFill="1" applyBorder="1" applyAlignment="1">
      <alignment horizontal="right" vertical="top" wrapText="1"/>
    </xf>
    <xf numFmtId="0" fontId="17" fillId="0" borderId="0" xfId="0" applyFont="1" applyFill="1" applyAlignment="1">
      <alignment horizontal="center" vertical="top"/>
    </xf>
    <xf numFmtId="0" fontId="17" fillId="0" borderId="8" xfId="0" applyFont="1" applyFill="1" applyBorder="1" applyAlignment="1">
      <alignment horizontal="center" vertical="top"/>
    </xf>
    <xf numFmtId="43" fontId="17" fillId="0" borderId="4" xfId="1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top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43" fontId="7" fillId="0" borderId="15" xfId="1" applyFont="1" applyBorder="1" applyAlignment="1"/>
    <xf numFmtId="43" fontId="7" fillId="0" borderId="16" xfId="1" applyFont="1" applyBorder="1" applyAlignment="1"/>
    <xf numFmtId="43" fontId="7" fillId="0" borderId="17" xfId="1" applyFont="1" applyBorder="1" applyAlignment="1"/>
    <xf numFmtId="43" fontId="7" fillId="0" borderId="15" xfId="1" applyFont="1" applyBorder="1" applyAlignment="1">
      <alignment horizontal="center"/>
    </xf>
    <xf numFmtId="43" fontId="7" fillId="0" borderId="16" xfId="1" applyFont="1" applyBorder="1" applyAlignment="1">
      <alignment horizontal="center"/>
    </xf>
    <xf numFmtId="43" fontId="7" fillId="0" borderId="17" xfId="1" applyFont="1" applyBorder="1" applyAlignment="1">
      <alignment horizontal="center"/>
    </xf>
    <xf numFmtId="43" fontId="7" fillId="0" borderId="12" xfId="1" applyFont="1" applyBorder="1" applyAlignment="1"/>
    <xf numFmtId="43" fontId="7" fillId="0" borderId="13" xfId="1" applyFont="1" applyBorder="1" applyAlignment="1"/>
    <xf numFmtId="43" fontId="7" fillId="0" borderId="14" xfId="1" applyFont="1" applyBorder="1" applyAlignment="1"/>
    <xf numFmtId="43" fontId="7" fillId="0" borderId="12" xfId="1" applyFont="1" applyBorder="1" applyAlignment="1">
      <alignment horizontal="center"/>
    </xf>
    <xf numFmtId="43" fontId="7" fillId="0" borderId="13" xfId="1" applyFont="1" applyBorder="1" applyAlignment="1">
      <alignment horizontal="center"/>
    </xf>
    <xf numFmtId="43" fontId="7" fillId="0" borderId="14" xfId="1" applyFont="1" applyBorder="1" applyAlignment="1">
      <alignment horizontal="center"/>
    </xf>
    <xf numFmtId="0" fontId="9" fillId="0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43" fontId="8" fillId="2" borderId="4" xfId="1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center"/>
    </xf>
  </cellXfs>
  <cellStyles count="4">
    <cellStyle name="เครื่องหมายจุลภาค 2" xfId="3"/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workbookViewId="0">
      <selection activeCell="F13" sqref="F12:F13"/>
    </sheetView>
  </sheetViews>
  <sheetFormatPr defaultColWidth="9" defaultRowHeight="24"/>
  <cols>
    <col min="1" max="1" width="8.42578125" style="16" customWidth="1"/>
    <col min="2" max="2" width="40.42578125" style="16" bestFit="1" customWidth="1"/>
    <col min="3" max="6" width="9" style="16" customWidth="1"/>
    <col min="7" max="8" width="13.7109375" style="16" customWidth="1"/>
    <col min="9" max="9" width="7.42578125" style="16" bestFit="1" customWidth="1"/>
    <col min="10" max="10" width="0.42578125" style="16" customWidth="1"/>
    <col min="11" max="16384" width="9" style="16"/>
  </cols>
  <sheetData>
    <row r="1" spans="2:9" ht="50.25" customHeight="1"/>
    <row r="2" spans="2:9" ht="27.75">
      <c r="B2" s="118" t="s">
        <v>69</v>
      </c>
      <c r="C2" s="118"/>
      <c r="D2" s="118"/>
      <c r="E2" s="118"/>
      <c r="F2" s="118"/>
      <c r="G2" s="118"/>
      <c r="H2" s="118"/>
      <c r="I2" s="118"/>
    </row>
    <row r="3" spans="2:9" ht="27.75">
      <c r="B3" s="118" t="s">
        <v>20</v>
      </c>
      <c r="C3" s="118"/>
      <c r="D3" s="118"/>
      <c r="E3" s="118"/>
      <c r="F3" s="118"/>
      <c r="G3" s="118"/>
      <c r="H3" s="118"/>
      <c r="I3" s="118"/>
    </row>
    <row r="4" spans="2:9" ht="7.5" customHeight="1"/>
    <row r="5" spans="2:9">
      <c r="B5" s="28" t="s">
        <v>43</v>
      </c>
      <c r="C5" s="115" t="s">
        <v>21</v>
      </c>
      <c r="D5" s="116"/>
      <c r="E5" s="116"/>
      <c r="F5" s="117"/>
      <c r="G5" s="115" t="s">
        <v>58</v>
      </c>
      <c r="H5" s="116"/>
      <c r="I5" s="117"/>
    </row>
    <row r="6" spans="2:9" ht="72">
      <c r="B6" s="29"/>
      <c r="C6" s="17" t="s">
        <v>57</v>
      </c>
      <c r="D6" s="17" t="s">
        <v>23</v>
      </c>
      <c r="E6" s="17" t="s">
        <v>44</v>
      </c>
      <c r="F6" s="17" t="s">
        <v>49</v>
      </c>
      <c r="G6" s="17" t="s">
        <v>5</v>
      </c>
      <c r="H6" s="17" t="s">
        <v>6</v>
      </c>
      <c r="I6" s="17" t="s">
        <v>7</v>
      </c>
    </row>
    <row r="7" spans="2:9">
      <c r="B7" s="15" t="s">
        <v>45</v>
      </c>
      <c r="C7" s="18">
        <v>1</v>
      </c>
      <c r="D7" s="18">
        <v>0</v>
      </c>
      <c r="E7" s="18">
        <v>1</v>
      </c>
      <c r="F7" s="18">
        <v>0</v>
      </c>
      <c r="G7" s="25">
        <v>500000</v>
      </c>
      <c r="H7" s="25">
        <v>108534</v>
      </c>
      <c r="I7" s="25">
        <f>H7/G7*100</f>
        <v>21.706800000000001</v>
      </c>
    </row>
    <row r="8" spans="2:9">
      <c r="B8" s="15" t="s">
        <v>55</v>
      </c>
      <c r="C8" s="18">
        <v>1</v>
      </c>
      <c r="D8" s="18">
        <v>1</v>
      </c>
      <c r="E8" s="18">
        <v>0</v>
      </c>
      <c r="F8" s="18">
        <v>0</v>
      </c>
      <c r="G8" s="25">
        <v>30450</v>
      </c>
      <c r="H8" s="25">
        <v>30450</v>
      </c>
      <c r="I8" s="25">
        <f t="shared" ref="I8:I19" si="0">H8/G8*100</f>
        <v>100</v>
      </c>
    </row>
    <row r="9" spans="2:9">
      <c r="B9" s="15" t="s">
        <v>56</v>
      </c>
      <c r="C9" s="18">
        <v>1</v>
      </c>
      <c r="D9" s="18">
        <v>1</v>
      </c>
      <c r="E9" s="18">
        <v>0</v>
      </c>
      <c r="F9" s="18">
        <v>0</v>
      </c>
      <c r="G9" s="25">
        <v>79000</v>
      </c>
      <c r="H9" s="25">
        <v>79000</v>
      </c>
      <c r="I9" s="25">
        <f t="shared" si="0"/>
        <v>100</v>
      </c>
    </row>
    <row r="10" spans="2:9">
      <c r="B10" s="15" t="s">
        <v>59</v>
      </c>
      <c r="C10" s="18">
        <v>2</v>
      </c>
      <c r="D10" s="18">
        <v>2</v>
      </c>
      <c r="E10" s="18">
        <v>0</v>
      </c>
      <c r="F10" s="18"/>
      <c r="G10" s="25">
        <v>1400000</v>
      </c>
      <c r="H10" s="25">
        <v>1387130</v>
      </c>
      <c r="I10" s="25">
        <f t="shared" si="0"/>
        <v>99.080714285714294</v>
      </c>
    </row>
    <row r="11" spans="2:9">
      <c r="B11" s="15" t="s">
        <v>60</v>
      </c>
      <c r="C11" s="18">
        <v>16</v>
      </c>
      <c r="D11" s="18">
        <v>14</v>
      </c>
      <c r="E11" s="18">
        <v>2</v>
      </c>
      <c r="F11" s="18">
        <v>0</v>
      </c>
      <c r="G11" s="25">
        <v>7942000</v>
      </c>
      <c r="H11" s="25">
        <v>6935424</v>
      </c>
      <c r="I11" s="25">
        <f t="shared" si="0"/>
        <v>87.325912868295148</v>
      </c>
    </row>
    <row r="12" spans="2:9">
      <c r="B12" s="15" t="s">
        <v>61</v>
      </c>
      <c r="C12" s="18">
        <v>6</v>
      </c>
      <c r="D12" s="18">
        <v>6</v>
      </c>
      <c r="E12" s="18">
        <v>0</v>
      </c>
      <c r="F12" s="18">
        <v>0</v>
      </c>
      <c r="G12" s="25">
        <v>368000</v>
      </c>
      <c r="H12" s="25">
        <v>365961</v>
      </c>
      <c r="I12" s="25">
        <f t="shared" si="0"/>
        <v>99.445923913043472</v>
      </c>
    </row>
    <row r="13" spans="2:9">
      <c r="B13" s="15" t="s">
        <v>62</v>
      </c>
      <c r="C13" s="18">
        <v>1</v>
      </c>
      <c r="D13" s="18">
        <v>1</v>
      </c>
      <c r="E13" s="18">
        <v>0</v>
      </c>
      <c r="F13" s="18">
        <v>0</v>
      </c>
      <c r="G13" s="25">
        <v>23000</v>
      </c>
      <c r="H13" s="25">
        <v>23000</v>
      </c>
      <c r="I13" s="25">
        <f t="shared" si="0"/>
        <v>100</v>
      </c>
    </row>
    <row r="14" spans="2:9">
      <c r="B14" s="15" t="s">
        <v>63</v>
      </c>
      <c r="C14" s="18">
        <v>2</v>
      </c>
      <c r="D14" s="18">
        <v>2</v>
      </c>
      <c r="E14" s="18">
        <v>0</v>
      </c>
      <c r="F14" s="18">
        <v>0</v>
      </c>
      <c r="G14" s="25">
        <v>87000</v>
      </c>
      <c r="H14" s="25">
        <v>87000</v>
      </c>
      <c r="I14" s="25">
        <f t="shared" si="0"/>
        <v>100</v>
      </c>
    </row>
    <row r="15" spans="2:9">
      <c r="B15" s="15" t="s">
        <v>64</v>
      </c>
      <c r="C15" s="18">
        <v>3</v>
      </c>
      <c r="D15" s="18">
        <v>3</v>
      </c>
      <c r="E15" s="18">
        <v>0</v>
      </c>
      <c r="F15" s="18">
        <v>0</v>
      </c>
      <c r="G15" s="25">
        <v>1071000</v>
      </c>
      <c r="H15" s="25">
        <v>910925.35</v>
      </c>
      <c r="I15" s="25">
        <f t="shared" si="0"/>
        <v>85.053720821661997</v>
      </c>
    </row>
    <row r="16" spans="2:9">
      <c r="B16" s="15" t="s">
        <v>46</v>
      </c>
      <c r="C16" s="18">
        <v>5</v>
      </c>
      <c r="D16" s="18">
        <v>4</v>
      </c>
      <c r="E16" s="18">
        <v>0</v>
      </c>
      <c r="F16" s="18">
        <v>1</v>
      </c>
      <c r="G16" s="25">
        <v>639000</v>
      </c>
      <c r="H16" s="25">
        <v>539000</v>
      </c>
      <c r="I16" s="25">
        <f t="shared" si="0"/>
        <v>84.350547730829419</v>
      </c>
    </row>
    <row r="17" spans="2:9">
      <c r="B17" s="15" t="s">
        <v>65</v>
      </c>
      <c r="C17" s="18">
        <v>4</v>
      </c>
      <c r="D17" s="18">
        <v>4</v>
      </c>
      <c r="E17" s="18">
        <v>0</v>
      </c>
      <c r="F17" s="18">
        <v>0</v>
      </c>
      <c r="G17" s="25">
        <v>239000</v>
      </c>
      <c r="H17" s="25">
        <v>239000</v>
      </c>
      <c r="I17" s="25">
        <f t="shared" si="0"/>
        <v>100</v>
      </c>
    </row>
    <row r="18" spans="2:9">
      <c r="B18" s="15" t="s">
        <v>66</v>
      </c>
      <c r="C18" s="18">
        <v>5</v>
      </c>
      <c r="D18" s="18">
        <v>5</v>
      </c>
      <c r="E18" s="18">
        <v>0</v>
      </c>
      <c r="F18" s="18">
        <v>0</v>
      </c>
      <c r="G18" s="25">
        <v>661000</v>
      </c>
      <c r="H18" s="25">
        <v>653019</v>
      </c>
      <c r="I18" s="25">
        <f t="shared" si="0"/>
        <v>98.792586989409983</v>
      </c>
    </row>
    <row r="19" spans="2:9">
      <c r="B19" s="15" t="s">
        <v>67</v>
      </c>
      <c r="C19" s="18">
        <v>7</v>
      </c>
      <c r="D19" s="18">
        <v>7</v>
      </c>
      <c r="E19" s="18">
        <v>0</v>
      </c>
      <c r="F19" s="18">
        <v>0</v>
      </c>
      <c r="G19" s="25">
        <v>1644000</v>
      </c>
      <c r="H19" s="25">
        <v>1643890</v>
      </c>
      <c r="I19" s="25">
        <f t="shared" si="0"/>
        <v>99.993309002433094</v>
      </c>
    </row>
    <row r="20" spans="2:9">
      <c r="B20" s="15" t="s">
        <v>68</v>
      </c>
      <c r="C20" s="18">
        <v>5</v>
      </c>
      <c r="D20" s="18">
        <v>3</v>
      </c>
      <c r="E20" s="18">
        <v>2</v>
      </c>
      <c r="F20" s="18">
        <v>0</v>
      </c>
      <c r="G20" s="25">
        <v>800000</v>
      </c>
      <c r="H20" s="25">
        <v>466517</v>
      </c>
      <c r="I20" s="25">
        <f t="shared" ref="I20" si="1">H20/G20*100</f>
        <v>58.314624999999999</v>
      </c>
    </row>
    <row r="21" spans="2:9">
      <c r="B21" s="13" t="s">
        <v>36</v>
      </c>
      <c r="C21" s="26">
        <f>SUM(C7:C20)</f>
        <v>59</v>
      </c>
      <c r="D21" s="26">
        <f>SUM(D7:D20)</f>
        <v>53</v>
      </c>
      <c r="E21" s="26">
        <f>SUM(E7:E20)</f>
        <v>5</v>
      </c>
      <c r="F21" s="26">
        <f>SUM(F7:F20)</f>
        <v>1</v>
      </c>
      <c r="G21" s="1">
        <f t="shared" ref="G21:H21" si="2">SUM(G7:G20)</f>
        <v>15483450</v>
      </c>
      <c r="H21" s="1">
        <f t="shared" si="2"/>
        <v>13468850.35</v>
      </c>
      <c r="I21" s="1">
        <f>H21/G21*100</f>
        <v>86.988690182097656</v>
      </c>
    </row>
    <row r="22" spans="2:9">
      <c r="B22" s="27" t="s">
        <v>7</v>
      </c>
      <c r="C22" s="18">
        <f>C21/C21*100</f>
        <v>100</v>
      </c>
      <c r="D22" s="25">
        <f>D21/$C$21*100</f>
        <v>89.830508474576277</v>
      </c>
      <c r="E22" s="25">
        <f>E21/$C$21*100</f>
        <v>8.4745762711864394</v>
      </c>
      <c r="F22" s="25">
        <f>F21/$C$21*100</f>
        <v>1.6949152542372881</v>
      </c>
    </row>
  </sheetData>
  <mergeCells count="4">
    <mergeCell ref="C5:F5"/>
    <mergeCell ref="G5:I5"/>
    <mergeCell ref="B2:I2"/>
    <mergeCell ref="B3:I3"/>
  </mergeCells>
  <pageMargins left="0.31496062992125984" right="0.31496062992125984" top="0.15748031496062992" bottom="0.15748031496062992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showGridLines="0" zoomScale="85" zoomScaleNormal="85" workbookViewId="0">
      <selection activeCell="I12" sqref="I12"/>
    </sheetView>
  </sheetViews>
  <sheetFormatPr defaultColWidth="36.85546875" defaultRowHeight="24.75" customHeight="1"/>
  <cols>
    <col min="1" max="1" width="4.7109375" style="44" customWidth="1"/>
    <col min="2" max="2" width="6" style="43" customWidth="1"/>
    <col min="3" max="3" width="6.140625" style="43" hidden="1" customWidth="1"/>
    <col min="4" max="4" width="56.28515625" style="43" customWidth="1"/>
    <col min="5" max="5" width="17.28515625" style="22" customWidth="1"/>
    <col min="6" max="6" width="19.42578125" style="22" customWidth="1"/>
    <col min="7" max="7" width="20.7109375" style="22" customWidth="1"/>
    <col min="8" max="9" width="25.7109375" style="22" customWidth="1"/>
    <col min="10" max="10" width="14.42578125" style="34" customWidth="1"/>
    <col min="11" max="16384" width="36.85546875" style="34"/>
  </cols>
  <sheetData>
    <row r="2" spans="1:9" ht="24.75" customHeight="1">
      <c r="B2" s="132" t="s">
        <v>0</v>
      </c>
      <c r="C2" s="132"/>
      <c r="D2" s="132"/>
      <c r="E2" s="132"/>
      <c r="F2" s="132"/>
      <c r="G2" s="132"/>
      <c r="H2" s="132"/>
      <c r="I2" s="132"/>
    </row>
    <row r="3" spans="1:9" ht="24.75" customHeight="1">
      <c r="B3" s="132" t="s">
        <v>91</v>
      </c>
      <c r="C3" s="132"/>
      <c r="D3" s="132"/>
      <c r="E3" s="132"/>
      <c r="F3" s="132"/>
      <c r="G3" s="132"/>
      <c r="H3" s="132"/>
      <c r="I3" s="132"/>
    </row>
    <row r="4" spans="1:9" ht="24.75" customHeight="1">
      <c r="B4" s="35" t="s">
        <v>200</v>
      </c>
      <c r="C4" s="99"/>
      <c r="D4" s="99"/>
      <c r="E4" s="99"/>
      <c r="F4" s="99"/>
      <c r="G4" s="99"/>
      <c r="H4" s="99"/>
      <c r="I4" s="99"/>
    </row>
    <row r="5" spans="1:9" ht="5.25" customHeight="1">
      <c r="B5" s="132"/>
      <c r="C5" s="132"/>
      <c r="D5" s="132"/>
      <c r="E5" s="132"/>
      <c r="F5" s="132"/>
      <c r="G5" s="132"/>
      <c r="H5" s="132"/>
      <c r="I5" s="132"/>
    </row>
    <row r="6" spans="1:9" ht="3.75" customHeight="1">
      <c r="B6" s="35"/>
      <c r="C6" s="35"/>
      <c r="D6" s="35"/>
      <c r="E6" s="23"/>
      <c r="F6" s="23"/>
      <c r="G6" s="23"/>
      <c r="H6" s="23"/>
      <c r="I6" s="23"/>
    </row>
    <row r="7" spans="1:9" s="33" customFormat="1" ht="27.75" customHeight="1">
      <c r="A7" s="45"/>
      <c r="B7" s="133" t="s">
        <v>1</v>
      </c>
      <c r="C7" s="134"/>
      <c r="D7" s="135"/>
      <c r="E7" s="105" t="s">
        <v>52</v>
      </c>
      <c r="F7" s="139" t="s">
        <v>198</v>
      </c>
      <c r="G7" s="139" t="s">
        <v>197</v>
      </c>
      <c r="H7" s="139" t="s">
        <v>3</v>
      </c>
      <c r="I7" s="139" t="s">
        <v>4</v>
      </c>
    </row>
    <row r="8" spans="1:9" s="33" customFormat="1" ht="25.5" customHeight="1">
      <c r="A8" s="45"/>
      <c r="B8" s="136"/>
      <c r="C8" s="137"/>
      <c r="D8" s="138"/>
      <c r="E8" s="106" t="s">
        <v>5</v>
      </c>
      <c r="F8" s="139"/>
      <c r="G8" s="139"/>
      <c r="H8" s="139"/>
      <c r="I8" s="139"/>
    </row>
    <row r="9" spans="1:9" s="33" customFormat="1" ht="24">
      <c r="A9" s="46"/>
      <c r="B9" s="39" t="s">
        <v>116</v>
      </c>
      <c r="C9" s="39"/>
      <c r="D9" s="40"/>
      <c r="E9" s="85">
        <f>SUM(E10:E11)</f>
        <v>303000</v>
      </c>
      <c r="F9" s="85"/>
      <c r="G9" s="24"/>
      <c r="H9" s="41"/>
      <c r="I9" s="41"/>
    </row>
    <row r="10" spans="1:9" s="47" customFormat="1" ht="48">
      <c r="A10" s="54"/>
      <c r="B10" s="31">
        <v>1</v>
      </c>
      <c r="C10" s="31"/>
      <c r="D10" s="32" t="s">
        <v>117</v>
      </c>
      <c r="E10" s="84">
        <v>83000</v>
      </c>
      <c r="F10" s="84"/>
      <c r="G10" s="10"/>
      <c r="H10" s="10"/>
      <c r="I10" s="10"/>
    </row>
    <row r="11" spans="1:9" s="47" customFormat="1" ht="48">
      <c r="A11" s="54"/>
      <c r="B11" s="31">
        <v>2</v>
      </c>
      <c r="C11" s="31"/>
      <c r="D11" s="32" t="s">
        <v>118</v>
      </c>
      <c r="E11" s="84">
        <v>220000</v>
      </c>
      <c r="F11" s="84"/>
      <c r="G11" s="10"/>
      <c r="H11" s="10"/>
      <c r="I11" s="10"/>
    </row>
  </sheetData>
  <mergeCells count="8">
    <mergeCell ref="B2:I2"/>
    <mergeCell ref="B3:I3"/>
    <mergeCell ref="B5:I5"/>
    <mergeCell ref="B7:D8"/>
    <mergeCell ref="F7:F8"/>
    <mergeCell ref="G7:G8"/>
    <mergeCell ref="H7:H8"/>
    <mergeCell ref="I7:I8"/>
  </mergeCells>
  <pageMargins left="0.15748031496062992" right="0.19685039370078741" top="0.55118110236220474" bottom="0.3937007874015748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zoomScale="85" zoomScaleNormal="85" workbookViewId="0">
      <selection activeCell="B3" sqref="B3:I3"/>
    </sheetView>
  </sheetViews>
  <sheetFormatPr defaultColWidth="36.85546875" defaultRowHeight="24.75" customHeight="1"/>
  <cols>
    <col min="1" max="1" width="6.28515625" style="44" customWidth="1"/>
    <col min="2" max="2" width="6" style="43" customWidth="1"/>
    <col min="3" max="3" width="6.140625" style="43" hidden="1" customWidth="1"/>
    <col min="4" max="4" width="62.42578125" style="43" customWidth="1"/>
    <col min="5" max="5" width="19.85546875" style="22" customWidth="1"/>
    <col min="6" max="7" width="20.28515625" style="22" customWidth="1"/>
    <col min="8" max="9" width="25.7109375" style="22" customWidth="1"/>
    <col min="10" max="10" width="36.85546875" style="34" customWidth="1"/>
    <col min="11" max="16384" width="36.85546875" style="34"/>
  </cols>
  <sheetData>
    <row r="1" spans="1:9" ht="11.25" customHeight="1"/>
    <row r="2" spans="1:9" ht="24.75" customHeight="1">
      <c r="B2" s="132" t="s">
        <v>0</v>
      </c>
      <c r="C2" s="132"/>
      <c r="D2" s="132"/>
      <c r="E2" s="132"/>
      <c r="F2" s="132"/>
      <c r="G2" s="132"/>
      <c r="H2" s="132"/>
      <c r="I2" s="132"/>
    </row>
    <row r="3" spans="1:9" ht="24.75" customHeight="1">
      <c r="B3" s="132" t="s">
        <v>91</v>
      </c>
      <c r="C3" s="132"/>
      <c r="D3" s="132"/>
      <c r="E3" s="132"/>
      <c r="F3" s="132"/>
      <c r="G3" s="132"/>
      <c r="H3" s="132"/>
      <c r="I3" s="132"/>
    </row>
    <row r="4" spans="1:9" ht="24.75" customHeight="1">
      <c r="B4" s="35" t="s">
        <v>16</v>
      </c>
      <c r="C4" s="99"/>
      <c r="D4" s="99"/>
      <c r="E4" s="99"/>
      <c r="F4" s="99"/>
      <c r="G4" s="99"/>
      <c r="H4" s="99"/>
      <c r="I4" s="99"/>
    </row>
    <row r="5" spans="1:9" ht="3.75" customHeight="1">
      <c r="B5" s="35"/>
      <c r="C5" s="35"/>
      <c r="D5" s="35"/>
      <c r="E5" s="23"/>
      <c r="F5" s="23"/>
      <c r="G5" s="23"/>
      <c r="H5" s="23"/>
      <c r="I5" s="23"/>
    </row>
    <row r="6" spans="1:9" s="33" customFormat="1" ht="27.75" customHeight="1">
      <c r="A6" s="45"/>
      <c r="B6" s="133" t="s">
        <v>1</v>
      </c>
      <c r="C6" s="134"/>
      <c r="D6" s="135"/>
      <c r="E6" s="105" t="s">
        <v>52</v>
      </c>
      <c r="F6" s="139" t="s">
        <v>198</v>
      </c>
      <c r="G6" s="139" t="s">
        <v>197</v>
      </c>
      <c r="H6" s="139" t="s">
        <v>3</v>
      </c>
      <c r="I6" s="139" t="s">
        <v>4</v>
      </c>
    </row>
    <row r="7" spans="1:9" s="33" customFormat="1" ht="25.5" customHeight="1">
      <c r="A7" s="45"/>
      <c r="B7" s="136"/>
      <c r="C7" s="137"/>
      <c r="D7" s="138"/>
      <c r="E7" s="106" t="s">
        <v>5</v>
      </c>
      <c r="F7" s="139"/>
      <c r="G7" s="139"/>
      <c r="H7" s="139"/>
      <c r="I7" s="139"/>
    </row>
    <row r="8" spans="1:9" s="33" customFormat="1" ht="24">
      <c r="A8" s="46"/>
      <c r="B8" s="39" t="s">
        <v>136</v>
      </c>
      <c r="C8" s="39"/>
      <c r="D8" s="40"/>
      <c r="E8" s="85">
        <f>+E9+E10+E17+E18+E21</f>
        <v>1068000</v>
      </c>
      <c r="F8" s="85"/>
      <c r="G8" s="24"/>
      <c r="H8" s="41"/>
      <c r="I8" s="41"/>
    </row>
    <row r="9" spans="1:9" s="47" customFormat="1" ht="24">
      <c r="A9" s="54"/>
      <c r="B9" s="31">
        <v>1</v>
      </c>
      <c r="C9" s="31"/>
      <c r="D9" s="32" t="s">
        <v>119</v>
      </c>
      <c r="E9" s="84">
        <v>200000</v>
      </c>
      <c r="F9" s="84"/>
      <c r="G9" s="10"/>
      <c r="H9" s="10"/>
      <c r="I9" s="10"/>
    </row>
    <row r="10" spans="1:9" s="47" customFormat="1" ht="54" customHeight="1">
      <c r="A10" s="54"/>
      <c r="B10" s="31">
        <v>2</v>
      </c>
      <c r="C10" s="31"/>
      <c r="D10" s="32" t="s">
        <v>120</v>
      </c>
      <c r="E10" s="84">
        <f>SUM(E11:E16)</f>
        <v>168000</v>
      </c>
      <c r="F10" s="84"/>
      <c r="G10" s="10"/>
      <c r="H10" s="10"/>
      <c r="I10" s="10"/>
    </row>
    <row r="11" spans="1:9" s="47" customFormat="1" ht="24">
      <c r="A11" s="54"/>
      <c r="B11" s="109">
        <v>2.1</v>
      </c>
      <c r="C11" s="31"/>
      <c r="D11" s="108" t="s">
        <v>121</v>
      </c>
      <c r="E11" s="110">
        <v>40000</v>
      </c>
      <c r="F11" s="107"/>
      <c r="G11" s="10"/>
      <c r="H11" s="10"/>
      <c r="I11" s="10"/>
    </row>
    <row r="12" spans="1:9" s="47" customFormat="1" ht="24">
      <c r="A12" s="54"/>
      <c r="B12" s="109">
        <v>2.2000000000000002</v>
      </c>
      <c r="C12" s="31"/>
      <c r="D12" s="108" t="s">
        <v>122</v>
      </c>
      <c r="E12" s="110">
        <v>26000</v>
      </c>
      <c r="F12" s="107"/>
      <c r="G12" s="10"/>
      <c r="H12" s="10"/>
      <c r="I12" s="10"/>
    </row>
    <row r="13" spans="1:9" s="47" customFormat="1" ht="48">
      <c r="A13" s="54"/>
      <c r="B13" s="109">
        <v>2.2999999999999998</v>
      </c>
      <c r="C13" s="31"/>
      <c r="D13" s="108" t="s">
        <v>123</v>
      </c>
      <c r="E13" s="110">
        <v>26000</v>
      </c>
      <c r="F13" s="107"/>
      <c r="G13" s="10"/>
      <c r="H13" s="10"/>
      <c r="I13" s="10"/>
    </row>
    <row r="14" spans="1:9" s="47" customFormat="1" ht="48">
      <c r="A14" s="54"/>
      <c r="B14" s="109">
        <v>2.4</v>
      </c>
      <c r="C14" s="31"/>
      <c r="D14" s="108" t="s">
        <v>124</v>
      </c>
      <c r="E14" s="110" t="s">
        <v>132</v>
      </c>
      <c r="F14" s="107"/>
      <c r="G14" s="10"/>
      <c r="H14" s="10"/>
      <c r="I14" s="10"/>
    </row>
    <row r="15" spans="1:9" s="47" customFormat="1" ht="24">
      <c r="A15" s="54"/>
      <c r="B15" s="109">
        <v>2.5</v>
      </c>
      <c r="C15" s="31"/>
      <c r="D15" s="108" t="s">
        <v>125</v>
      </c>
      <c r="E15" s="110">
        <v>36000</v>
      </c>
      <c r="F15" s="107"/>
      <c r="G15" s="10"/>
      <c r="H15" s="10"/>
      <c r="I15" s="10"/>
    </row>
    <row r="16" spans="1:9" s="47" customFormat="1" ht="24">
      <c r="A16" s="54"/>
      <c r="B16" s="109">
        <v>2.6</v>
      </c>
      <c r="C16" s="31"/>
      <c r="D16" s="108" t="s">
        <v>126</v>
      </c>
      <c r="E16" s="110">
        <v>40000</v>
      </c>
      <c r="F16" s="107"/>
      <c r="G16" s="10"/>
      <c r="H16" s="10"/>
      <c r="I16" s="10"/>
    </row>
    <row r="17" spans="1:9" s="47" customFormat="1" ht="48">
      <c r="A17" s="54"/>
      <c r="B17" s="31">
        <v>3</v>
      </c>
      <c r="C17" s="31"/>
      <c r="D17" s="32" t="s">
        <v>127</v>
      </c>
      <c r="E17" s="84">
        <v>120000</v>
      </c>
      <c r="F17" s="84"/>
      <c r="G17" s="10"/>
      <c r="H17" s="10"/>
      <c r="I17" s="10"/>
    </row>
    <row r="18" spans="1:9" s="47" customFormat="1" ht="24">
      <c r="A18" s="54"/>
      <c r="B18" s="31">
        <v>4</v>
      </c>
      <c r="C18" s="31"/>
      <c r="D18" s="32" t="s">
        <v>128</v>
      </c>
      <c r="E18" s="84">
        <v>400000</v>
      </c>
      <c r="F18" s="84"/>
      <c r="G18" s="10"/>
      <c r="H18" s="10"/>
      <c r="I18" s="10"/>
    </row>
    <row r="19" spans="1:9" s="47" customFormat="1" ht="48">
      <c r="A19" s="54"/>
      <c r="B19" s="109">
        <v>4.0999999999999996</v>
      </c>
      <c r="C19" s="31"/>
      <c r="D19" s="108" t="s">
        <v>129</v>
      </c>
      <c r="E19" s="110">
        <v>260000</v>
      </c>
      <c r="F19" s="107"/>
      <c r="G19" s="10"/>
      <c r="H19" s="10"/>
      <c r="I19" s="10"/>
    </row>
    <row r="20" spans="1:9" s="47" customFormat="1" ht="24">
      <c r="A20" s="54"/>
      <c r="B20" s="109">
        <v>4.2</v>
      </c>
      <c r="C20" s="31"/>
      <c r="D20" s="108" t="s">
        <v>130</v>
      </c>
      <c r="E20" s="110">
        <v>140000</v>
      </c>
      <c r="F20" s="107"/>
      <c r="G20" s="10"/>
      <c r="H20" s="10"/>
      <c r="I20" s="10"/>
    </row>
    <row r="21" spans="1:9" s="47" customFormat="1" ht="120">
      <c r="A21" s="54"/>
      <c r="B21" s="31">
        <v>5</v>
      </c>
      <c r="C21" s="31"/>
      <c r="D21" s="32" t="s">
        <v>131</v>
      </c>
      <c r="E21" s="84">
        <v>180000</v>
      </c>
      <c r="F21" s="84"/>
      <c r="G21" s="10"/>
      <c r="H21" s="10"/>
      <c r="I21" s="10"/>
    </row>
    <row r="22" spans="1:9" ht="15"/>
  </sheetData>
  <mergeCells count="7">
    <mergeCell ref="B2:I2"/>
    <mergeCell ref="B3:I3"/>
    <mergeCell ref="B6:D7"/>
    <mergeCell ref="F6:F7"/>
    <mergeCell ref="G6:G7"/>
    <mergeCell ref="H6:H7"/>
    <mergeCell ref="I6:I7"/>
  </mergeCells>
  <pageMargins left="0.15748031496062992" right="0.19685039370078741" top="0.55118110236220474" bottom="0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"/>
  <sheetViews>
    <sheetView showGridLines="0" zoomScale="85" zoomScaleNormal="85" workbookViewId="0">
      <selection activeCell="I15" sqref="I15"/>
    </sheetView>
  </sheetViews>
  <sheetFormatPr defaultColWidth="36.85546875" defaultRowHeight="24.75" customHeight="1"/>
  <cols>
    <col min="1" max="1" width="6.140625" style="44" customWidth="1"/>
    <col min="2" max="2" width="6" style="43" customWidth="1"/>
    <col min="3" max="3" width="6.140625" style="43" hidden="1" customWidth="1"/>
    <col min="4" max="4" width="56.28515625" style="43" customWidth="1"/>
    <col min="5" max="5" width="17.28515625" style="22" customWidth="1"/>
    <col min="6" max="7" width="20" style="22" customWidth="1"/>
    <col min="8" max="9" width="25.7109375" style="22" customWidth="1"/>
    <col min="10" max="10" width="6.7109375" style="34" customWidth="1"/>
    <col min="11" max="16384" width="36.85546875" style="34"/>
  </cols>
  <sheetData>
    <row r="2" spans="1:9" ht="24.75" customHeight="1">
      <c r="B2" s="132" t="s">
        <v>0</v>
      </c>
      <c r="C2" s="132"/>
      <c r="D2" s="132"/>
      <c r="E2" s="132"/>
      <c r="F2" s="132"/>
      <c r="G2" s="132"/>
      <c r="H2" s="132"/>
      <c r="I2" s="132"/>
    </row>
    <row r="3" spans="1:9" ht="24.75" customHeight="1">
      <c r="B3" s="132" t="s">
        <v>91</v>
      </c>
      <c r="C3" s="132"/>
      <c r="D3" s="132"/>
      <c r="E3" s="132"/>
      <c r="F3" s="132"/>
      <c r="G3" s="132"/>
      <c r="H3" s="132"/>
      <c r="I3" s="132"/>
    </row>
    <row r="4" spans="1:9" ht="24.75" customHeight="1">
      <c r="B4" s="35" t="s">
        <v>201</v>
      </c>
      <c r="C4" s="99"/>
      <c r="D4" s="99"/>
      <c r="E4" s="99"/>
      <c r="F4" s="99"/>
      <c r="G4" s="99"/>
      <c r="H4" s="99"/>
      <c r="I4" s="99"/>
    </row>
    <row r="5" spans="1:9" ht="5.25" customHeight="1">
      <c r="B5" s="132"/>
      <c r="C5" s="132"/>
      <c r="D5" s="132"/>
      <c r="E5" s="132"/>
      <c r="F5" s="132"/>
      <c r="G5" s="132"/>
      <c r="H5" s="132"/>
      <c r="I5" s="132"/>
    </row>
    <row r="6" spans="1:9" ht="3.75" customHeight="1">
      <c r="B6" s="35"/>
      <c r="C6" s="35"/>
      <c r="D6" s="35"/>
      <c r="E6" s="23"/>
      <c r="F6" s="23"/>
      <c r="G6" s="23"/>
      <c r="H6" s="23"/>
      <c r="I6" s="23"/>
    </row>
    <row r="7" spans="1:9" s="33" customFormat="1" ht="27.75" customHeight="1">
      <c r="A7" s="45"/>
      <c r="B7" s="133" t="s">
        <v>1</v>
      </c>
      <c r="C7" s="134"/>
      <c r="D7" s="135"/>
      <c r="E7" s="105" t="s">
        <v>52</v>
      </c>
      <c r="F7" s="139" t="s">
        <v>198</v>
      </c>
      <c r="G7" s="139" t="s">
        <v>197</v>
      </c>
      <c r="H7" s="139" t="s">
        <v>3</v>
      </c>
      <c r="I7" s="139" t="s">
        <v>4</v>
      </c>
    </row>
    <row r="8" spans="1:9" s="33" customFormat="1" ht="25.5" customHeight="1">
      <c r="A8" s="45"/>
      <c r="B8" s="136"/>
      <c r="C8" s="137"/>
      <c r="D8" s="138"/>
      <c r="E8" s="106" t="s">
        <v>5</v>
      </c>
      <c r="F8" s="139"/>
      <c r="G8" s="139"/>
      <c r="H8" s="139"/>
      <c r="I8" s="139"/>
    </row>
    <row r="9" spans="1:9" s="33" customFormat="1" ht="24">
      <c r="A9" s="46"/>
      <c r="B9" s="39" t="s">
        <v>133</v>
      </c>
      <c r="C9" s="39"/>
      <c r="D9" s="40"/>
      <c r="E9" s="85">
        <f>+E10</f>
        <v>180000</v>
      </c>
      <c r="F9" s="85"/>
      <c r="G9" s="24"/>
      <c r="H9" s="41"/>
      <c r="I9" s="41"/>
    </row>
    <row r="10" spans="1:9" s="47" customFormat="1" ht="24">
      <c r="A10" s="54"/>
      <c r="B10" s="31">
        <v>1</v>
      </c>
      <c r="C10" s="31"/>
      <c r="D10" s="32" t="s">
        <v>134</v>
      </c>
      <c r="E10" s="84">
        <v>180000</v>
      </c>
      <c r="F10" s="84"/>
      <c r="G10" s="10"/>
      <c r="H10" s="10"/>
      <c r="I10" s="10"/>
    </row>
  </sheetData>
  <mergeCells count="8">
    <mergeCell ref="B2:I2"/>
    <mergeCell ref="B3:I3"/>
    <mergeCell ref="B5:I5"/>
    <mergeCell ref="B7:D8"/>
    <mergeCell ref="F7:F8"/>
    <mergeCell ref="G7:G8"/>
    <mergeCell ref="H7:H8"/>
    <mergeCell ref="I7:I8"/>
  </mergeCells>
  <pageMargins left="0.15748031496062992" right="0.19685039370078741" top="0.55118110236220474" bottom="0.39370078740157483" header="0.31496062992125984" footer="0.31496062992125984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showGridLines="0" zoomScale="85" zoomScaleNormal="85" workbookViewId="0">
      <selection activeCell="B3" sqref="B3:I3"/>
    </sheetView>
  </sheetViews>
  <sheetFormatPr defaultColWidth="36.85546875" defaultRowHeight="24.75" customHeight="1"/>
  <cols>
    <col min="1" max="1" width="6.140625" style="44" customWidth="1"/>
    <col min="2" max="2" width="6" style="43" customWidth="1"/>
    <col min="3" max="3" width="6.140625" style="43" hidden="1" customWidth="1"/>
    <col min="4" max="4" width="56.28515625" style="43" customWidth="1"/>
    <col min="5" max="5" width="17.28515625" style="22" customWidth="1"/>
    <col min="6" max="7" width="20" style="22" customWidth="1"/>
    <col min="8" max="9" width="25.7109375" style="22" customWidth="1"/>
    <col min="10" max="10" width="7.7109375" style="34" customWidth="1"/>
    <col min="11" max="16384" width="36.85546875" style="34"/>
  </cols>
  <sheetData>
    <row r="2" spans="1:9" ht="24.75" customHeight="1">
      <c r="B2" s="132" t="s">
        <v>0</v>
      </c>
      <c r="C2" s="132"/>
      <c r="D2" s="132"/>
      <c r="E2" s="132"/>
      <c r="F2" s="132"/>
      <c r="G2" s="132"/>
      <c r="H2" s="132"/>
      <c r="I2" s="132"/>
    </row>
    <row r="3" spans="1:9" ht="24.75" customHeight="1">
      <c r="B3" s="132" t="s">
        <v>91</v>
      </c>
      <c r="C3" s="132"/>
      <c r="D3" s="132"/>
      <c r="E3" s="132"/>
      <c r="F3" s="132"/>
      <c r="G3" s="132"/>
      <c r="H3" s="132"/>
      <c r="I3" s="132"/>
    </row>
    <row r="4" spans="1:9" ht="24.75" customHeight="1">
      <c r="B4" s="35" t="s">
        <v>18</v>
      </c>
      <c r="C4" s="99"/>
      <c r="D4" s="99"/>
      <c r="E4" s="99"/>
      <c r="F4" s="99"/>
      <c r="G4" s="99"/>
      <c r="H4" s="99"/>
      <c r="I4" s="99"/>
    </row>
    <row r="5" spans="1:9" ht="5.25" customHeight="1">
      <c r="B5" s="132"/>
      <c r="C5" s="132"/>
      <c r="D5" s="132"/>
      <c r="E5" s="132"/>
      <c r="F5" s="132"/>
      <c r="G5" s="132"/>
      <c r="H5" s="132"/>
      <c r="I5" s="132"/>
    </row>
    <row r="6" spans="1:9" ht="3.75" customHeight="1">
      <c r="B6" s="35"/>
      <c r="C6" s="35"/>
      <c r="D6" s="35"/>
      <c r="E6" s="23"/>
      <c r="F6" s="23"/>
      <c r="G6" s="23"/>
      <c r="H6" s="23"/>
      <c r="I6" s="23"/>
    </row>
    <row r="7" spans="1:9" s="33" customFormat="1" ht="27.75" customHeight="1">
      <c r="A7" s="45"/>
      <c r="B7" s="133" t="s">
        <v>1</v>
      </c>
      <c r="C7" s="134"/>
      <c r="D7" s="135"/>
      <c r="E7" s="105" t="s">
        <v>52</v>
      </c>
      <c r="F7" s="139" t="s">
        <v>198</v>
      </c>
      <c r="G7" s="139" t="s">
        <v>197</v>
      </c>
      <c r="H7" s="139" t="s">
        <v>3</v>
      </c>
      <c r="I7" s="139" t="s">
        <v>4</v>
      </c>
    </row>
    <row r="8" spans="1:9" s="33" customFormat="1" ht="25.5" customHeight="1">
      <c r="A8" s="45"/>
      <c r="B8" s="136"/>
      <c r="C8" s="137"/>
      <c r="D8" s="138"/>
      <c r="E8" s="106" t="s">
        <v>5</v>
      </c>
      <c r="F8" s="139"/>
      <c r="G8" s="139"/>
      <c r="H8" s="139"/>
      <c r="I8" s="139"/>
    </row>
    <row r="9" spans="1:9" s="33" customFormat="1" ht="24">
      <c r="A9" s="46"/>
      <c r="B9" s="39" t="s">
        <v>135</v>
      </c>
      <c r="C9" s="39"/>
      <c r="D9" s="40"/>
      <c r="E9" s="85">
        <f>SUM(E10:E17)</f>
        <v>697000</v>
      </c>
      <c r="F9" s="85"/>
      <c r="G9" s="24"/>
      <c r="H9" s="41"/>
      <c r="I9" s="41"/>
    </row>
    <row r="10" spans="1:9" s="47" customFormat="1" ht="72">
      <c r="A10" s="54"/>
      <c r="B10" s="31">
        <v>1</v>
      </c>
      <c r="C10" s="31"/>
      <c r="D10" s="32" t="s">
        <v>137</v>
      </c>
      <c r="E10" s="84">
        <v>68000</v>
      </c>
      <c r="F10" s="84"/>
      <c r="G10" s="10"/>
      <c r="H10" s="10"/>
      <c r="I10" s="10"/>
    </row>
    <row r="11" spans="1:9" s="47" customFormat="1" ht="48">
      <c r="A11" s="54"/>
      <c r="B11" s="31">
        <v>2</v>
      </c>
      <c r="C11" s="31"/>
      <c r="D11" s="32" t="s">
        <v>138</v>
      </c>
      <c r="E11" s="84">
        <v>100000</v>
      </c>
      <c r="F11" s="84"/>
      <c r="G11" s="10"/>
      <c r="H11" s="10"/>
      <c r="I11" s="10"/>
    </row>
    <row r="12" spans="1:9" s="47" customFormat="1" ht="48">
      <c r="A12" s="54"/>
      <c r="B12" s="31">
        <v>3</v>
      </c>
      <c r="C12" s="31"/>
      <c r="D12" s="32" t="s">
        <v>139</v>
      </c>
      <c r="E12" s="84">
        <v>130000</v>
      </c>
      <c r="F12" s="84"/>
      <c r="G12" s="10"/>
      <c r="H12" s="10"/>
      <c r="I12" s="10"/>
    </row>
    <row r="13" spans="1:9" s="47" customFormat="1" ht="48">
      <c r="A13" s="54"/>
      <c r="B13" s="31">
        <v>4</v>
      </c>
      <c r="C13" s="31"/>
      <c r="D13" s="32" t="s">
        <v>140</v>
      </c>
      <c r="E13" s="84">
        <v>80000</v>
      </c>
      <c r="F13" s="84"/>
      <c r="G13" s="10"/>
      <c r="H13" s="10"/>
      <c r="I13" s="10"/>
    </row>
    <row r="14" spans="1:9" s="47" customFormat="1" ht="72">
      <c r="A14" s="54"/>
      <c r="B14" s="31">
        <v>5</v>
      </c>
      <c r="C14" s="31"/>
      <c r="D14" s="32" t="s">
        <v>141</v>
      </c>
      <c r="E14" s="84">
        <v>69000</v>
      </c>
      <c r="F14" s="84"/>
      <c r="G14" s="10"/>
      <c r="H14" s="10"/>
      <c r="I14" s="10"/>
    </row>
    <row r="15" spans="1:9" s="47" customFormat="1" ht="48">
      <c r="A15" s="54"/>
      <c r="B15" s="31">
        <v>6</v>
      </c>
      <c r="C15" s="31"/>
      <c r="D15" s="32" t="s">
        <v>142</v>
      </c>
      <c r="E15" s="84">
        <v>120000</v>
      </c>
      <c r="F15" s="84"/>
      <c r="G15" s="10"/>
      <c r="H15" s="10"/>
      <c r="I15" s="10"/>
    </row>
    <row r="16" spans="1:9" s="47" customFormat="1" ht="24">
      <c r="A16" s="54"/>
      <c r="B16" s="31">
        <v>7</v>
      </c>
      <c r="C16" s="31"/>
      <c r="D16" s="32" t="s">
        <v>143</v>
      </c>
      <c r="E16" s="84">
        <v>90000</v>
      </c>
      <c r="F16" s="84"/>
      <c r="G16" s="10"/>
      <c r="H16" s="10"/>
      <c r="I16" s="10"/>
    </row>
    <row r="17" spans="1:9" s="47" customFormat="1" ht="48">
      <c r="A17" s="54"/>
      <c r="B17" s="31">
        <v>8</v>
      </c>
      <c r="C17" s="31"/>
      <c r="D17" s="32" t="s">
        <v>144</v>
      </c>
      <c r="E17" s="84">
        <v>40000</v>
      </c>
      <c r="F17" s="84"/>
      <c r="G17" s="10"/>
      <c r="H17" s="10"/>
      <c r="I17" s="10"/>
    </row>
  </sheetData>
  <mergeCells count="8">
    <mergeCell ref="B2:I2"/>
    <mergeCell ref="B3:I3"/>
    <mergeCell ref="B5:I5"/>
    <mergeCell ref="B7:D8"/>
    <mergeCell ref="F7:F8"/>
    <mergeCell ref="G7:G8"/>
    <mergeCell ref="H7:H8"/>
    <mergeCell ref="I7:I8"/>
  </mergeCells>
  <pageMargins left="0.15748031496062992" right="0.19685039370078741" top="0.55118110236220474" bottom="0.39370078740157483" header="0.31496062992125984" footer="0.31496062992125984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showGridLines="0" zoomScale="85" zoomScaleNormal="85" workbookViewId="0">
      <selection activeCell="H11" sqref="H11"/>
    </sheetView>
  </sheetViews>
  <sheetFormatPr defaultColWidth="36.85546875" defaultRowHeight="24.75" customHeight="1"/>
  <cols>
    <col min="1" max="1" width="6.5703125" style="44" customWidth="1"/>
    <col min="2" max="2" width="6" style="43" customWidth="1"/>
    <col min="3" max="3" width="6.140625" style="43" hidden="1" customWidth="1"/>
    <col min="4" max="4" width="56.28515625" style="43" customWidth="1"/>
    <col min="5" max="5" width="19" style="22" customWidth="1"/>
    <col min="6" max="7" width="19.85546875" style="22" customWidth="1"/>
    <col min="8" max="9" width="25.7109375" style="22" customWidth="1"/>
    <col min="10" max="10" width="7.7109375" style="34" customWidth="1"/>
    <col min="11" max="16384" width="36.85546875" style="34"/>
  </cols>
  <sheetData>
    <row r="2" spans="1:9" ht="24.75" customHeight="1">
      <c r="B2" s="132" t="s">
        <v>0</v>
      </c>
      <c r="C2" s="132"/>
      <c r="D2" s="132"/>
      <c r="E2" s="132"/>
      <c r="F2" s="132"/>
      <c r="G2" s="132"/>
      <c r="H2" s="132"/>
      <c r="I2" s="132"/>
    </row>
    <row r="3" spans="1:9" ht="24.75" customHeight="1">
      <c r="B3" s="132" t="s">
        <v>91</v>
      </c>
      <c r="C3" s="132"/>
      <c r="D3" s="132"/>
      <c r="E3" s="132"/>
      <c r="F3" s="132"/>
      <c r="G3" s="132"/>
      <c r="H3" s="132"/>
      <c r="I3" s="132"/>
    </row>
    <row r="4" spans="1:9" ht="24.75" customHeight="1">
      <c r="B4" s="35" t="s">
        <v>202</v>
      </c>
      <c r="C4" s="99"/>
      <c r="D4" s="99"/>
      <c r="E4" s="99"/>
      <c r="F4" s="99"/>
      <c r="G4" s="99"/>
      <c r="H4" s="99"/>
      <c r="I4" s="99"/>
    </row>
    <row r="5" spans="1:9" ht="5.25" customHeight="1">
      <c r="B5" s="132"/>
      <c r="C5" s="132"/>
      <c r="D5" s="132"/>
      <c r="E5" s="132"/>
      <c r="F5" s="132"/>
      <c r="G5" s="132"/>
      <c r="H5" s="132"/>
      <c r="I5" s="132"/>
    </row>
    <row r="6" spans="1:9" ht="3.75" customHeight="1">
      <c r="B6" s="35"/>
      <c r="C6" s="35"/>
      <c r="D6" s="35"/>
      <c r="E6" s="23"/>
      <c r="F6" s="23"/>
      <c r="G6" s="23"/>
      <c r="H6" s="23"/>
      <c r="I6" s="23"/>
    </row>
    <row r="7" spans="1:9" s="33" customFormat="1" ht="27.75" customHeight="1">
      <c r="A7" s="45"/>
      <c r="B7" s="133" t="s">
        <v>1</v>
      </c>
      <c r="C7" s="134"/>
      <c r="D7" s="135"/>
      <c r="E7" s="105" t="s">
        <v>52</v>
      </c>
      <c r="F7" s="139" t="s">
        <v>198</v>
      </c>
      <c r="G7" s="139" t="s">
        <v>197</v>
      </c>
      <c r="H7" s="139" t="s">
        <v>3</v>
      </c>
      <c r="I7" s="139" t="s">
        <v>4</v>
      </c>
    </row>
    <row r="8" spans="1:9" s="33" customFormat="1" ht="25.5" customHeight="1">
      <c r="A8" s="45"/>
      <c r="B8" s="136"/>
      <c r="C8" s="137"/>
      <c r="D8" s="138"/>
      <c r="E8" s="106" t="s">
        <v>5</v>
      </c>
      <c r="F8" s="139"/>
      <c r="G8" s="139"/>
      <c r="H8" s="139"/>
      <c r="I8" s="139"/>
    </row>
    <row r="9" spans="1:9" s="33" customFormat="1" ht="24">
      <c r="A9" s="46"/>
      <c r="B9" s="39" t="s">
        <v>145</v>
      </c>
      <c r="C9" s="39"/>
      <c r="D9" s="40"/>
      <c r="E9" s="85">
        <f>SUM(E10:E15)</f>
        <v>404000</v>
      </c>
      <c r="F9" s="85"/>
      <c r="G9" s="24"/>
      <c r="H9" s="41"/>
      <c r="I9" s="41"/>
    </row>
    <row r="10" spans="1:9" s="47" customFormat="1" ht="72">
      <c r="A10" s="54"/>
      <c r="B10" s="31">
        <v>1</v>
      </c>
      <c r="C10" s="31"/>
      <c r="D10" s="32" t="s">
        <v>146</v>
      </c>
      <c r="E10" s="84">
        <v>187000</v>
      </c>
      <c r="F10" s="84"/>
      <c r="G10" s="10"/>
      <c r="H10" s="10"/>
      <c r="I10" s="10"/>
    </row>
    <row r="11" spans="1:9" s="47" customFormat="1" ht="48">
      <c r="A11" s="54"/>
      <c r="B11" s="31">
        <v>2</v>
      </c>
      <c r="C11" s="31"/>
      <c r="D11" s="32" t="s">
        <v>147</v>
      </c>
      <c r="E11" s="84">
        <v>16000</v>
      </c>
      <c r="F11" s="84"/>
      <c r="G11" s="10"/>
      <c r="H11" s="10"/>
      <c r="I11" s="10"/>
    </row>
    <row r="12" spans="1:9" s="47" customFormat="1" ht="24">
      <c r="A12" s="54"/>
      <c r="B12" s="31">
        <v>3</v>
      </c>
      <c r="C12" s="31"/>
      <c r="D12" s="32" t="s">
        <v>148</v>
      </c>
      <c r="E12" s="84">
        <v>20000</v>
      </c>
      <c r="F12" s="84"/>
      <c r="G12" s="10"/>
      <c r="H12" s="10"/>
      <c r="I12" s="10"/>
    </row>
    <row r="13" spans="1:9" s="47" customFormat="1" ht="48">
      <c r="A13" s="54"/>
      <c r="B13" s="31">
        <v>4</v>
      </c>
      <c r="C13" s="31"/>
      <c r="D13" s="32" t="s">
        <v>149</v>
      </c>
      <c r="E13" s="84">
        <v>52000</v>
      </c>
      <c r="F13" s="84"/>
      <c r="G13" s="10"/>
      <c r="H13" s="10"/>
      <c r="I13" s="10"/>
    </row>
    <row r="14" spans="1:9" s="47" customFormat="1" ht="24">
      <c r="A14" s="54"/>
      <c r="B14" s="31">
        <v>5</v>
      </c>
      <c r="C14" s="31"/>
      <c r="D14" s="32" t="s">
        <v>150</v>
      </c>
      <c r="E14" s="84">
        <v>29000</v>
      </c>
      <c r="F14" s="84"/>
      <c r="G14" s="10"/>
      <c r="H14" s="10"/>
      <c r="I14" s="10"/>
    </row>
    <row r="15" spans="1:9" s="47" customFormat="1" ht="48">
      <c r="A15" s="54"/>
      <c r="B15" s="31">
        <v>6</v>
      </c>
      <c r="C15" s="31"/>
      <c r="D15" s="32" t="s">
        <v>151</v>
      </c>
      <c r="E15" s="84">
        <v>100000</v>
      </c>
      <c r="F15" s="84"/>
      <c r="G15" s="10"/>
      <c r="H15" s="10"/>
      <c r="I15" s="10"/>
    </row>
  </sheetData>
  <mergeCells count="8">
    <mergeCell ref="B2:I2"/>
    <mergeCell ref="B3:I3"/>
    <mergeCell ref="B5:I5"/>
    <mergeCell ref="B7:D8"/>
    <mergeCell ref="F7:F8"/>
    <mergeCell ref="G7:G8"/>
    <mergeCell ref="H7:H8"/>
    <mergeCell ref="I7:I8"/>
  </mergeCells>
  <pageMargins left="0.15748031496062992" right="0.19685039370078741" top="0.55118110236220474" bottom="0.39370078740157483" header="0.31496062992125984" footer="0.31496062992125984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showGridLines="0" zoomScale="85" zoomScaleNormal="85" workbookViewId="0">
      <selection activeCell="B2" sqref="B2:I2"/>
    </sheetView>
  </sheetViews>
  <sheetFormatPr defaultColWidth="36.85546875" defaultRowHeight="24.75" customHeight="1"/>
  <cols>
    <col min="1" max="1" width="6.28515625" style="44" customWidth="1"/>
    <col min="2" max="2" width="6" style="43" customWidth="1"/>
    <col min="3" max="3" width="6.140625" style="43" hidden="1" customWidth="1"/>
    <col min="4" max="4" width="56.28515625" style="43" customWidth="1"/>
    <col min="5" max="5" width="18.42578125" style="22" customWidth="1"/>
    <col min="6" max="7" width="19.140625" style="22" customWidth="1"/>
    <col min="8" max="9" width="26.28515625" style="22" customWidth="1"/>
    <col min="10" max="10" width="11.85546875" style="34" customWidth="1"/>
    <col min="11" max="16384" width="36.85546875" style="34"/>
  </cols>
  <sheetData>
    <row r="2" spans="1:9" ht="24.75" customHeight="1">
      <c r="B2" s="132" t="s">
        <v>0</v>
      </c>
      <c r="C2" s="132"/>
      <c r="D2" s="132"/>
      <c r="E2" s="132"/>
      <c r="F2" s="132"/>
      <c r="G2" s="132"/>
      <c r="H2" s="132"/>
      <c r="I2" s="132"/>
    </row>
    <row r="3" spans="1:9" ht="24.75" customHeight="1">
      <c r="B3" s="132" t="s">
        <v>91</v>
      </c>
      <c r="C3" s="132"/>
      <c r="D3" s="132"/>
      <c r="E3" s="132"/>
      <c r="F3" s="132"/>
      <c r="G3" s="132"/>
      <c r="H3" s="132"/>
      <c r="I3" s="132"/>
    </row>
    <row r="4" spans="1:9" ht="24.75" customHeight="1">
      <c r="B4" s="35" t="s">
        <v>17</v>
      </c>
      <c r="C4" s="99"/>
      <c r="D4" s="99"/>
      <c r="E4" s="99"/>
      <c r="F4" s="99"/>
      <c r="G4" s="99"/>
      <c r="H4" s="99"/>
      <c r="I4" s="99"/>
    </row>
    <row r="5" spans="1:9" ht="5.25" customHeight="1">
      <c r="B5" s="132"/>
      <c r="C5" s="132"/>
      <c r="D5" s="132"/>
      <c r="E5" s="132"/>
      <c r="F5" s="132"/>
      <c r="G5" s="132"/>
      <c r="H5" s="132"/>
      <c r="I5" s="132"/>
    </row>
    <row r="6" spans="1:9" ht="3.75" customHeight="1">
      <c r="B6" s="35"/>
      <c r="C6" s="35"/>
      <c r="D6" s="35"/>
      <c r="E6" s="23"/>
      <c r="F6" s="23"/>
      <c r="G6" s="23"/>
      <c r="H6" s="23"/>
      <c r="I6" s="23"/>
    </row>
    <row r="7" spans="1:9" s="33" customFormat="1" ht="27.75" customHeight="1">
      <c r="A7" s="45"/>
      <c r="B7" s="133" t="s">
        <v>1</v>
      </c>
      <c r="C7" s="134"/>
      <c r="D7" s="135"/>
      <c r="E7" s="105" t="s">
        <v>52</v>
      </c>
      <c r="F7" s="139" t="s">
        <v>198</v>
      </c>
      <c r="G7" s="139" t="s">
        <v>197</v>
      </c>
      <c r="H7" s="139" t="s">
        <v>3</v>
      </c>
      <c r="I7" s="139" t="s">
        <v>4</v>
      </c>
    </row>
    <row r="8" spans="1:9" s="33" customFormat="1" ht="25.5" customHeight="1">
      <c r="A8" s="45"/>
      <c r="B8" s="136"/>
      <c r="C8" s="137"/>
      <c r="D8" s="138"/>
      <c r="E8" s="106" t="s">
        <v>5</v>
      </c>
      <c r="F8" s="139"/>
      <c r="G8" s="139"/>
      <c r="H8" s="139"/>
      <c r="I8" s="139"/>
    </row>
    <row r="9" spans="1:9" s="33" customFormat="1" ht="24">
      <c r="A9" s="46"/>
      <c r="B9" s="39" t="s">
        <v>152</v>
      </c>
      <c r="C9" s="39"/>
      <c r="D9" s="40"/>
      <c r="E9" s="85">
        <f>SUM(E10:E18)</f>
        <v>756000</v>
      </c>
      <c r="F9" s="85"/>
      <c r="G9" s="24"/>
      <c r="H9" s="41"/>
      <c r="I9" s="41"/>
    </row>
    <row r="10" spans="1:9" s="47" customFormat="1" ht="48">
      <c r="A10" s="54"/>
      <c r="B10" s="31">
        <v>1</v>
      </c>
      <c r="C10" s="31"/>
      <c r="D10" s="32" t="s">
        <v>153</v>
      </c>
      <c r="E10" s="84">
        <v>82000</v>
      </c>
      <c r="F10" s="84"/>
      <c r="G10" s="10"/>
      <c r="H10" s="10"/>
      <c r="I10" s="10"/>
    </row>
    <row r="11" spans="1:9" s="47" customFormat="1" ht="48">
      <c r="A11" s="54"/>
      <c r="B11" s="31">
        <v>2</v>
      </c>
      <c r="C11" s="31"/>
      <c r="D11" s="32" t="s">
        <v>154</v>
      </c>
      <c r="E11" s="84">
        <v>60000</v>
      </c>
      <c r="F11" s="84"/>
      <c r="G11" s="10"/>
      <c r="H11" s="10"/>
      <c r="I11" s="10"/>
    </row>
    <row r="12" spans="1:9" s="47" customFormat="1" ht="48">
      <c r="A12" s="54"/>
      <c r="B12" s="31">
        <v>3</v>
      </c>
      <c r="C12" s="31"/>
      <c r="D12" s="32" t="s">
        <v>155</v>
      </c>
      <c r="E12" s="84">
        <v>80000</v>
      </c>
      <c r="F12" s="84"/>
      <c r="G12" s="10"/>
      <c r="H12" s="10"/>
      <c r="I12" s="10"/>
    </row>
    <row r="13" spans="1:9" s="47" customFormat="1" ht="48">
      <c r="A13" s="54"/>
      <c r="B13" s="31">
        <v>4</v>
      </c>
      <c r="C13" s="31"/>
      <c r="D13" s="32" t="s">
        <v>156</v>
      </c>
      <c r="E13" s="84">
        <v>57000</v>
      </c>
      <c r="F13" s="84"/>
      <c r="G13" s="10"/>
      <c r="H13" s="10"/>
      <c r="I13" s="10"/>
    </row>
    <row r="14" spans="1:9" s="47" customFormat="1" ht="24">
      <c r="A14" s="54"/>
      <c r="B14" s="31">
        <v>5</v>
      </c>
      <c r="C14" s="31"/>
      <c r="D14" s="32" t="s">
        <v>157</v>
      </c>
      <c r="E14" s="84">
        <v>67000</v>
      </c>
      <c r="F14" s="84"/>
      <c r="G14" s="10"/>
      <c r="H14" s="10"/>
      <c r="I14" s="10"/>
    </row>
    <row r="15" spans="1:9" s="47" customFormat="1" ht="48">
      <c r="A15" s="54"/>
      <c r="B15" s="31">
        <v>6</v>
      </c>
      <c r="C15" s="31"/>
      <c r="D15" s="32" t="s">
        <v>158</v>
      </c>
      <c r="E15" s="84">
        <v>25000</v>
      </c>
      <c r="F15" s="84"/>
      <c r="G15" s="10"/>
      <c r="H15" s="10"/>
      <c r="I15" s="10"/>
    </row>
    <row r="16" spans="1:9" s="47" customFormat="1" ht="24">
      <c r="A16" s="54"/>
      <c r="B16" s="31">
        <v>7</v>
      </c>
      <c r="C16" s="31"/>
      <c r="D16" s="32" t="s">
        <v>159</v>
      </c>
      <c r="E16" s="84">
        <v>50000</v>
      </c>
      <c r="F16" s="84"/>
      <c r="G16" s="10"/>
      <c r="H16" s="10"/>
      <c r="I16" s="10"/>
    </row>
    <row r="17" spans="1:9" s="47" customFormat="1" ht="48">
      <c r="A17" s="54"/>
      <c r="B17" s="31">
        <v>8</v>
      </c>
      <c r="C17" s="31"/>
      <c r="D17" s="32" t="s">
        <v>160</v>
      </c>
      <c r="E17" s="84">
        <v>35000</v>
      </c>
      <c r="F17" s="84"/>
      <c r="G17" s="10"/>
      <c r="H17" s="10"/>
      <c r="I17" s="10"/>
    </row>
    <row r="18" spans="1:9" s="47" customFormat="1" ht="24">
      <c r="A18" s="54"/>
      <c r="B18" s="31">
        <v>9</v>
      </c>
      <c r="C18" s="31"/>
      <c r="D18" s="32" t="s">
        <v>192</v>
      </c>
      <c r="E18" s="84">
        <v>300000</v>
      </c>
      <c r="F18" s="84"/>
      <c r="G18" s="10"/>
      <c r="H18" s="10"/>
      <c r="I18" s="10"/>
    </row>
  </sheetData>
  <mergeCells count="8">
    <mergeCell ref="B2:I2"/>
    <mergeCell ref="B3:I3"/>
    <mergeCell ref="B5:I5"/>
    <mergeCell ref="B7:D8"/>
    <mergeCell ref="F7:F8"/>
    <mergeCell ref="G7:G8"/>
    <mergeCell ref="H7:H8"/>
    <mergeCell ref="I7:I8"/>
  </mergeCells>
  <pageMargins left="0.15748031496062992" right="0.19685039370078741" top="0.55118110236220474" bottom="0.39370078740157483" header="0.31496062992125984" footer="0.31496062992125984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showGridLines="0" zoomScale="85" zoomScaleNormal="85" workbookViewId="0">
      <selection activeCell="B2" sqref="B2:I2"/>
    </sheetView>
  </sheetViews>
  <sheetFormatPr defaultColWidth="36.85546875" defaultRowHeight="24.75" customHeight="1"/>
  <cols>
    <col min="1" max="1" width="4.140625" style="44" customWidth="1"/>
    <col min="2" max="2" width="6" style="43" customWidth="1"/>
    <col min="3" max="3" width="6.140625" style="43" hidden="1" customWidth="1"/>
    <col min="4" max="4" width="56.28515625" style="43" customWidth="1"/>
    <col min="5" max="5" width="17.28515625" style="22" customWidth="1"/>
    <col min="6" max="7" width="21.140625" style="22" customWidth="1"/>
    <col min="8" max="9" width="27.28515625" style="22" customWidth="1"/>
    <col min="10" max="10" width="36.85546875" style="34" customWidth="1"/>
    <col min="11" max="16384" width="36.85546875" style="34"/>
  </cols>
  <sheetData>
    <row r="2" spans="1:9" ht="24.75" customHeight="1">
      <c r="B2" s="132" t="s">
        <v>0</v>
      </c>
      <c r="C2" s="132"/>
      <c r="D2" s="132"/>
      <c r="E2" s="132"/>
      <c r="F2" s="132"/>
      <c r="G2" s="132"/>
      <c r="H2" s="132"/>
      <c r="I2" s="132"/>
    </row>
    <row r="3" spans="1:9" ht="24.75" customHeight="1">
      <c r="B3" s="132" t="s">
        <v>91</v>
      </c>
      <c r="C3" s="132"/>
      <c r="D3" s="132"/>
      <c r="E3" s="132"/>
      <c r="F3" s="132"/>
      <c r="G3" s="132"/>
      <c r="H3" s="132"/>
      <c r="I3" s="132"/>
    </row>
    <row r="4" spans="1:9" ht="24.75" customHeight="1">
      <c r="B4" s="35" t="s">
        <v>40</v>
      </c>
      <c r="C4" s="99"/>
      <c r="D4" s="99"/>
      <c r="E4" s="99"/>
      <c r="F4" s="99"/>
      <c r="G4" s="99"/>
      <c r="H4" s="99"/>
      <c r="I4" s="99"/>
    </row>
    <row r="5" spans="1:9" ht="5.25" customHeight="1">
      <c r="B5" s="132"/>
      <c r="C5" s="132"/>
      <c r="D5" s="132"/>
      <c r="E5" s="132"/>
      <c r="F5" s="132"/>
      <c r="G5" s="132"/>
      <c r="H5" s="132"/>
      <c r="I5" s="132"/>
    </row>
    <row r="6" spans="1:9" ht="3.75" customHeight="1">
      <c r="B6" s="35"/>
      <c r="C6" s="35"/>
      <c r="D6" s="35"/>
      <c r="E6" s="23"/>
      <c r="F6" s="23"/>
      <c r="G6" s="23"/>
      <c r="H6" s="23"/>
      <c r="I6" s="23"/>
    </row>
    <row r="7" spans="1:9" s="33" customFormat="1" ht="27.75" customHeight="1">
      <c r="A7" s="45"/>
      <c r="B7" s="133" t="s">
        <v>1</v>
      </c>
      <c r="C7" s="134"/>
      <c r="D7" s="135"/>
      <c r="E7" s="105" t="s">
        <v>52</v>
      </c>
      <c r="F7" s="139" t="s">
        <v>198</v>
      </c>
      <c r="G7" s="139" t="s">
        <v>197</v>
      </c>
      <c r="H7" s="139" t="s">
        <v>3</v>
      </c>
      <c r="I7" s="139" t="s">
        <v>4</v>
      </c>
    </row>
    <row r="8" spans="1:9" s="33" customFormat="1" ht="25.5" customHeight="1">
      <c r="A8" s="45"/>
      <c r="B8" s="136"/>
      <c r="C8" s="137"/>
      <c r="D8" s="138"/>
      <c r="E8" s="106" t="s">
        <v>5</v>
      </c>
      <c r="F8" s="139"/>
      <c r="G8" s="139"/>
      <c r="H8" s="139"/>
      <c r="I8" s="139"/>
    </row>
    <row r="9" spans="1:9" s="33" customFormat="1" ht="24">
      <c r="A9" s="46"/>
      <c r="B9" s="39" t="s">
        <v>161</v>
      </c>
      <c r="C9" s="39"/>
      <c r="D9" s="40"/>
      <c r="E9" s="85">
        <f>SUM(E10:E12)</f>
        <v>1890000</v>
      </c>
      <c r="F9" s="85"/>
      <c r="G9" s="24"/>
      <c r="H9" s="41"/>
      <c r="I9" s="41"/>
    </row>
    <row r="10" spans="1:9" s="47" customFormat="1" ht="72">
      <c r="A10" s="54"/>
      <c r="B10" s="31">
        <v>1</v>
      </c>
      <c r="C10" s="31"/>
      <c r="D10" s="32" t="s">
        <v>162</v>
      </c>
      <c r="E10" s="84">
        <v>140000</v>
      </c>
      <c r="F10" s="84"/>
      <c r="G10" s="10"/>
      <c r="H10" s="10"/>
      <c r="I10" s="10"/>
    </row>
    <row r="11" spans="1:9" s="47" customFormat="1" ht="48">
      <c r="A11" s="54"/>
      <c r="B11" s="31">
        <v>2</v>
      </c>
      <c r="C11" s="31"/>
      <c r="D11" s="32" t="s">
        <v>163</v>
      </c>
      <c r="E11" s="84">
        <v>650000</v>
      </c>
      <c r="F11" s="84"/>
      <c r="G11" s="10"/>
      <c r="H11" s="10"/>
      <c r="I11" s="10"/>
    </row>
    <row r="12" spans="1:9" s="47" customFormat="1" ht="48">
      <c r="A12" s="54"/>
      <c r="B12" s="31">
        <v>3</v>
      </c>
      <c r="C12" s="31"/>
      <c r="D12" s="32" t="s">
        <v>164</v>
      </c>
      <c r="E12" s="84">
        <v>1100000</v>
      </c>
      <c r="F12" s="84"/>
      <c r="G12" s="10"/>
      <c r="H12" s="10"/>
      <c r="I12" s="10"/>
    </row>
    <row r="13" spans="1:9" s="33" customFormat="1" ht="24">
      <c r="A13" s="46"/>
      <c r="B13" s="39" t="s">
        <v>165</v>
      </c>
      <c r="C13" s="39"/>
      <c r="D13" s="40"/>
      <c r="E13" s="85">
        <f>SUM(E14:E17)</f>
        <v>288000</v>
      </c>
      <c r="F13" s="85"/>
      <c r="G13" s="24"/>
      <c r="H13" s="41"/>
      <c r="I13" s="41"/>
    </row>
    <row r="14" spans="1:9" s="47" customFormat="1" ht="72">
      <c r="A14" s="54"/>
      <c r="B14" s="31">
        <v>1</v>
      </c>
      <c r="C14" s="31"/>
      <c r="D14" s="32" t="s">
        <v>166</v>
      </c>
      <c r="E14" s="84">
        <v>72000</v>
      </c>
      <c r="F14" s="84"/>
      <c r="G14" s="10"/>
      <c r="H14" s="10"/>
      <c r="I14" s="10"/>
    </row>
    <row r="15" spans="1:9" s="47" customFormat="1" ht="48">
      <c r="A15" s="54"/>
      <c r="B15" s="31">
        <v>2</v>
      </c>
      <c r="C15" s="31"/>
      <c r="D15" s="32" t="s">
        <v>167</v>
      </c>
      <c r="E15" s="84">
        <v>110000</v>
      </c>
      <c r="F15" s="84"/>
      <c r="G15" s="10"/>
      <c r="H15" s="10"/>
      <c r="I15" s="10"/>
    </row>
    <row r="16" spans="1:9" s="47" customFormat="1" ht="99.75" customHeight="1">
      <c r="A16" s="54"/>
      <c r="B16" s="31">
        <v>3</v>
      </c>
      <c r="C16" s="31"/>
      <c r="D16" s="32" t="s">
        <v>169</v>
      </c>
      <c r="E16" s="84">
        <v>96000</v>
      </c>
      <c r="F16" s="84"/>
      <c r="G16" s="10"/>
      <c r="H16" s="10"/>
      <c r="I16" s="10"/>
    </row>
    <row r="17" spans="1:9" s="47" customFormat="1" ht="72">
      <c r="A17" s="54"/>
      <c r="B17" s="31">
        <v>4</v>
      </c>
      <c r="C17" s="31"/>
      <c r="D17" s="32" t="s">
        <v>168</v>
      </c>
      <c r="E17" s="84">
        <v>10000</v>
      </c>
      <c r="F17" s="84"/>
      <c r="G17" s="10"/>
      <c r="H17" s="10"/>
      <c r="I17" s="10"/>
    </row>
  </sheetData>
  <mergeCells count="8">
    <mergeCell ref="B2:I2"/>
    <mergeCell ref="B3:I3"/>
    <mergeCell ref="B5:I5"/>
    <mergeCell ref="B7:D8"/>
    <mergeCell ref="F7:F8"/>
    <mergeCell ref="G7:G8"/>
    <mergeCell ref="H7:H8"/>
    <mergeCell ref="I7:I8"/>
  </mergeCells>
  <pageMargins left="0.15748031496062992" right="0.19685039370078741" top="0.55118110236220474" bottom="0.39370078740157483" header="0.31496062992125984" footer="0.31496062992125984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showGridLines="0" zoomScale="85" zoomScaleNormal="85" workbookViewId="0">
      <selection activeCell="B2" sqref="B2:I2"/>
    </sheetView>
  </sheetViews>
  <sheetFormatPr defaultColWidth="36.85546875" defaultRowHeight="24.75" customHeight="1"/>
  <cols>
    <col min="1" max="1" width="6.28515625" style="44" customWidth="1"/>
    <col min="2" max="2" width="6" style="43" customWidth="1"/>
    <col min="3" max="3" width="6.140625" style="43" hidden="1" customWidth="1"/>
    <col min="4" max="4" width="56.28515625" style="43" customWidth="1"/>
    <col min="5" max="5" width="19" style="22" customWidth="1"/>
    <col min="6" max="7" width="20.140625" style="22" customWidth="1"/>
    <col min="8" max="9" width="26.5703125" style="22" customWidth="1"/>
    <col min="10" max="10" width="19.7109375" style="34" customWidth="1"/>
    <col min="11" max="16384" width="36.85546875" style="34"/>
  </cols>
  <sheetData>
    <row r="2" spans="1:9" ht="24.75" customHeight="1">
      <c r="B2" s="132" t="s">
        <v>0</v>
      </c>
      <c r="C2" s="132"/>
      <c r="D2" s="132"/>
      <c r="E2" s="132"/>
      <c r="F2" s="132"/>
      <c r="G2" s="132"/>
      <c r="H2" s="132"/>
      <c r="I2" s="132"/>
    </row>
    <row r="3" spans="1:9" ht="24.75" customHeight="1">
      <c r="B3" s="132" t="s">
        <v>91</v>
      </c>
      <c r="C3" s="132"/>
      <c r="D3" s="132"/>
      <c r="E3" s="132"/>
      <c r="F3" s="132"/>
      <c r="G3" s="132"/>
      <c r="H3" s="132"/>
      <c r="I3" s="132"/>
    </row>
    <row r="4" spans="1:9" ht="24.75" customHeight="1">
      <c r="B4" s="35" t="s">
        <v>11</v>
      </c>
      <c r="C4" s="99"/>
      <c r="D4" s="99"/>
      <c r="E4" s="99"/>
      <c r="F4" s="99"/>
      <c r="G4" s="99"/>
      <c r="H4" s="99"/>
      <c r="I4" s="99"/>
    </row>
    <row r="5" spans="1:9" ht="5.25" customHeight="1">
      <c r="B5" s="132"/>
      <c r="C5" s="132"/>
      <c r="D5" s="132"/>
      <c r="E5" s="132"/>
      <c r="F5" s="132"/>
      <c r="G5" s="132"/>
      <c r="H5" s="132"/>
      <c r="I5" s="132"/>
    </row>
    <row r="6" spans="1:9" ht="3.75" customHeight="1">
      <c r="B6" s="35"/>
      <c r="C6" s="35"/>
      <c r="D6" s="35"/>
      <c r="E6" s="23"/>
      <c r="F6" s="23"/>
      <c r="G6" s="23"/>
      <c r="H6" s="23"/>
      <c r="I6" s="23"/>
    </row>
    <row r="7" spans="1:9" s="33" customFormat="1" ht="27.75" customHeight="1">
      <c r="A7" s="45"/>
      <c r="B7" s="133" t="s">
        <v>1</v>
      </c>
      <c r="C7" s="134"/>
      <c r="D7" s="135"/>
      <c r="E7" s="105" t="s">
        <v>52</v>
      </c>
      <c r="F7" s="139" t="s">
        <v>198</v>
      </c>
      <c r="G7" s="139" t="s">
        <v>197</v>
      </c>
      <c r="H7" s="139" t="s">
        <v>3</v>
      </c>
      <c r="I7" s="139" t="s">
        <v>4</v>
      </c>
    </row>
    <row r="8" spans="1:9" s="33" customFormat="1" ht="25.5" customHeight="1">
      <c r="A8" s="45"/>
      <c r="B8" s="136"/>
      <c r="C8" s="137"/>
      <c r="D8" s="138"/>
      <c r="E8" s="106" t="s">
        <v>5</v>
      </c>
      <c r="F8" s="139"/>
      <c r="G8" s="139"/>
      <c r="H8" s="139"/>
      <c r="I8" s="139"/>
    </row>
    <row r="9" spans="1:9" s="33" customFormat="1" ht="24">
      <c r="A9" s="46"/>
      <c r="B9" s="39" t="s">
        <v>203</v>
      </c>
      <c r="C9" s="39"/>
      <c r="D9" s="40"/>
      <c r="E9" s="85">
        <f>+E10</f>
        <v>528000</v>
      </c>
      <c r="F9" s="85"/>
      <c r="G9" s="24"/>
      <c r="H9" s="41"/>
      <c r="I9" s="41"/>
    </row>
    <row r="10" spans="1:9" s="47" customFormat="1" ht="48.75" customHeight="1">
      <c r="A10" s="54"/>
      <c r="B10" s="31">
        <v>1</v>
      </c>
      <c r="C10" s="31"/>
      <c r="D10" s="32" t="s">
        <v>196</v>
      </c>
      <c r="E10" s="84">
        <f>SUM(E11:E15)</f>
        <v>528000</v>
      </c>
      <c r="F10" s="84"/>
      <c r="G10" s="10"/>
      <c r="H10" s="10"/>
      <c r="I10" s="10"/>
    </row>
    <row r="11" spans="1:9" s="114" customFormat="1" ht="24">
      <c r="A11" s="111"/>
      <c r="B11" s="112">
        <v>1.1000000000000001</v>
      </c>
      <c r="C11" s="112"/>
      <c r="D11" s="108" t="s">
        <v>171</v>
      </c>
      <c r="E11" s="110">
        <v>91000</v>
      </c>
      <c r="F11" s="110"/>
      <c r="G11" s="113"/>
      <c r="H11" s="113"/>
      <c r="I11" s="113"/>
    </row>
    <row r="12" spans="1:9" s="114" customFormat="1" ht="48">
      <c r="A12" s="111"/>
      <c r="B12" s="112">
        <v>1.2</v>
      </c>
      <c r="C12" s="112"/>
      <c r="D12" s="108" t="s">
        <v>172</v>
      </c>
      <c r="E12" s="110">
        <v>130000</v>
      </c>
      <c r="F12" s="110"/>
      <c r="G12" s="113"/>
      <c r="H12" s="113"/>
      <c r="I12" s="113"/>
    </row>
    <row r="13" spans="1:9" s="114" customFormat="1" ht="48">
      <c r="A13" s="111"/>
      <c r="B13" s="112">
        <v>1.3</v>
      </c>
      <c r="C13" s="112"/>
      <c r="D13" s="108" t="s">
        <v>173</v>
      </c>
      <c r="E13" s="110">
        <v>140000</v>
      </c>
      <c r="F13" s="110"/>
      <c r="G13" s="113"/>
      <c r="H13" s="113"/>
      <c r="I13" s="113"/>
    </row>
    <row r="14" spans="1:9" s="114" customFormat="1" ht="48">
      <c r="A14" s="111"/>
      <c r="B14" s="112">
        <v>1.4</v>
      </c>
      <c r="C14" s="112"/>
      <c r="D14" s="108" t="s">
        <v>174</v>
      </c>
      <c r="E14" s="110">
        <v>98000</v>
      </c>
      <c r="F14" s="110"/>
      <c r="G14" s="113"/>
      <c r="H14" s="113"/>
      <c r="I14" s="113"/>
    </row>
    <row r="15" spans="1:9" s="114" customFormat="1" ht="48">
      <c r="A15" s="111"/>
      <c r="B15" s="112">
        <v>1.5</v>
      </c>
      <c r="C15" s="112"/>
      <c r="D15" s="108" t="s">
        <v>175</v>
      </c>
      <c r="E15" s="110">
        <v>69000</v>
      </c>
      <c r="F15" s="110"/>
      <c r="G15" s="113"/>
      <c r="H15" s="113"/>
      <c r="I15" s="113"/>
    </row>
  </sheetData>
  <mergeCells count="8">
    <mergeCell ref="B2:I2"/>
    <mergeCell ref="B3:I3"/>
    <mergeCell ref="B5:I5"/>
    <mergeCell ref="B7:D8"/>
    <mergeCell ref="F7:F8"/>
    <mergeCell ref="G7:G8"/>
    <mergeCell ref="H7:H8"/>
    <mergeCell ref="I7:I8"/>
  </mergeCells>
  <pageMargins left="0.15748031496062992" right="0.19685039370078741" top="0.55118110236220474" bottom="0.39370078740157483" header="0.31496062992125984" footer="0.31496062992125984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showGridLines="0" zoomScale="85" zoomScaleNormal="85" workbookViewId="0">
      <selection activeCell="B2" sqref="B2:I2"/>
    </sheetView>
  </sheetViews>
  <sheetFormatPr defaultColWidth="36.85546875" defaultRowHeight="24.75" customHeight="1"/>
  <cols>
    <col min="1" max="1" width="5.28515625" style="44" customWidth="1"/>
    <col min="2" max="2" width="6" style="43" customWidth="1"/>
    <col min="3" max="3" width="6.140625" style="43" hidden="1" customWidth="1"/>
    <col min="4" max="4" width="56.28515625" style="43" customWidth="1"/>
    <col min="5" max="5" width="17.28515625" style="22" customWidth="1"/>
    <col min="6" max="7" width="20.85546875" style="22" customWidth="1"/>
    <col min="8" max="9" width="26.28515625" style="22" customWidth="1"/>
    <col min="10" max="10" width="6.28515625" style="34" customWidth="1"/>
    <col min="11" max="16384" width="36.85546875" style="34"/>
  </cols>
  <sheetData>
    <row r="2" spans="1:9" ht="24.75" customHeight="1">
      <c r="B2" s="132" t="s">
        <v>0</v>
      </c>
      <c r="C2" s="132"/>
      <c r="D2" s="132"/>
      <c r="E2" s="132"/>
      <c r="F2" s="132"/>
      <c r="G2" s="132"/>
      <c r="H2" s="132"/>
      <c r="I2" s="132"/>
    </row>
    <row r="3" spans="1:9" ht="24.75" customHeight="1">
      <c r="B3" s="132" t="s">
        <v>91</v>
      </c>
      <c r="C3" s="132"/>
      <c r="D3" s="132"/>
      <c r="E3" s="132"/>
      <c r="F3" s="132"/>
      <c r="G3" s="132"/>
      <c r="H3" s="132"/>
      <c r="I3" s="132"/>
    </row>
    <row r="4" spans="1:9" ht="24.75" customHeight="1">
      <c r="B4" s="35" t="s">
        <v>19</v>
      </c>
      <c r="C4" s="99"/>
      <c r="D4" s="99"/>
      <c r="E4" s="99"/>
      <c r="F4" s="99"/>
      <c r="G4" s="99"/>
      <c r="H4" s="99"/>
      <c r="I4" s="99"/>
    </row>
    <row r="5" spans="1:9" ht="5.25" customHeight="1">
      <c r="B5" s="132"/>
      <c r="C5" s="132"/>
      <c r="D5" s="132"/>
      <c r="E5" s="132"/>
      <c r="F5" s="132"/>
      <c r="G5" s="132"/>
      <c r="H5" s="132"/>
      <c r="I5" s="132"/>
    </row>
    <row r="6" spans="1:9" ht="3.75" customHeight="1">
      <c r="B6" s="35"/>
      <c r="C6" s="35"/>
      <c r="D6" s="35"/>
      <c r="E6" s="23"/>
      <c r="F6" s="23"/>
      <c r="G6" s="23"/>
      <c r="H6" s="23"/>
      <c r="I6" s="23"/>
    </row>
    <row r="7" spans="1:9" s="33" customFormat="1" ht="27.75" customHeight="1">
      <c r="A7" s="45"/>
      <c r="B7" s="133" t="s">
        <v>1</v>
      </c>
      <c r="C7" s="134"/>
      <c r="D7" s="135"/>
      <c r="E7" s="105" t="s">
        <v>52</v>
      </c>
      <c r="F7" s="139" t="s">
        <v>198</v>
      </c>
      <c r="G7" s="139" t="s">
        <v>197</v>
      </c>
      <c r="H7" s="139" t="s">
        <v>3</v>
      </c>
      <c r="I7" s="139" t="s">
        <v>4</v>
      </c>
    </row>
    <row r="8" spans="1:9" s="33" customFormat="1" ht="25.5" customHeight="1">
      <c r="A8" s="45"/>
      <c r="B8" s="136"/>
      <c r="C8" s="137"/>
      <c r="D8" s="138"/>
      <c r="E8" s="106" t="s">
        <v>5</v>
      </c>
      <c r="F8" s="139"/>
      <c r="G8" s="139"/>
      <c r="H8" s="139"/>
      <c r="I8" s="139"/>
    </row>
    <row r="9" spans="1:9" s="33" customFormat="1" ht="24">
      <c r="A9" s="46"/>
      <c r="B9" s="39" t="s">
        <v>176</v>
      </c>
      <c r="C9" s="39"/>
      <c r="D9" s="40"/>
      <c r="E9" s="85">
        <f>SUM(E10:E18)</f>
        <v>309000</v>
      </c>
      <c r="F9" s="85"/>
      <c r="G9" s="24"/>
      <c r="H9" s="41"/>
      <c r="I9" s="41"/>
    </row>
    <row r="10" spans="1:9" s="47" customFormat="1" ht="48">
      <c r="A10" s="54"/>
      <c r="B10" s="31">
        <v>1</v>
      </c>
      <c r="C10" s="31"/>
      <c r="D10" s="32" t="s">
        <v>177</v>
      </c>
      <c r="E10" s="84">
        <v>28000</v>
      </c>
      <c r="F10" s="84"/>
      <c r="G10" s="10"/>
      <c r="H10" s="10"/>
      <c r="I10" s="10"/>
    </row>
    <row r="11" spans="1:9" s="47" customFormat="1" ht="48">
      <c r="A11" s="54"/>
      <c r="B11" s="31">
        <v>2</v>
      </c>
      <c r="C11" s="31"/>
      <c r="D11" s="32" t="s">
        <v>178</v>
      </c>
      <c r="E11" s="84">
        <v>28000</v>
      </c>
      <c r="F11" s="84"/>
      <c r="G11" s="10"/>
      <c r="H11" s="10"/>
      <c r="I11" s="10"/>
    </row>
    <row r="12" spans="1:9" s="47" customFormat="1" ht="48">
      <c r="A12" s="54"/>
      <c r="B12" s="31">
        <v>3</v>
      </c>
      <c r="C12" s="31"/>
      <c r="D12" s="32" t="s">
        <v>179</v>
      </c>
      <c r="E12" s="84">
        <v>30000</v>
      </c>
      <c r="F12" s="84"/>
      <c r="G12" s="10"/>
      <c r="H12" s="10"/>
      <c r="I12" s="10"/>
    </row>
    <row r="13" spans="1:9" s="47" customFormat="1" ht="48">
      <c r="A13" s="54"/>
      <c r="B13" s="31">
        <v>4</v>
      </c>
      <c r="C13" s="31"/>
      <c r="D13" s="32" t="s">
        <v>183</v>
      </c>
      <c r="E13" s="84">
        <v>36000</v>
      </c>
      <c r="F13" s="84"/>
      <c r="G13" s="10"/>
      <c r="H13" s="10"/>
      <c r="I13" s="10"/>
    </row>
    <row r="14" spans="1:9" s="47" customFormat="1" ht="26.25" customHeight="1">
      <c r="A14" s="54"/>
      <c r="B14" s="31">
        <v>5</v>
      </c>
      <c r="C14" s="31"/>
      <c r="D14" s="32" t="s">
        <v>180</v>
      </c>
      <c r="E14" s="84">
        <v>44000</v>
      </c>
      <c r="F14" s="84"/>
      <c r="G14" s="10"/>
      <c r="H14" s="10"/>
      <c r="I14" s="10"/>
    </row>
    <row r="15" spans="1:9" s="47" customFormat="1" ht="48">
      <c r="A15" s="54"/>
      <c r="B15" s="31">
        <v>6</v>
      </c>
      <c r="C15" s="31"/>
      <c r="D15" s="32" t="s">
        <v>193</v>
      </c>
      <c r="E15" s="84">
        <v>43000</v>
      </c>
      <c r="F15" s="84"/>
      <c r="G15" s="10"/>
      <c r="H15" s="10"/>
      <c r="I15" s="10"/>
    </row>
    <row r="16" spans="1:9" s="47" customFormat="1" ht="48">
      <c r="A16" s="54"/>
      <c r="B16" s="31">
        <v>7</v>
      </c>
      <c r="C16" s="31"/>
      <c r="D16" s="32" t="s">
        <v>184</v>
      </c>
      <c r="E16" s="84">
        <v>56000</v>
      </c>
      <c r="F16" s="84"/>
      <c r="G16" s="10"/>
      <c r="H16" s="10"/>
      <c r="I16" s="10"/>
    </row>
    <row r="17" spans="1:9" s="47" customFormat="1" ht="24">
      <c r="A17" s="54"/>
      <c r="B17" s="31">
        <v>8</v>
      </c>
      <c r="C17" s="31"/>
      <c r="D17" s="32" t="s">
        <v>181</v>
      </c>
      <c r="E17" s="84">
        <v>22000</v>
      </c>
      <c r="F17" s="84"/>
      <c r="G17" s="10"/>
      <c r="H17" s="10"/>
      <c r="I17" s="10"/>
    </row>
    <row r="18" spans="1:9" s="47" customFormat="1" ht="24">
      <c r="A18" s="54"/>
      <c r="B18" s="31">
        <v>9</v>
      </c>
      <c r="C18" s="31"/>
      <c r="D18" s="32" t="s">
        <v>182</v>
      </c>
      <c r="E18" s="84">
        <v>22000</v>
      </c>
      <c r="F18" s="84"/>
      <c r="G18" s="10"/>
      <c r="H18" s="10"/>
      <c r="I18" s="10"/>
    </row>
  </sheetData>
  <mergeCells count="8">
    <mergeCell ref="B2:I2"/>
    <mergeCell ref="B3:I3"/>
    <mergeCell ref="B5:I5"/>
    <mergeCell ref="B7:D8"/>
    <mergeCell ref="F7:F8"/>
    <mergeCell ref="G7:G8"/>
    <mergeCell ref="H7:H8"/>
    <mergeCell ref="I7:I8"/>
  </mergeCells>
  <pageMargins left="0.15748031496062992" right="0.19685039370078741" top="0.55118110236220474" bottom="0.39370078740157483" header="0.31496062992125984" footer="0.31496062992125984"/>
  <pageSetup paperSize="9" scale="7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showGridLines="0" zoomScale="85" zoomScaleNormal="85" workbookViewId="0">
      <selection activeCell="B2" sqref="B2:I2"/>
    </sheetView>
  </sheetViews>
  <sheetFormatPr defaultColWidth="36.85546875" defaultRowHeight="24.75" customHeight="1"/>
  <cols>
    <col min="1" max="1" width="4.7109375" style="44" customWidth="1"/>
    <col min="2" max="2" width="6" style="43" customWidth="1"/>
    <col min="3" max="3" width="6.140625" style="43" hidden="1" customWidth="1"/>
    <col min="4" max="4" width="56.28515625" style="43" customWidth="1"/>
    <col min="5" max="5" width="17.28515625" style="22" customWidth="1"/>
    <col min="6" max="7" width="20.7109375" style="22" customWidth="1"/>
    <col min="8" max="9" width="26.7109375" style="22" customWidth="1"/>
    <col min="10" max="10" width="36.85546875" style="34" customWidth="1"/>
    <col min="11" max="16384" width="36.85546875" style="34"/>
  </cols>
  <sheetData>
    <row r="2" spans="1:9" ht="24.75" customHeight="1">
      <c r="B2" s="132" t="s">
        <v>0</v>
      </c>
      <c r="C2" s="132"/>
      <c r="D2" s="132"/>
      <c r="E2" s="132"/>
      <c r="F2" s="132"/>
      <c r="G2" s="132"/>
      <c r="H2" s="132"/>
      <c r="I2" s="132"/>
    </row>
    <row r="3" spans="1:9" ht="24.75" customHeight="1">
      <c r="B3" s="132" t="s">
        <v>91</v>
      </c>
      <c r="C3" s="132"/>
      <c r="D3" s="132"/>
      <c r="E3" s="132"/>
      <c r="F3" s="132"/>
      <c r="G3" s="132"/>
      <c r="H3" s="132"/>
      <c r="I3" s="132"/>
    </row>
    <row r="4" spans="1:9" ht="24.75" customHeight="1">
      <c r="B4" s="35" t="s">
        <v>12</v>
      </c>
      <c r="C4" s="99"/>
      <c r="D4" s="99"/>
      <c r="E4" s="99"/>
      <c r="F4" s="99"/>
      <c r="G4" s="99"/>
      <c r="H4" s="99"/>
      <c r="I4" s="99"/>
    </row>
    <row r="5" spans="1:9" ht="5.25" customHeight="1">
      <c r="B5" s="132"/>
      <c r="C5" s="132"/>
      <c r="D5" s="132"/>
      <c r="E5" s="132"/>
      <c r="F5" s="132"/>
      <c r="G5" s="132"/>
      <c r="H5" s="132"/>
      <c r="I5" s="132"/>
    </row>
    <row r="6" spans="1:9" ht="3.75" customHeight="1">
      <c r="B6" s="35"/>
      <c r="C6" s="35"/>
      <c r="D6" s="35"/>
      <c r="E6" s="23"/>
      <c r="F6" s="23"/>
      <c r="G6" s="23"/>
      <c r="H6" s="23"/>
      <c r="I6" s="23"/>
    </row>
    <row r="7" spans="1:9" s="33" customFormat="1" ht="27.75" customHeight="1">
      <c r="A7" s="45"/>
      <c r="B7" s="133" t="s">
        <v>1</v>
      </c>
      <c r="C7" s="134"/>
      <c r="D7" s="135"/>
      <c r="E7" s="105" t="s">
        <v>52</v>
      </c>
      <c r="F7" s="139" t="s">
        <v>198</v>
      </c>
      <c r="G7" s="139" t="s">
        <v>197</v>
      </c>
      <c r="H7" s="139" t="s">
        <v>3</v>
      </c>
      <c r="I7" s="139" t="s">
        <v>4</v>
      </c>
    </row>
    <row r="8" spans="1:9" s="33" customFormat="1" ht="25.5" customHeight="1">
      <c r="A8" s="45"/>
      <c r="B8" s="136"/>
      <c r="C8" s="137"/>
      <c r="D8" s="138"/>
      <c r="E8" s="106" t="s">
        <v>5</v>
      </c>
      <c r="F8" s="139"/>
      <c r="G8" s="139"/>
      <c r="H8" s="139"/>
      <c r="I8" s="139"/>
    </row>
    <row r="9" spans="1:9" s="33" customFormat="1" ht="24">
      <c r="A9" s="46"/>
      <c r="B9" s="39" t="s">
        <v>176</v>
      </c>
      <c r="C9" s="39"/>
      <c r="D9" s="40"/>
      <c r="E9" s="85">
        <f>SUM(E10:E18)</f>
        <v>309000</v>
      </c>
      <c r="F9" s="85"/>
      <c r="G9" s="24"/>
      <c r="H9" s="41"/>
      <c r="I9" s="41"/>
    </row>
    <row r="10" spans="1:9" s="47" customFormat="1" ht="48">
      <c r="A10" s="54"/>
      <c r="B10" s="31">
        <v>1</v>
      </c>
      <c r="C10" s="31"/>
      <c r="D10" s="32" t="s">
        <v>177</v>
      </c>
      <c r="E10" s="84">
        <v>28000</v>
      </c>
      <c r="F10" s="84"/>
      <c r="G10" s="10"/>
      <c r="H10" s="10"/>
      <c r="I10" s="10"/>
    </row>
    <row r="11" spans="1:9" s="47" customFormat="1" ht="48">
      <c r="A11" s="54"/>
      <c r="B11" s="31">
        <v>2</v>
      </c>
      <c r="C11" s="31"/>
      <c r="D11" s="32" t="s">
        <v>178</v>
      </c>
      <c r="E11" s="84">
        <v>28000</v>
      </c>
      <c r="F11" s="84"/>
      <c r="G11" s="10"/>
      <c r="H11" s="10"/>
      <c r="I11" s="10"/>
    </row>
    <row r="12" spans="1:9" s="47" customFormat="1" ht="48">
      <c r="A12" s="54"/>
      <c r="B12" s="31">
        <v>3</v>
      </c>
      <c r="C12" s="31"/>
      <c r="D12" s="32" t="s">
        <v>179</v>
      </c>
      <c r="E12" s="84">
        <v>30000</v>
      </c>
      <c r="F12" s="84"/>
      <c r="G12" s="10"/>
      <c r="H12" s="10"/>
      <c r="I12" s="10"/>
    </row>
    <row r="13" spans="1:9" s="47" customFormat="1" ht="48">
      <c r="A13" s="54"/>
      <c r="B13" s="31">
        <v>4</v>
      </c>
      <c r="C13" s="31"/>
      <c r="D13" s="32" t="s">
        <v>183</v>
      </c>
      <c r="E13" s="84">
        <v>36000</v>
      </c>
      <c r="F13" s="84"/>
      <c r="G13" s="10"/>
      <c r="H13" s="10"/>
      <c r="I13" s="10"/>
    </row>
    <row r="14" spans="1:9" s="47" customFormat="1" ht="26.25" customHeight="1">
      <c r="A14" s="54"/>
      <c r="B14" s="31">
        <v>5</v>
      </c>
      <c r="C14" s="31"/>
      <c r="D14" s="32" t="s">
        <v>180</v>
      </c>
      <c r="E14" s="84">
        <v>44000</v>
      </c>
      <c r="F14" s="84"/>
      <c r="G14" s="10"/>
      <c r="H14" s="10"/>
      <c r="I14" s="10"/>
    </row>
    <row r="15" spans="1:9" s="47" customFormat="1" ht="48">
      <c r="A15" s="54"/>
      <c r="B15" s="31">
        <v>6</v>
      </c>
      <c r="C15" s="31"/>
      <c r="D15" s="32" t="s">
        <v>193</v>
      </c>
      <c r="E15" s="84">
        <v>43000</v>
      </c>
      <c r="F15" s="84"/>
      <c r="G15" s="10"/>
      <c r="H15" s="10"/>
      <c r="I15" s="10"/>
    </row>
    <row r="16" spans="1:9" s="47" customFormat="1" ht="48">
      <c r="A16" s="54"/>
      <c r="B16" s="31">
        <v>7</v>
      </c>
      <c r="C16" s="31"/>
      <c r="D16" s="32" t="s">
        <v>184</v>
      </c>
      <c r="E16" s="84">
        <v>56000</v>
      </c>
      <c r="F16" s="84"/>
      <c r="G16" s="10"/>
      <c r="H16" s="10"/>
      <c r="I16" s="10"/>
    </row>
    <row r="17" spans="1:9" s="47" customFormat="1" ht="24">
      <c r="A17" s="54"/>
      <c r="B17" s="31">
        <v>8</v>
      </c>
      <c r="C17" s="31"/>
      <c r="D17" s="32" t="s">
        <v>181</v>
      </c>
      <c r="E17" s="84">
        <v>22000</v>
      </c>
      <c r="F17" s="84"/>
      <c r="G17" s="10"/>
      <c r="H17" s="10"/>
      <c r="I17" s="10"/>
    </row>
    <row r="18" spans="1:9" s="47" customFormat="1" ht="24">
      <c r="A18" s="54"/>
      <c r="B18" s="31">
        <v>9</v>
      </c>
      <c r="C18" s="31"/>
      <c r="D18" s="32" t="s">
        <v>182</v>
      </c>
      <c r="E18" s="84">
        <v>22000</v>
      </c>
      <c r="F18" s="84"/>
      <c r="G18" s="10"/>
      <c r="H18" s="10"/>
      <c r="I18" s="10"/>
    </row>
  </sheetData>
  <mergeCells count="8">
    <mergeCell ref="B2:I2"/>
    <mergeCell ref="B3:I3"/>
    <mergeCell ref="B5:I5"/>
    <mergeCell ref="B7:D8"/>
    <mergeCell ref="F7:F8"/>
    <mergeCell ref="G7:G8"/>
    <mergeCell ref="H7:H8"/>
    <mergeCell ref="I7:I8"/>
  </mergeCells>
  <pageMargins left="0.15748031496062992" right="0.19685039370078741" top="0.55118110236220474" bottom="0.3937007874015748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showGridLines="0" workbookViewId="0">
      <selection activeCell="B6" sqref="B6:D7"/>
    </sheetView>
  </sheetViews>
  <sheetFormatPr defaultColWidth="9" defaultRowHeight="24"/>
  <cols>
    <col min="1" max="1" width="1.42578125" style="48" customWidth="1"/>
    <col min="2" max="2" width="2.85546875" style="48" customWidth="1"/>
    <col min="3" max="3" width="60.85546875" style="48" customWidth="1"/>
    <col min="4" max="4" width="14.85546875" style="48" customWidth="1"/>
    <col min="5" max="5" width="8" style="48" customWidth="1"/>
    <col min="6" max="6" width="2.85546875" style="48" customWidth="1"/>
    <col min="7" max="7" width="0.42578125" style="48" customWidth="1"/>
    <col min="8" max="8" width="10.85546875" style="48" bestFit="1" customWidth="1"/>
    <col min="9" max="9" width="9.140625" style="48" bestFit="1" customWidth="1"/>
    <col min="10" max="16384" width="9" style="48"/>
  </cols>
  <sheetData>
    <row r="1" spans="2:6" ht="13.5" customHeight="1"/>
    <row r="2" spans="2:6" ht="11.25" customHeight="1">
      <c r="B2" s="55"/>
      <c r="C2" s="56"/>
      <c r="D2" s="56"/>
      <c r="E2" s="56"/>
      <c r="F2" s="57"/>
    </row>
    <row r="3" spans="2:6" ht="27.75">
      <c r="B3" s="58"/>
      <c r="C3" s="119" t="s">
        <v>78</v>
      </c>
      <c r="D3" s="119"/>
      <c r="E3" s="119"/>
      <c r="F3" s="59"/>
    </row>
    <row r="4" spans="2:6" s="50" customFormat="1">
      <c r="B4" s="60"/>
      <c r="C4" s="61" t="s">
        <v>79</v>
      </c>
      <c r="D4" s="61">
        <v>58</v>
      </c>
      <c r="E4" s="61" t="s">
        <v>1</v>
      </c>
      <c r="F4" s="62"/>
    </row>
    <row r="5" spans="2:6">
      <c r="B5" s="58"/>
      <c r="C5" s="63" t="s">
        <v>80</v>
      </c>
      <c r="D5" s="63">
        <f>D4-D6</f>
        <v>55</v>
      </c>
      <c r="E5" s="63" t="s">
        <v>1</v>
      </c>
      <c r="F5" s="59"/>
    </row>
    <row r="6" spans="2:6">
      <c r="B6" s="58"/>
      <c r="C6" s="63" t="s">
        <v>88</v>
      </c>
      <c r="D6" s="63">
        <v>3</v>
      </c>
      <c r="E6" s="63" t="s">
        <v>1</v>
      </c>
      <c r="F6" s="59"/>
    </row>
    <row r="7" spans="2:6">
      <c r="B7" s="58"/>
      <c r="C7" s="63" t="s">
        <v>89</v>
      </c>
      <c r="D7" s="63">
        <v>1</v>
      </c>
      <c r="E7" s="63" t="s">
        <v>1</v>
      </c>
      <c r="F7" s="59"/>
    </row>
    <row r="8" spans="2:6" s="50" customFormat="1">
      <c r="B8" s="60"/>
      <c r="C8" s="61"/>
      <c r="D8" s="61"/>
      <c r="E8" s="61"/>
      <c r="F8" s="62"/>
    </row>
    <row r="9" spans="2:6" s="50" customFormat="1">
      <c r="B9" s="60"/>
      <c r="C9" s="64" t="s">
        <v>81</v>
      </c>
      <c r="D9" s="65">
        <f>SUM(D10:D19)</f>
        <v>223350</v>
      </c>
      <c r="E9" s="66" t="s">
        <v>82</v>
      </c>
      <c r="F9" s="62"/>
    </row>
    <row r="10" spans="2:6">
      <c r="B10" s="58"/>
      <c r="C10" s="67" t="s">
        <v>14</v>
      </c>
      <c r="D10" s="68"/>
      <c r="E10" s="69"/>
      <c r="F10" s="59"/>
    </row>
    <row r="11" spans="2:6">
      <c r="B11" s="58"/>
      <c r="C11" s="58" t="s">
        <v>85</v>
      </c>
      <c r="D11" s="70">
        <v>40000</v>
      </c>
      <c r="E11" s="59" t="s">
        <v>82</v>
      </c>
      <c r="F11" s="59"/>
    </row>
    <row r="12" spans="2:6">
      <c r="B12" s="58"/>
      <c r="C12" s="60" t="s">
        <v>86</v>
      </c>
      <c r="D12" s="70"/>
      <c r="E12" s="59"/>
      <c r="F12" s="59"/>
    </row>
    <row r="13" spans="2:6">
      <c r="B13" s="58"/>
      <c r="C13" s="71" t="s">
        <v>83</v>
      </c>
      <c r="D13" s="72"/>
      <c r="E13" s="73"/>
      <c r="F13" s="59"/>
    </row>
    <row r="14" spans="2:6">
      <c r="B14" s="58"/>
      <c r="C14" s="67" t="s">
        <v>16</v>
      </c>
      <c r="D14" s="68"/>
      <c r="E14" s="69"/>
      <c r="F14" s="59"/>
    </row>
    <row r="15" spans="2:6" ht="96">
      <c r="B15" s="58"/>
      <c r="C15" s="78" t="s">
        <v>84</v>
      </c>
      <c r="D15" s="77">
        <v>45000</v>
      </c>
      <c r="E15" s="79" t="s">
        <v>82</v>
      </c>
      <c r="F15" s="59"/>
    </row>
    <row r="16" spans="2:6">
      <c r="B16" s="58"/>
      <c r="C16" s="67" t="s">
        <v>17</v>
      </c>
      <c r="D16" s="68"/>
      <c r="E16" s="69"/>
      <c r="F16" s="59"/>
    </row>
    <row r="17" spans="2:6" ht="96">
      <c r="B17" s="58"/>
      <c r="C17" s="80" t="s">
        <v>87</v>
      </c>
      <c r="D17" s="81">
        <v>110350</v>
      </c>
      <c r="E17" s="82" t="s">
        <v>82</v>
      </c>
      <c r="F17" s="59"/>
    </row>
    <row r="18" spans="2:6">
      <c r="B18" s="58"/>
      <c r="C18" s="67" t="s">
        <v>70</v>
      </c>
      <c r="D18" s="68"/>
      <c r="E18" s="69"/>
      <c r="F18" s="59"/>
    </row>
    <row r="19" spans="2:6">
      <c r="B19" s="58"/>
      <c r="C19" s="80" t="s">
        <v>90</v>
      </c>
      <c r="D19" s="81">
        <v>28000</v>
      </c>
      <c r="E19" s="82" t="s">
        <v>82</v>
      </c>
      <c r="F19" s="59"/>
    </row>
    <row r="20" spans="2:6" ht="12.75" customHeight="1">
      <c r="B20" s="74"/>
      <c r="C20" s="75"/>
      <c r="D20" s="75"/>
      <c r="E20" s="75"/>
      <c r="F20" s="76"/>
    </row>
    <row r="21" spans="2:6" ht="12" customHeight="1"/>
  </sheetData>
  <mergeCells count="1">
    <mergeCell ref="C3:E3"/>
  </mergeCells>
  <pageMargins left="0.7" right="0.7" top="0.75" bottom="0.75" header="0.3" footer="0.3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showGridLines="0" zoomScale="85" zoomScaleNormal="85" workbookViewId="0">
      <selection activeCell="B2" sqref="B2:I2"/>
    </sheetView>
  </sheetViews>
  <sheetFormatPr defaultColWidth="36.85546875" defaultRowHeight="24.75" customHeight="1"/>
  <cols>
    <col min="1" max="1" width="5" style="44" customWidth="1"/>
    <col min="2" max="2" width="6" style="43" customWidth="1"/>
    <col min="3" max="3" width="6.140625" style="43" hidden="1" customWidth="1"/>
    <col min="4" max="4" width="56.28515625" style="43" customWidth="1"/>
    <col min="5" max="5" width="18.42578125" style="22" customWidth="1"/>
    <col min="6" max="7" width="20.28515625" style="22" customWidth="1"/>
    <col min="8" max="9" width="26.7109375" style="22" customWidth="1"/>
    <col min="10" max="10" width="36.85546875" style="34" customWidth="1"/>
    <col min="11" max="16384" width="36.85546875" style="34"/>
  </cols>
  <sheetData>
    <row r="2" spans="1:9" ht="24.75" customHeight="1">
      <c r="B2" s="132" t="s">
        <v>0</v>
      </c>
      <c r="C2" s="132"/>
      <c r="D2" s="132"/>
      <c r="E2" s="132"/>
      <c r="F2" s="132"/>
      <c r="G2" s="132"/>
      <c r="H2" s="132"/>
      <c r="I2" s="132"/>
    </row>
    <row r="3" spans="1:9" ht="24.75" customHeight="1">
      <c r="B3" s="132" t="s">
        <v>91</v>
      </c>
      <c r="C3" s="132"/>
      <c r="D3" s="132"/>
      <c r="E3" s="132"/>
      <c r="F3" s="132"/>
      <c r="G3" s="132"/>
      <c r="H3" s="132"/>
      <c r="I3" s="132"/>
    </row>
    <row r="4" spans="1:9" ht="24.75" customHeight="1">
      <c r="B4" s="35" t="s">
        <v>204</v>
      </c>
      <c r="C4" s="99"/>
      <c r="D4" s="99"/>
      <c r="E4" s="99"/>
      <c r="F4" s="99"/>
      <c r="G4" s="99"/>
      <c r="H4" s="99"/>
      <c r="I4" s="99"/>
    </row>
    <row r="5" spans="1:9" ht="5.25" customHeight="1">
      <c r="B5" s="132"/>
      <c r="C5" s="132"/>
      <c r="D5" s="132"/>
      <c r="E5" s="132"/>
      <c r="F5" s="132"/>
      <c r="G5" s="132"/>
      <c r="H5" s="132"/>
      <c r="I5" s="132"/>
    </row>
    <row r="6" spans="1:9" ht="3.75" customHeight="1">
      <c r="B6" s="35"/>
      <c r="C6" s="35"/>
      <c r="D6" s="35"/>
      <c r="E6" s="23"/>
      <c r="F6" s="23"/>
      <c r="G6" s="23"/>
      <c r="H6" s="23"/>
      <c r="I6" s="23"/>
    </row>
    <row r="7" spans="1:9" s="33" customFormat="1" ht="27.75" customHeight="1">
      <c r="A7" s="45"/>
      <c r="B7" s="133" t="s">
        <v>1</v>
      </c>
      <c r="C7" s="134"/>
      <c r="D7" s="135"/>
      <c r="E7" s="105" t="s">
        <v>52</v>
      </c>
      <c r="F7" s="139" t="s">
        <v>198</v>
      </c>
      <c r="G7" s="139" t="s">
        <v>197</v>
      </c>
      <c r="H7" s="139" t="s">
        <v>3</v>
      </c>
      <c r="I7" s="139" t="s">
        <v>4</v>
      </c>
    </row>
    <row r="8" spans="1:9" s="33" customFormat="1" ht="25.5" customHeight="1">
      <c r="A8" s="45"/>
      <c r="B8" s="136"/>
      <c r="C8" s="137"/>
      <c r="D8" s="138"/>
      <c r="E8" s="106" t="s">
        <v>5</v>
      </c>
      <c r="F8" s="139"/>
      <c r="G8" s="139"/>
      <c r="H8" s="139"/>
      <c r="I8" s="139"/>
    </row>
    <row r="9" spans="1:9" s="33" customFormat="1" ht="24">
      <c r="A9" s="46"/>
      <c r="B9" s="39" t="s">
        <v>185</v>
      </c>
      <c r="C9" s="39"/>
      <c r="D9" s="40"/>
      <c r="E9" s="85">
        <f>SUM(E10:E15)</f>
        <v>83000</v>
      </c>
      <c r="F9" s="85"/>
      <c r="G9" s="24"/>
      <c r="H9" s="41"/>
      <c r="I9" s="41"/>
    </row>
    <row r="10" spans="1:9" s="47" customFormat="1" ht="48">
      <c r="A10" s="54"/>
      <c r="B10" s="31">
        <v>1</v>
      </c>
      <c r="C10" s="31"/>
      <c r="D10" s="32" t="s">
        <v>186</v>
      </c>
      <c r="E10" s="84">
        <v>12000</v>
      </c>
      <c r="F10" s="84"/>
      <c r="G10" s="10"/>
      <c r="H10" s="10"/>
      <c r="I10" s="10"/>
    </row>
    <row r="11" spans="1:9" s="47" customFormat="1" ht="48">
      <c r="A11" s="54"/>
      <c r="B11" s="31">
        <v>2</v>
      </c>
      <c r="C11" s="31"/>
      <c r="D11" s="32" t="s">
        <v>187</v>
      </c>
      <c r="E11" s="84">
        <v>10000</v>
      </c>
      <c r="F11" s="84"/>
      <c r="G11" s="10"/>
      <c r="H11" s="10"/>
      <c r="I11" s="10"/>
    </row>
    <row r="12" spans="1:9" s="47" customFormat="1" ht="72">
      <c r="A12" s="54"/>
      <c r="B12" s="31">
        <v>3</v>
      </c>
      <c r="C12" s="31"/>
      <c r="D12" s="32" t="s">
        <v>188</v>
      </c>
      <c r="E12" s="84">
        <v>12000</v>
      </c>
      <c r="F12" s="84"/>
      <c r="G12" s="10"/>
      <c r="H12" s="10"/>
      <c r="I12" s="10"/>
    </row>
    <row r="13" spans="1:9" s="47" customFormat="1" ht="24">
      <c r="A13" s="54"/>
      <c r="B13" s="31">
        <v>4</v>
      </c>
      <c r="C13" s="31"/>
      <c r="D13" s="32" t="s">
        <v>189</v>
      </c>
      <c r="E13" s="84">
        <v>17000</v>
      </c>
      <c r="F13" s="84"/>
      <c r="G13" s="10"/>
      <c r="H13" s="10"/>
      <c r="I13" s="10"/>
    </row>
    <row r="14" spans="1:9" s="47" customFormat="1" ht="48">
      <c r="A14" s="54"/>
      <c r="B14" s="31">
        <v>5</v>
      </c>
      <c r="C14" s="31"/>
      <c r="D14" s="32" t="s">
        <v>190</v>
      </c>
      <c r="E14" s="84">
        <v>15000</v>
      </c>
      <c r="F14" s="84"/>
      <c r="G14" s="10"/>
      <c r="H14" s="10"/>
      <c r="I14" s="10"/>
    </row>
    <row r="15" spans="1:9" s="47" customFormat="1" ht="24">
      <c r="A15" s="54"/>
      <c r="B15" s="31">
        <v>6</v>
      </c>
      <c r="C15" s="31"/>
      <c r="D15" s="32" t="s">
        <v>191</v>
      </c>
      <c r="E15" s="84">
        <v>17000</v>
      </c>
      <c r="F15" s="84"/>
      <c r="G15" s="10"/>
      <c r="H15" s="10"/>
      <c r="I15" s="10"/>
    </row>
  </sheetData>
  <mergeCells count="8">
    <mergeCell ref="B2:I2"/>
    <mergeCell ref="B3:I3"/>
    <mergeCell ref="B5:I5"/>
    <mergeCell ref="B7:D8"/>
    <mergeCell ref="F7:F8"/>
    <mergeCell ref="G7:G8"/>
    <mergeCell ref="H7:H8"/>
    <mergeCell ref="I7:I8"/>
  </mergeCells>
  <pageMargins left="0.15748031496062992" right="0.19685039370078741" top="0.55118110236220474" bottom="0.39370078740157483" header="0.31496062992125984" footer="0.31496062992125984"/>
  <pageSetup paperSize="9"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showGridLines="0" zoomScale="85" zoomScaleNormal="85" workbookViewId="0">
      <selection activeCell="K10" sqref="K10"/>
    </sheetView>
  </sheetViews>
  <sheetFormatPr defaultColWidth="36.85546875" defaultRowHeight="24.75" customHeight="1"/>
  <cols>
    <col min="1" max="1" width="6.140625" style="44" customWidth="1"/>
    <col min="2" max="2" width="6" style="43" customWidth="1"/>
    <col min="3" max="3" width="6.140625" style="43" hidden="1" customWidth="1"/>
    <col min="4" max="4" width="56.28515625" style="43" customWidth="1"/>
    <col min="5" max="5" width="18.85546875" style="22" customWidth="1"/>
    <col min="6" max="7" width="19.85546875" style="22" customWidth="1"/>
    <col min="8" max="9" width="25.7109375" style="22" customWidth="1"/>
    <col min="10" max="10" width="14" style="34" customWidth="1"/>
    <col min="11" max="16384" width="36.85546875" style="34"/>
  </cols>
  <sheetData>
    <row r="2" spans="1:9" ht="24.75" customHeight="1">
      <c r="B2" s="132" t="s">
        <v>0</v>
      </c>
      <c r="C2" s="132"/>
      <c r="D2" s="132"/>
      <c r="E2" s="132"/>
      <c r="F2" s="132"/>
      <c r="G2" s="132"/>
      <c r="H2" s="132"/>
      <c r="I2" s="132"/>
    </row>
    <row r="3" spans="1:9" ht="24.75" customHeight="1">
      <c r="B3" s="132" t="s">
        <v>91</v>
      </c>
      <c r="C3" s="132"/>
      <c r="D3" s="132"/>
      <c r="E3" s="132"/>
      <c r="F3" s="132"/>
      <c r="G3" s="132"/>
      <c r="H3" s="132"/>
      <c r="I3" s="132"/>
    </row>
    <row r="4" spans="1:9" ht="24.75" customHeight="1">
      <c r="B4" s="35" t="s">
        <v>70</v>
      </c>
      <c r="C4" s="99"/>
      <c r="D4" s="99"/>
      <c r="E4" s="99"/>
      <c r="F4" s="99"/>
      <c r="G4" s="99"/>
      <c r="H4" s="99"/>
      <c r="I4" s="99"/>
    </row>
    <row r="5" spans="1:9" ht="5.25" customHeight="1">
      <c r="B5" s="132"/>
      <c r="C5" s="132"/>
      <c r="D5" s="132"/>
      <c r="E5" s="132"/>
      <c r="F5" s="132"/>
      <c r="G5" s="132"/>
      <c r="H5" s="132"/>
      <c r="I5" s="132"/>
    </row>
    <row r="6" spans="1:9" ht="3.75" customHeight="1">
      <c r="B6" s="35"/>
      <c r="C6" s="35"/>
      <c r="D6" s="35"/>
      <c r="E6" s="23"/>
      <c r="F6" s="23"/>
      <c r="G6" s="23"/>
      <c r="H6" s="23"/>
      <c r="I6" s="23"/>
    </row>
    <row r="7" spans="1:9" s="33" customFormat="1" ht="27.75" customHeight="1">
      <c r="A7" s="45"/>
      <c r="B7" s="133" t="s">
        <v>1</v>
      </c>
      <c r="C7" s="134"/>
      <c r="D7" s="135"/>
      <c r="E7" s="105" t="s">
        <v>52</v>
      </c>
      <c r="F7" s="139" t="s">
        <v>198</v>
      </c>
      <c r="G7" s="139" t="s">
        <v>197</v>
      </c>
      <c r="H7" s="139" t="s">
        <v>3</v>
      </c>
      <c r="I7" s="139" t="s">
        <v>4</v>
      </c>
    </row>
    <row r="8" spans="1:9" s="33" customFormat="1" ht="25.5" customHeight="1">
      <c r="A8" s="45"/>
      <c r="B8" s="136"/>
      <c r="C8" s="137"/>
      <c r="D8" s="138"/>
      <c r="E8" s="106" t="s">
        <v>5</v>
      </c>
      <c r="F8" s="139"/>
      <c r="G8" s="139"/>
      <c r="H8" s="139"/>
      <c r="I8" s="139"/>
    </row>
    <row r="9" spans="1:9" s="33" customFormat="1" ht="24">
      <c r="A9" s="46"/>
      <c r="B9" s="39" t="s">
        <v>185</v>
      </c>
      <c r="C9" s="39"/>
      <c r="D9" s="40"/>
      <c r="E9" s="85">
        <f>SUM(E10:E15)</f>
        <v>83000</v>
      </c>
      <c r="F9" s="85"/>
      <c r="G9" s="24"/>
      <c r="H9" s="41"/>
      <c r="I9" s="41"/>
    </row>
    <row r="10" spans="1:9" s="47" customFormat="1" ht="48">
      <c r="A10" s="54"/>
      <c r="B10" s="31">
        <v>1</v>
      </c>
      <c r="C10" s="31"/>
      <c r="D10" s="32" t="s">
        <v>186</v>
      </c>
      <c r="E10" s="84">
        <v>12000</v>
      </c>
      <c r="F10" s="84"/>
      <c r="G10" s="10"/>
      <c r="H10" s="10"/>
      <c r="I10" s="10"/>
    </row>
    <row r="11" spans="1:9" s="47" customFormat="1" ht="48">
      <c r="A11" s="54"/>
      <c r="B11" s="31">
        <v>2</v>
      </c>
      <c r="C11" s="31"/>
      <c r="D11" s="32" t="s">
        <v>187</v>
      </c>
      <c r="E11" s="84">
        <v>10000</v>
      </c>
      <c r="F11" s="84"/>
      <c r="G11" s="10"/>
      <c r="H11" s="10"/>
      <c r="I11" s="10"/>
    </row>
    <row r="12" spans="1:9" s="47" customFormat="1" ht="72">
      <c r="A12" s="54"/>
      <c r="B12" s="31">
        <v>3</v>
      </c>
      <c r="C12" s="31"/>
      <c r="D12" s="32" t="s">
        <v>188</v>
      </c>
      <c r="E12" s="84">
        <v>12000</v>
      </c>
      <c r="F12" s="84"/>
      <c r="G12" s="10"/>
      <c r="H12" s="10"/>
      <c r="I12" s="10"/>
    </row>
    <row r="13" spans="1:9" s="47" customFormat="1" ht="24">
      <c r="A13" s="54"/>
      <c r="B13" s="31">
        <v>4</v>
      </c>
      <c r="C13" s="31"/>
      <c r="D13" s="32" t="s">
        <v>189</v>
      </c>
      <c r="E13" s="84">
        <v>17000</v>
      </c>
      <c r="F13" s="84"/>
      <c r="G13" s="10"/>
      <c r="H13" s="10"/>
      <c r="I13" s="10"/>
    </row>
    <row r="14" spans="1:9" s="47" customFormat="1" ht="48">
      <c r="A14" s="54"/>
      <c r="B14" s="31">
        <v>5</v>
      </c>
      <c r="C14" s="31"/>
      <c r="D14" s="32" t="s">
        <v>190</v>
      </c>
      <c r="E14" s="84">
        <v>15000</v>
      </c>
      <c r="F14" s="84"/>
      <c r="G14" s="10"/>
      <c r="H14" s="10"/>
      <c r="I14" s="10"/>
    </row>
    <row r="15" spans="1:9" s="47" customFormat="1" ht="24">
      <c r="A15" s="54"/>
      <c r="B15" s="31">
        <v>6</v>
      </c>
      <c r="C15" s="31"/>
      <c r="D15" s="32" t="s">
        <v>191</v>
      </c>
      <c r="E15" s="84">
        <v>17000</v>
      </c>
      <c r="F15" s="84"/>
      <c r="G15" s="10"/>
      <c r="H15" s="10"/>
      <c r="I15" s="10"/>
    </row>
  </sheetData>
  <mergeCells count="8">
    <mergeCell ref="B2:I2"/>
    <mergeCell ref="B3:I3"/>
    <mergeCell ref="B5:I5"/>
    <mergeCell ref="B7:D8"/>
    <mergeCell ref="F7:F8"/>
    <mergeCell ref="G7:G8"/>
    <mergeCell ref="H7:H8"/>
    <mergeCell ref="I7:I8"/>
  </mergeCells>
  <pageMargins left="0.15748031496062992" right="0.19685039370078741" top="0.55118110236220474" bottom="0.39370078740157483" header="0.31496062992125984" footer="0.31496062992125984"/>
  <pageSetup paperSize="9"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workbookViewId="0">
      <selection activeCell="F13" sqref="F12:F13"/>
    </sheetView>
  </sheetViews>
  <sheetFormatPr defaultColWidth="9" defaultRowHeight="24"/>
  <cols>
    <col min="1" max="1" width="5.7109375" style="11" customWidth="1"/>
    <col min="2" max="2" width="4" style="11" customWidth="1"/>
    <col min="3" max="3" width="45" style="11" customWidth="1"/>
    <col min="4" max="16384" width="9" style="11"/>
  </cols>
  <sheetData>
    <row r="2" spans="2:3">
      <c r="B2" s="140" t="s">
        <v>41</v>
      </c>
      <c r="C2" s="140"/>
    </row>
    <row r="3" spans="2:3">
      <c r="B3" s="140" t="s">
        <v>42</v>
      </c>
      <c r="C3" s="140"/>
    </row>
    <row r="4" spans="2:3" ht="9" customHeight="1">
      <c r="B4" s="12"/>
      <c r="C4" s="12"/>
    </row>
    <row r="5" spans="2:3">
      <c r="B5" s="14">
        <v>1</v>
      </c>
      <c r="C5" s="15" t="s">
        <v>8</v>
      </c>
    </row>
    <row r="6" spans="2:3">
      <c r="B6" s="14">
        <v>2</v>
      </c>
      <c r="C6" s="15" t="s">
        <v>47</v>
      </c>
    </row>
    <row r="7" spans="2:3">
      <c r="B7" s="14">
        <v>3</v>
      </c>
      <c r="C7" s="15" t="s">
        <v>48</v>
      </c>
    </row>
    <row r="8" spans="2:3">
      <c r="B8" s="14">
        <v>4</v>
      </c>
      <c r="C8" s="15" t="s">
        <v>9</v>
      </c>
    </row>
    <row r="9" spans="2:3">
      <c r="B9" s="14">
        <v>5</v>
      </c>
      <c r="C9" s="15" t="s">
        <v>40</v>
      </c>
    </row>
    <row r="10" spans="2:3">
      <c r="B10" s="14">
        <v>6</v>
      </c>
      <c r="C10" s="15" t="s">
        <v>10</v>
      </c>
    </row>
    <row r="11" spans="2:3">
      <c r="B11" s="14">
        <v>7</v>
      </c>
      <c r="C11" s="15" t="s">
        <v>11</v>
      </c>
    </row>
    <row r="12" spans="2:3">
      <c r="B12" s="14">
        <v>8</v>
      </c>
      <c r="C12" s="15" t="s">
        <v>15</v>
      </c>
    </row>
    <row r="13" spans="2:3">
      <c r="B13" s="14">
        <v>9</v>
      </c>
      <c r="C13" s="15" t="s">
        <v>13</v>
      </c>
    </row>
    <row r="14" spans="2:3">
      <c r="B14" s="14">
        <v>10</v>
      </c>
      <c r="C14" s="15" t="s">
        <v>14</v>
      </c>
    </row>
    <row r="15" spans="2:3">
      <c r="B15" s="14">
        <v>11</v>
      </c>
      <c r="C15" s="15" t="s">
        <v>16</v>
      </c>
    </row>
    <row r="16" spans="2:3">
      <c r="B16" s="14">
        <v>12</v>
      </c>
      <c r="C16" s="15" t="s">
        <v>17</v>
      </c>
    </row>
    <row r="17" spans="2:3">
      <c r="B17" s="14">
        <v>13</v>
      </c>
      <c r="C17" s="15" t="s">
        <v>18</v>
      </c>
    </row>
  </sheetData>
  <mergeCells count="2">
    <mergeCell ref="B2:C2"/>
    <mergeCell ref="B3:C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7"/>
  <sheetViews>
    <sheetView showGridLines="0" workbookViewId="0">
      <selection activeCell="F8" sqref="F8"/>
    </sheetView>
  </sheetViews>
  <sheetFormatPr defaultRowHeight="15"/>
  <cols>
    <col min="1" max="1" width="7.140625" customWidth="1"/>
    <col min="2" max="2" width="5.85546875" style="19" customWidth="1"/>
    <col min="3" max="3" width="40.42578125" bestFit="1" customWidth="1"/>
  </cols>
  <sheetData>
    <row r="3" spans="2:3" ht="27.75">
      <c r="B3" s="20" t="s">
        <v>51</v>
      </c>
    </row>
    <row r="4" spans="2:3" ht="7.5" customHeight="1"/>
    <row r="5" spans="2:3" ht="24">
      <c r="B5" s="21">
        <v>1</v>
      </c>
      <c r="C5" s="16" t="s">
        <v>50</v>
      </c>
    </row>
    <row r="6" spans="2:3" ht="24">
      <c r="B6" s="21">
        <v>2</v>
      </c>
      <c r="C6" s="16" t="s">
        <v>47</v>
      </c>
    </row>
    <row r="7" spans="2:3" ht="24">
      <c r="B7" s="21">
        <v>3</v>
      </c>
      <c r="C7" s="16" t="s">
        <v>48</v>
      </c>
    </row>
    <row r="8" spans="2:3" ht="24">
      <c r="B8" s="21">
        <v>4</v>
      </c>
      <c r="C8" s="16" t="s">
        <v>40</v>
      </c>
    </row>
    <row r="9" spans="2:3" ht="24">
      <c r="B9" s="21">
        <v>5</v>
      </c>
      <c r="C9" s="16" t="s">
        <v>9</v>
      </c>
    </row>
    <row r="10" spans="2:3" ht="24">
      <c r="B10" s="21">
        <v>6</v>
      </c>
      <c r="C10" s="16" t="s">
        <v>10</v>
      </c>
    </row>
    <row r="11" spans="2:3" ht="24">
      <c r="B11" s="21">
        <v>7</v>
      </c>
      <c r="C11" s="16" t="s">
        <v>11</v>
      </c>
    </row>
    <row r="12" spans="2:3" ht="24">
      <c r="B12" s="21">
        <v>8</v>
      </c>
      <c r="C12" s="16" t="s">
        <v>15</v>
      </c>
    </row>
    <row r="13" spans="2:3" ht="24">
      <c r="B13" s="21">
        <v>9</v>
      </c>
      <c r="C13" s="16" t="s">
        <v>14</v>
      </c>
    </row>
    <row r="14" spans="2:3" ht="24">
      <c r="B14" s="21">
        <v>10</v>
      </c>
      <c r="C14" s="16" t="s">
        <v>13</v>
      </c>
    </row>
    <row r="15" spans="2:3" ht="24">
      <c r="B15" s="21">
        <v>11</v>
      </c>
      <c r="C15" s="16" t="s">
        <v>16</v>
      </c>
    </row>
    <row r="16" spans="2:3" ht="24">
      <c r="B16" s="21">
        <v>12</v>
      </c>
      <c r="C16" s="16" t="s">
        <v>17</v>
      </c>
    </row>
    <row r="17" spans="2:3" ht="24">
      <c r="B17" s="21">
        <v>13</v>
      </c>
      <c r="C17" s="16" t="s">
        <v>18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2"/>
  <sheetViews>
    <sheetView showGridLines="0" topLeftCell="A16" workbookViewId="0">
      <selection activeCell="B6" sqref="B6:D7"/>
    </sheetView>
  </sheetViews>
  <sheetFormatPr defaultColWidth="9" defaultRowHeight="21.75"/>
  <cols>
    <col min="1" max="1" width="3.7109375" style="2" customWidth="1"/>
    <col min="2" max="2" width="9" style="2"/>
    <col min="3" max="6" width="8" style="2" customWidth="1"/>
    <col min="7" max="7" width="10.5703125" style="2" customWidth="1"/>
    <col min="8" max="11" width="8" style="2" customWidth="1"/>
    <col min="12" max="14" width="5.42578125" style="2" customWidth="1"/>
    <col min="15" max="15" width="9.5703125" style="2" bestFit="1" customWidth="1"/>
    <col min="16" max="16" width="5.28515625" style="2" customWidth="1"/>
    <col min="17" max="16384" width="9" style="2"/>
  </cols>
  <sheetData>
    <row r="1" spans="2:15" hidden="1"/>
    <row r="2" spans="2:15" ht="11.25" hidden="1" customHeight="1"/>
    <row r="3" spans="2:15" s="6" customFormat="1" hidden="1">
      <c r="B3" s="7" t="s">
        <v>39</v>
      </c>
      <c r="C3" s="7" t="s">
        <v>27</v>
      </c>
      <c r="D3" s="7" t="s">
        <v>30</v>
      </c>
      <c r="E3" s="7" t="s">
        <v>31</v>
      </c>
      <c r="F3" s="7" t="s">
        <v>26</v>
      </c>
      <c r="G3" s="7" t="s">
        <v>22</v>
      </c>
      <c r="H3" s="7" t="s">
        <v>25</v>
      </c>
      <c r="I3" s="7" t="s">
        <v>24</v>
      </c>
      <c r="J3" s="7" t="s">
        <v>33</v>
      </c>
      <c r="K3" s="7" t="s">
        <v>28</v>
      </c>
      <c r="L3" s="7" t="s">
        <v>34</v>
      </c>
      <c r="M3" s="7" t="s">
        <v>29</v>
      </c>
      <c r="N3" s="7" t="s">
        <v>35</v>
      </c>
      <c r="O3" s="7" t="s">
        <v>36</v>
      </c>
    </row>
    <row r="4" spans="2:15" hidden="1">
      <c r="B4" s="4" t="s">
        <v>1</v>
      </c>
      <c r="C4" s="4">
        <v>3</v>
      </c>
      <c r="D4" s="4">
        <v>1</v>
      </c>
      <c r="E4" s="4">
        <v>0</v>
      </c>
      <c r="F4" s="4">
        <v>8</v>
      </c>
      <c r="G4" s="4">
        <v>4</v>
      </c>
      <c r="H4" s="4">
        <v>3</v>
      </c>
      <c r="I4" s="4">
        <v>1</v>
      </c>
      <c r="J4" s="4">
        <v>3</v>
      </c>
      <c r="K4" s="4">
        <v>1</v>
      </c>
      <c r="L4" s="4">
        <v>8</v>
      </c>
      <c r="M4" s="4">
        <v>7</v>
      </c>
      <c r="N4" s="4">
        <v>12</v>
      </c>
      <c r="O4" s="4">
        <f>SUM(C4:N4)</f>
        <v>51</v>
      </c>
    </row>
    <row r="5" spans="2:15" hidden="1">
      <c r="B5" s="5" t="s">
        <v>32</v>
      </c>
      <c r="C5" s="5">
        <v>826</v>
      </c>
      <c r="D5" s="5">
        <v>150</v>
      </c>
      <c r="E5" s="5">
        <v>0</v>
      </c>
      <c r="F5" s="5">
        <f>5800+1790</f>
        <v>7590</v>
      </c>
      <c r="G5" s="5">
        <v>839</v>
      </c>
      <c r="H5" s="5">
        <v>720</v>
      </c>
      <c r="I5" s="5">
        <v>1000</v>
      </c>
      <c r="J5" s="5">
        <v>506</v>
      </c>
      <c r="K5" s="5">
        <v>50</v>
      </c>
      <c r="L5" s="5">
        <f>L4*300+28</f>
        <v>2428</v>
      </c>
      <c r="M5" s="5">
        <f>M4*550+135033</f>
        <v>138883</v>
      </c>
      <c r="N5" s="5">
        <f>N4*300+92</f>
        <v>3692</v>
      </c>
      <c r="O5" s="5">
        <f>SUM(C5:N5)</f>
        <v>156684</v>
      </c>
    </row>
    <row r="6" spans="2:15" ht="11.25" hidden="1" customHeight="1"/>
    <row r="7" spans="2:15" hidden="1">
      <c r="B7" s="3" t="s">
        <v>38</v>
      </c>
      <c r="C7" s="7" t="s">
        <v>27</v>
      </c>
      <c r="D7" s="7" t="s">
        <v>30</v>
      </c>
      <c r="E7" s="7" t="s">
        <v>31</v>
      </c>
      <c r="F7" s="7" t="s">
        <v>26</v>
      </c>
      <c r="G7" s="7" t="s">
        <v>22</v>
      </c>
      <c r="H7" s="7" t="s">
        <v>25</v>
      </c>
      <c r="I7" s="7" t="s">
        <v>24</v>
      </c>
      <c r="J7" s="7" t="s">
        <v>33</v>
      </c>
      <c r="K7" s="7" t="s">
        <v>28</v>
      </c>
      <c r="L7" s="7" t="s">
        <v>34</v>
      </c>
      <c r="M7" s="7" t="s">
        <v>29</v>
      </c>
      <c r="N7" s="7" t="s">
        <v>35</v>
      </c>
      <c r="O7" s="7" t="s">
        <v>36</v>
      </c>
    </row>
    <row r="8" spans="2:15" hidden="1">
      <c r="B8" s="4" t="s">
        <v>1</v>
      </c>
      <c r="C8" s="120">
        <v>4</v>
      </c>
      <c r="D8" s="121"/>
      <c r="E8" s="122"/>
      <c r="F8" s="120">
        <v>15</v>
      </c>
      <c r="G8" s="121"/>
      <c r="H8" s="122"/>
      <c r="I8" s="123">
        <f>+I4+J4+K4</f>
        <v>5</v>
      </c>
      <c r="J8" s="124"/>
      <c r="K8" s="125"/>
      <c r="L8" s="123">
        <f>+L4+M4+N4</f>
        <v>27</v>
      </c>
      <c r="M8" s="124"/>
      <c r="N8" s="125"/>
      <c r="O8" s="4">
        <f>SUM(C8:N8)</f>
        <v>51</v>
      </c>
    </row>
    <row r="9" spans="2:15" hidden="1">
      <c r="B9" s="5" t="s">
        <v>32</v>
      </c>
      <c r="C9" s="126">
        <v>976</v>
      </c>
      <c r="D9" s="127"/>
      <c r="E9" s="128"/>
      <c r="F9" s="126">
        <f>(C5+D5+E5+F5+G5+H5)-976</f>
        <v>9149</v>
      </c>
      <c r="G9" s="127"/>
      <c r="H9" s="128"/>
      <c r="I9" s="129">
        <f>+I5+J5+K5</f>
        <v>1556</v>
      </c>
      <c r="J9" s="130"/>
      <c r="K9" s="131"/>
      <c r="L9" s="129">
        <f>+N5+M5+L5</f>
        <v>145003</v>
      </c>
      <c r="M9" s="130"/>
      <c r="N9" s="131"/>
      <c r="O9" s="5">
        <f>SUM(C9:N9)</f>
        <v>156684</v>
      </c>
    </row>
    <row r="10" spans="2:15" hidden="1"/>
    <row r="11" spans="2:15" hidden="1">
      <c r="B11" s="3" t="s">
        <v>37</v>
      </c>
      <c r="C11" s="7" t="s">
        <v>27</v>
      </c>
      <c r="D11" s="7" t="s">
        <v>30</v>
      </c>
      <c r="E11" s="7" t="s">
        <v>31</v>
      </c>
      <c r="F11" s="7" t="s">
        <v>26</v>
      </c>
      <c r="G11" s="7" t="s">
        <v>22</v>
      </c>
      <c r="H11" s="7" t="s">
        <v>25</v>
      </c>
      <c r="I11" s="7" t="s">
        <v>24</v>
      </c>
      <c r="J11" s="7" t="s">
        <v>33</v>
      </c>
      <c r="K11" s="7" t="s">
        <v>28</v>
      </c>
      <c r="L11" s="7" t="s">
        <v>34</v>
      </c>
      <c r="M11" s="7" t="s">
        <v>29</v>
      </c>
      <c r="N11" s="7" t="s">
        <v>35</v>
      </c>
      <c r="O11" s="7" t="s">
        <v>36</v>
      </c>
    </row>
    <row r="12" spans="2:15" hidden="1">
      <c r="B12" s="4" t="s">
        <v>1</v>
      </c>
      <c r="C12" s="8">
        <v>5</v>
      </c>
      <c r="D12" s="8">
        <v>1</v>
      </c>
      <c r="E12" s="8">
        <v>2</v>
      </c>
      <c r="F12" s="8">
        <v>4</v>
      </c>
      <c r="G12" s="8">
        <v>4</v>
      </c>
      <c r="H12" s="8">
        <v>3</v>
      </c>
      <c r="I12" s="8">
        <f t="shared" ref="I12:J12" si="0">+I4</f>
        <v>1</v>
      </c>
      <c r="J12" s="8">
        <f t="shared" si="0"/>
        <v>3</v>
      </c>
      <c r="K12" s="8">
        <f>+K4</f>
        <v>1</v>
      </c>
      <c r="L12" s="8">
        <f>+L4</f>
        <v>8</v>
      </c>
      <c r="M12" s="8">
        <f t="shared" ref="M12:N12" si="1">+M4</f>
        <v>7</v>
      </c>
      <c r="N12" s="8">
        <f t="shared" si="1"/>
        <v>12</v>
      </c>
      <c r="O12" s="4">
        <f>SUM(C12:N12)</f>
        <v>51</v>
      </c>
    </row>
    <row r="13" spans="2:15" hidden="1">
      <c r="B13" s="5" t="s">
        <v>32</v>
      </c>
      <c r="C13" s="9">
        <v>450</v>
      </c>
      <c r="D13" s="9">
        <v>50</v>
      </c>
      <c r="E13" s="9">
        <v>100</v>
      </c>
      <c r="F13" s="9">
        <f>((C9+F9)-1320)*0.85-0.25</f>
        <v>7484</v>
      </c>
      <c r="G13" s="9">
        <f>((C9+F9)-1320)*0.15+0.25</f>
        <v>1321</v>
      </c>
      <c r="H13" s="9">
        <v>720</v>
      </c>
      <c r="I13" s="9">
        <f>+I5</f>
        <v>1000</v>
      </c>
      <c r="J13" s="9">
        <f t="shared" ref="J13:K13" si="2">+J5</f>
        <v>506</v>
      </c>
      <c r="K13" s="9">
        <f t="shared" si="2"/>
        <v>50</v>
      </c>
      <c r="L13" s="9">
        <f>+L5</f>
        <v>2428</v>
      </c>
      <c r="M13" s="9">
        <f t="shared" ref="M13:N13" si="3">+M5</f>
        <v>138883</v>
      </c>
      <c r="N13" s="9">
        <f t="shared" si="3"/>
        <v>3692</v>
      </c>
      <c r="O13" s="5">
        <f>SUM(C13:N13)</f>
        <v>156684</v>
      </c>
    </row>
    <row r="14" spans="2:15" hidden="1"/>
    <row r="15" spans="2:15" hidden="1"/>
    <row r="16" spans="2:15">
      <c r="B16" s="2" t="s">
        <v>77</v>
      </c>
    </row>
    <row r="17" spans="2:15">
      <c r="B17" s="7" t="s">
        <v>39</v>
      </c>
      <c r="C17" s="7" t="s">
        <v>27</v>
      </c>
      <c r="D17" s="7" t="s">
        <v>30</v>
      </c>
      <c r="E17" s="7" t="s">
        <v>31</v>
      </c>
      <c r="F17" s="7" t="s">
        <v>26</v>
      </c>
      <c r="G17" s="7" t="s">
        <v>22</v>
      </c>
      <c r="H17" s="7" t="s">
        <v>25</v>
      </c>
      <c r="I17" s="7" t="s">
        <v>24</v>
      </c>
      <c r="J17" s="7" t="s">
        <v>33</v>
      </c>
      <c r="K17" s="7" t="s">
        <v>28</v>
      </c>
      <c r="L17" s="7" t="s">
        <v>34</v>
      </c>
      <c r="M17" s="7" t="s">
        <v>29</v>
      </c>
      <c r="N17" s="7" t="s">
        <v>35</v>
      </c>
      <c r="O17" s="7" t="s">
        <v>36</v>
      </c>
    </row>
    <row r="18" spans="2:15">
      <c r="B18" s="4" t="s">
        <v>1</v>
      </c>
      <c r="C18" s="4">
        <v>0</v>
      </c>
      <c r="D18" s="4">
        <v>1</v>
      </c>
      <c r="E18" s="4">
        <v>4</v>
      </c>
      <c r="F18" s="4"/>
      <c r="G18" s="4">
        <v>3</v>
      </c>
      <c r="H18" s="4">
        <v>4</v>
      </c>
      <c r="I18" s="4">
        <v>2</v>
      </c>
      <c r="J18" s="4">
        <v>2</v>
      </c>
      <c r="K18" s="4">
        <v>4</v>
      </c>
      <c r="L18" s="4"/>
      <c r="M18" s="4"/>
      <c r="N18" s="4"/>
      <c r="O18" s="4">
        <f>SUM(C18:N18)</f>
        <v>20</v>
      </c>
    </row>
    <row r="19" spans="2:15">
      <c r="B19" s="5" t="s">
        <v>32</v>
      </c>
      <c r="C19" s="5">
        <v>0</v>
      </c>
      <c r="D19" s="5">
        <v>2989</v>
      </c>
      <c r="E19" s="5">
        <v>1708</v>
      </c>
      <c r="F19" s="5">
        <v>0</v>
      </c>
      <c r="G19" s="5">
        <v>201</v>
      </c>
      <c r="H19" s="5">
        <v>146</v>
      </c>
      <c r="I19" s="5">
        <v>212</v>
      </c>
      <c r="J19" s="5">
        <v>350</v>
      </c>
      <c r="K19" s="5">
        <f>966-J19-I19</f>
        <v>404</v>
      </c>
      <c r="L19" s="5"/>
      <c r="M19" s="5"/>
      <c r="N19" s="5"/>
      <c r="O19" s="5">
        <f>SUM(C19:N19)</f>
        <v>6010</v>
      </c>
    </row>
    <row r="21" spans="2:15">
      <c r="B21" s="3" t="s">
        <v>38</v>
      </c>
      <c r="C21" s="7" t="s">
        <v>27</v>
      </c>
      <c r="D21" s="7" t="s">
        <v>30</v>
      </c>
      <c r="E21" s="7" t="s">
        <v>31</v>
      </c>
      <c r="F21" s="7" t="s">
        <v>26</v>
      </c>
      <c r="G21" s="7" t="s">
        <v>22</v>
      </c>
      <c r="H21" s="7" t="s">
        <v>25</v>
      </c>
      <c r="I21" s="7" t="s">
        <v>24</v>
      </c>
      <c r="J21" s="7" t="s">
        <v>33</v>
      </c>
      <c r="K21" s="7" t="s">
        <v>28</v>
      </c>
      <c r="L21" s="7" t="s">
        <v>34</v>
      </c>
      <c r="M21" s="7" t="s">
        <v>29</v>
      </c>
      <c r="N21" s="7" t="s">
        <v>35</v>
      </c>
      <c r="O21" s="7" t="s">
        <v>36</v>
      </c>
    </row>
    <row r="22" spans="2:15">
      <c r="B22" s="4" t="s">
        <v>1</v>
      </c>
      <c r="C22" s="120">
        <f>+D18+E18</f>
        <v>5</v>
      </c>
      <c r="D22" s="121"/>
      <c r="E22" s="122"/>
      <c r="F22" s="120">
        <f>+G18+H18</f>
        <v>7</v>
      </c>
      <c r="G22" s="121"/>
      <c r="H22" s="122"/>
      <c r="I22" s="123">
        <f>20-F22-C22</f>
        <v>8</v>
      </c>
      <c r="J22" s="124"/>
      <c r="K22" s="125"/>
      <c r="L22" s="123"/>
      <c r="M22" s="124"/>
      <c r="N22" s="125"/>
      <c r="O22" s="4">
        <f>SUM(C22:N22)</f>
        <v>20</v>
      </c>
    </row>
    <row r="23" spans="2:15">
      <c r="B23" s="5" t="s">
        <v>32</v>
      </c>
      <c r="C23" s="126">
        <f>+D19+E19</f>
        <v>4697</v>
      </c>
      <c r="D23" s="127"/>
      <c r="E23" s="128"/>
      <c r="F23" s="126">
        <f>+G19+H19</f>
        <v>347</v>
      </c>
      <c r="G23" s="127"/>
      <c r="H23" s="128"/>
      <c r="I23" s="129">
        <f>6010-C23-F23</f>
        <v>966</v>
      </c>
      <c r="J23" s="130"/>
      <c r="K23" s="131"/>
      <c r="L23" s="129"/>
      <c r="M23" s="130"/>
      <c r="N23" s="131"/>
      <c r="O23" s="5">
        <f>SUM(C23:N23)</f>
        <v>6010</v>
      </c>
    </row>
    <row r="25" spans="2:15">
      <c r="B25" s="2" t="s">
        <v>76</v>
      </c>
    </row>
    <row r="26" spans="2:15">
      <c r="B26" s="3" t="s">
        <v>37</v>
      </c>
      <c r="C26" s="7" t="s">
        <v>27</v>
      </c>
      <c r="D26" s="7" t="s">
        <v>30</v>
      </c>
      <c r="E26" s="7" t="s">
        <v>31</v>
      </c>
      <c r="F26" s="7" t="s">
        <v>26</v>
      </c>
      <c r="G26" s="7" t="s">
        <v>22</v>
      </c>
      <c r="H26" s="7" t="s">
        <v>25</v>
      </c>
      <c r="I26" s="7" t="s">
        <v>24</v>
      </c>
      <c r="J26" s="7" t="s">
        <v>33</v>
      </c>
      <c r="K26" s="7" t="s">
        <v>28</v>
      </c>
      <c r="L26" s="7" t="s">
        <v>34</v>
      </c>
      <c r="M26" s="7" t="s">
        <v>29</v>
      </c>
      <c r="N26" s="7" t="s">
        <v>35</v>
      </c>
      <c r="O26" s="7" t="s">
        <v>36</v>
      </c>
    </row>
    <row r="27" spans="2:15">
      <c r="B27" s="4" t="s">
        <v>1</v>
      </c>
      <c r="C27" s="8"/>
      <c r="D27" s="8"/>
      <c r="E27" s="8">
        <v>1</v>
      </c>
      <c r="F27" s="8"/>
      <c r="G27" s="8">
        <v>1</v>
      </c>
      <c r="H27" s="8">
        <v>1</v>
      </c>
      <c r="I27" s="8"/>
      <c r="J27" s="8"/>
      <c r="K27" s="8">
        <v>1</v>
      </c>
      <c r="L27" s="8"/>
      <c r="M27" s="8"/>
      <c r="N27" s="8"/>
      <c r="O27" s="4">
        <f>SUM(C27:N27)</f>
        <v>4</v>
      </c>
    </row>
    <row r="28" spans="2:15">
      <c r="B28" s="5" t="s">
        <v>32</v>
      </c>
      <c r="C28" s="9">
        <v>3903</v>
      </c>
      <c r="D28" s="9">
        <v>2792</v>
      </c>
      <c r="E28" s="9">
        <v>5023</v>
      </c>
      <c r="F28" s="9">
        <v>8498</v>
      </c>
      <c r="G28" s="9">
        <v>10057</v>
      </c>
      <c r="H28" s="9">
        <v>6093</v>
      </c>
      <c r="I28" s="9">
        <v>3795</v>
      </c>
      <c r="J28" s="9">
        <v>2171</v>
      </c>
      <c r="K28" s="9">
        <f>9858-J28-I28</f>
        <v>3892</v>
      </c>
      <c r="L28" s="9"/>
      <c r="M28" s="9"/>
      <c r="N28" s="9"/>
      <c r="O28" s="5">
        <f>SUM(C28:N28)</f>
        <v>46224</v>
      </c>
    </row>
    <row r="30" spans="2:15">
      <c r="B30" s="3" t="s">
        <v>38</v>
      </c>
      <c r="C30" s="7" t="s">
        <v>27</v>
      </c>
      <c r="D30" s="7" t="s">
        <v>30</v>
      </c>
      <c r="E30" s="7" t="s">
        <v>31</v>
      </c>
      <c r="F30" s="7" t="s">
        <v>26</v>
      </c>
      <c r="G30" s="7" t="s">
        <v>22</v>
      </c>
      <c r="H30" s="7" t="s">
        <v>25</v>
      </c>
      <c r="I30" s="7" t="s">
        <v>24</v>
      </c>
      <c r="J30" s="7" t="s">
        <v>33</v>
      </c>
      <c r="K30" s="7" t="s">
        <v>28</v>
      </c>
      <c r="L30" s="7" t="s">
        <v>34</v>
      </c>
      <c r="M30" s="7" t="s">
        <v>29</v>
      </c>
      <c r="N30" s="7" t="s">
        <v>35</v>
      </c>
      <c r="O30" s="7" t="s">
        <v>36</v>
      </c>
    </row>
    <row r="31" spans="2:15">
      <c r="B31" s="4" t="s">
        <v>1</v>
      </c>
      <c r="C31" s="120">
        <f>+D27+E27</f>
        <v>1</v>
      </c>
      <c r="D31" s="121"/>
      <c r="E31" s="122"/>
      <c r="F31" s="120">
        <f>+G27+H27</f>
        <v>2</v>
      </c>
      <c r="G31" s="121"/>
      <c r="H31" s="122"/>
      <c r="I31" s="123"/>
      <c r="J31" s="124"/>
      <c r="K31" s="125"/>
      <c r="L31" s="123"/>
      <c r="M31" s="124"/>
      <c r="N31" s="125"/>
      <c r="O31" s="4">
        <f>SUM(C31:N31)</f>
        <v>3</v>
      </c>
    </row>
    <row r="32" spans="2:15">
      <c r="B32" s="5" t="s">
        <v>32</v>
      </c>
      <c r="C32" s="126">
        <f>+D28+E28+C28</f>
        <v>11718</v>
      </c>
      <c r="D32" s="127"/>
      <c r="E32" s="128"/>
      <c r="F32" s="126">
        <f>+G28+H28+F28</f>
        <v>24648</v>
      </c>
      <c r="G32" s="127"/>
      <c r="H32" s="128"/>
      <c r="I32" s="129">
        <f>46224-F32-C32</f>
        <v>9858</v>
      </c>
      <c r="J32" s="130"/>
      <c r="K32" s="131"/>
      <c r="L32" s="129"/>
      <c r="M32" s="130"/>
      <c r="N32" s="131"/>
      <c r="O32" s="5">
        <f>SUM(C32:N32)</f>
        <v>46224</v>
      </c>
    </row>
  </sheetData>
  <mergeCells count="24">
    <mergeCell ref="C22:E22"/>
    <mergeCell ref="F22:H22"/>
    <mergeCell ref="I22:K22"/>
    <mergeCell ref="L22:N22"/>
    <mergeCell ref="C23:E23"/>
    <mergeCell ref="F23:H23"/>
    <mergeCell ref="I23:K23"/>
    <mergeCell ref="L23:N23"/>
    <mergeCell ref="C8:E8"/>
    <mergeCell ref="F8:H8"/>
    <mergeCell ref="C9:E9"/>
    <mergeCell ref="F9:H9"/>
    <mergeCell ref="L9:N9"/>
    <mergeCell ref="L8:N8"/>
    <mergeCell ref="I9:K9"/>
    <mergeCell ref="I8:K8"/>
    <mergeCell ref="C31:E31"/>
    <mergeCell ref="F31:H31"/>
    <mergeCell ref="I31:K31"/>
    <mergeCell ref="L31:N31"/>
    <mergeCell ref="C32:E32"/>
    <mergeCell ref="F32:H32"/>
    <mergeCell ref="I32:K32"/>
    <mergeCell ref="L32:N3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9"/>
  <sheetViews>
    <sheetView workbookViewId="0">
      <selection activeCell="B6" sqref="B6:D7"/>
    </sheetView>
  </sheetViews>
  <sheetFormatPr defaultColWidth="9" defaultRowHeight="24"/>
  <cols>
    <col min="1" max="1" width="5.28515625" style="48" customWidth="1"/>
    <col min="2" max="2" width="6.42578125" style="48" customWidth="1"/>
    <col min="3" max="3" width="39.7109375" style="48" bestFit="1" customWidth="1"/>
    <col min="4" max="16384" width="9" style="48"/>
  </cols>
  <sheetData>
    <row r="3" spans="2:3">
      <c r="B3" s="50" t="s">
        <v>75</v>
      </c>
    </row>
    <row r="5" spans="2:3">
      <c r="B5" s="49">
        <v>1</v>
      </c>
      <c r="C5" s="48" t="s">
        <v>74</v>
      </c>
    </row>
    <row r="6" spans="2:3">
      <c r="B6" s="49">
        <v>2</v>
      </c>
      <c r="C6" s="48" t="s">
        <v>54</v>
      </c>
    </row>
    <row r="7" spans="2:3">
      <c r="B7" s="49">
        <v>3</v>
      </c>
      <c r="C7" s="48" t="s">
        <v>40</v>
      </c>
    </row>
    <row r="8" spans="2:3">
      <c r="B8" s="49">
        <v>4</v>
      </c>
      <c r="C8" s="48" t="s">
        <v>11</v>
      </c>
    </row>
    <row r="9" spans="2:3">
      <c r="B9" s="49">
        <v>5</v>
      </c>
      <c r="C9" s="48" t="s">
        <v>71</v>
      </c>
    </row>
    <row r="10" spans="2:3">
      <c r="B10" s="49">
        <v>6</v>
      </c>
      <c r="C10" s="48" t="s">
        <v>19</v>
      </c>
    </row>
    <row r="11" spans="2:3">
      <c r="B11" s="49">
        <v>7</v>
      </c>
      <c r="C11" s="48" t="s">
        <v>12</v>
      </c>
    </row>
    <row r="12" spans="2:3">
      <c r="B12" s="49">
        <v>8</v>
      </c>
      <c r="C12" s="48" t="s">
        <v>70</v>
      </c>
    </row>
    <row r="13" spans="2:3">
      <c r="B13" s="49">
        <v>9</v>
      </c>
      <c r="C13" s="48" t="s">
        <v>15</v>
      </c>
    </row>
    <row r="14" spans="2:3">
      <c r="B14" s="49">
        <v>10</v>
      </c>
      <c r="C14" s="48" t="s">
        <v>14</v>
      </c>
    </row>
    <row r="15" spans="2:3">
      <c r="B15" s="49">
        <v>11</v>
      </c>
      <c r="C15" s="48" t="s">
        <v>13</v>
      </c>
    </row>
    <row r="16" spans="2:3">
      <c r="B16" s="49">
        <v>12</v>
      </c>
      <c r="C16" s="48" t="s">
        <v>72</v>
      </c>
    </row>
    <row r="17" spans="2:3">
      <c r="B17" s="49">
        <v>13</v>
      </c>
      <c r="C17" s="48" t="s">
        <v>16</v>
      </c>
    </row>
    <row r="18" spans="2:3">
      <c r="B18" s="49">
        <v>14</v>
      </c>
      <c r="C18" s="48" t="s">
        <v>17</v>
      </c>
    </row>
    <row r="19" spans="2:3">
      <c r="B19" s="49">
        <v>15</v>
      </c>
      <c r="C19" s="48" t="s">
        <v>18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1"/>
  <sheetViews>
    <sheetView showGridLines="0" zoomScale="85" zoomScaleNormal="85" workbookViewId="0">
      <selection activeCell="B6" sqref="B6:D7"/>
    </sheetView>
  </sheetViews>
  <sheetFormatPr defaultColWidth="36.85546875" defaultRowHeight="24.75" customHeight="1"/>
  <cols>
    <col min="1" max="1" width="5.42578125" style="44" customWidth="1"/>
    <col min="2" max="2" width="6" style="43" customWidth="1"/>
    <col min="3" max="3" width="6.140625" style="43" hidden="1" customWidth="1"/>
    <col min="4" max="4" width="52.42578125" style="43" customWidth="1"/>
    <col min="5" max="5" width="45.140625" style="43" customWidth="1"/>
    <col min="6" max="7" width="16.140625" style="22" customWidth="1"/>
    <col min="8" max="8" width="17.5703125" style="22" customWidth="1"/>
    <col min="9" max="10" width="23" style="22" customWidth="1"/>
    <col min="11" max="11" width="34.140625" style="22" customWidth="1"/>
    <col min="12" max="12" width="36.85546875" style="34" customWidth="1"/>
    <col min="13" max="16384" width="36.85546875" style="34"/>
  </cols>
  <sheetData>
    <row r="2" spans="1:11" ht="24.75" customHeight="1"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</row>
    <row r="3" spans="1:11" ht="24.75" customHeight="1">
      <c r="B3" s="132" t="s">
        <v>91</v>
      </c>
      <c r="C3" s="132"/>
      <c r="D3" s="132"/>
      <c r="E3" s="132"/>
      <c r="F3" s="132"/>
      <c r="G3" s="132"/>
      <c r="H3" s="132"/>
      <c r="I3" s="132"/>
      <c r="J3" s="132"/>
      <c r="K3" s="132"/>
    </row>
    <row r="4" spans="1:11" ht="10.5" customHeight="1">
      <c r="B4" s="132"/>
      <c r="C4" s="132"/>
      <c r="D4" s="132"/>
      <c r="E4" s="132"/>
      <c r="F4" s="132"/>
      <c r="G4" s="132"/>
      <c r="H4" s="132"/>
      <c r="I4" s="132"/>
      <c r="J4" s="132"/>
      <c r="K4" s="34"/>
    </row>
    <row r="5" spans="1:11" ht="3.75" customHeight="1">
      <c r="B5" s="35"/>
      <c r="C5" s="35"/>
      <c r="D5" s="35"/>
      <c r="E5" s="35"/>
      <c r="F5" s="23"/>
      <c r="G5" s="23"/>
      <c r="H5" s="23"/>
      <c r="I5" s="23"/>
      <c r="J5" s="23"/>
      <c r="K5" s="23"/>
    </row>
    <row r="6" spans="1:11" s="33" customFormat="1" ht="27.75" customHeight="1">
      <c r="A6" s="45"/>
      <c r="B6" s="133" t="s">
        <v>1</v>
      </c>
      <c r="C6" s="134"/>
      <c r="D6" s="135"/>
      <c r="E6" s="52"/>
      <c r="F6" s="139" t="s">
        <v>52</v>
      </c>
      <c r="G6" s="139"/>
      <c r="H6" s="139" t="s">
        <v>2</v>
      </c>
      <c r="I6" s="139" t="s">
        <v>3</v>
      </c>
      <c r="J6" s="139" t="s">
        <v>4</v>
      </c>
      <c r="K6" s="139"/>
    </row>
    <row r="7" spans="1:11" s="33" customFormat="1" ht="25.5" customHeight="1">
      <c r="A7" s="45"/>
      <c r="B7" s="136"/>
      <c r="C7" s="137"/>
      <c r="D7" s="138"/>
      <c r="E7" s="53"/>
      <c r="F7" s="51" t="s">
        <v>5</v>
      </c>
      <c r="G7" s="51" t="s">
        <v>6</v>
      </c>
      <c r="H7" s="139"/>
      <c r="I7" s="139"/>
      <c r="J7" s="139"/>
      <c r="K7" s="139"/>
    </row>
    <row r="8" spans="1:11" s="33" customFormat="1" ht="24">
      <c r="A8" s="45"/>
      <c r="B8" s="36" t="s">
        <v>53</v>
      </c>
      <c r="C8" s="36"/>
      <c r="D8" s="37"/>
      <c r="E8" s="37"/>
      <c r="F8" s="30">
        <f>+F9+F20+F28+F34+F37+F51+F53+F62+F69+F79+F83+F88+F95+F105</f>
        <v>8489000</v>
      </c>
      <c r="G8" s="30"/>
      <c r="H8" s="30"/>
      <c r="I8" s="30"/>
      <c r="J8" s="30"/>
      <c r="K8" s="38"/>
    </row>
    <row r="9" spans="1:11" s="33" customFormat="1" ht="24">
      <c r="A9" s="46"/>
      <c r="B9" s="39" t="s">
        <v>92</v>
      </c>
      <c r="C9" s="39"/>
      <c r="D9" s="40"/>
      <c r="E9" s="40"/>
      <c r="F9" s="85">
        <f>SUM(F10:F18)</f>
        <v>575000</v>
      </c>
      <c r="G9" s="24"/>
      <c r="H9" s="24"/>
      <c r="I9" s="41"/>
      <c r="J9" s="41"/>
      <c r="K9" s="42"/>
    </row>
    <row r="10" spans="1:11" s="47" customFormat="1" ht="48">
      <c r="A10" s="54"/>
      <c r="B10" s="31">
        <v>1</v>
      </c>
      <c r="C10" s="31"/>
      <c r="D10" s="32" t="s">
        <v>93</v>
      </c>
      <c r="E10" s="83"/>
      <c r="F10" s="84">
        <v>68000</v>
      </c>
      <c r="G10" s="10"/>
      <c r="H10" s="10"/>
      <c r="I10" s="10"/>
      <c r="J10" s="10"/>
      <c r="K10" s="10"/>
    </row>
    <row r="11" spans="1:11" s="47" customFormat="1" ht="24">
      <c r="A11" s="54"/>
      <c r="B11" s="31">
        <v>2</v>
      </c>
      <c r="C11" s="31"/>
      <c r="D11" s="32" t="s">
        <v>73</v>
      </c>
      <c r="E11" s="83"/>
      <c r="F11" s="84">
        <v>30000</v>
      </c>
      <c r="G11" s="10"/>
      <c r="H11" s="10"/>
      <c r="I11" s="10"/>
      <c r="J11" s="10"/>
      <c r="K11" s="10"/>
    </row>
    <row r="12" spans="1:11" s="47" customFormat="1" ht="24">
      <c r="A12" s="54"/>
      <c r="B12" s="31">
        <v>3</v>
      </c>
      <c r="C12" s="31"/>
      <c r="D12" s="32" t="s">
        <v>94</v>
      </c>
      <c r="E12" s="83"/>
      <c r="F12" s="84">
        <v>95000</v>
      </c>
      <c r="G12" s="10"/>
      <c r="H12" s="10"/>
      <c r="I12" s="10"/>
      <c r="J12" s="10"/>
      <c r="K12" s="10"/>
    </row>
    <row r="13" spans="1:11" s="47" customFormat="1" ht="48">
      <c r="A13" s="54"/>
      <c r="B13" s="31">
        <v>4</v>
      </c>
      <c r="C13" s="31"/>
      <c r="D13" s="32" t="s">
        <v>95</v>
      </c>
      <c r="E13" s="83"/>
      <c r="F13" s="84">
        <v>84000</v>
      </c>
      <c r="G13" s="10"/>
      <c r="H13" s="10"/>
      <c r="I13" s="10"/>
      <c r="J13" s="10"/>
      <c r="K13" s="10"/>
    </row>
    <row r="14" spans="1:11" s="47" customFormat="1" ht="24">
      <c r="A14" s="54"/>
      <c r="B14" s="31">
        <v>5</v>
      </c>
      <c r="C14" s="31"/>
      <c r="D14" s="32" t="s">
        <v>96</v>
      </c>
      <c r="E14" s="83"/>
      <c r="F14" s="84">
        <v>50000</v>
      </c>
      <c r="G14" s="10"/>
      <c r="H14" s="10"/>
      <c r="I14" s="10"/>
      <c r="J14" s="10"/>
      <c r="K14" s="10"/>
    </row>
    <row r="15" spans="1:11" s="47" customFormat="1" ht="24">
      <c r="A15" s="54"/>
      <c r="B15" s="31">
        <v>6</v>
      </c>
      <c r="C15" s="31"/>
      <c r="D15" s="32" t="s">
        <v>97</v>
      </c>
      <c r="E15" s="83"/>
      <c r="F15" s="84">
        <v>100000</v>
      </c>
      <c r="G15" s="10"/>
      <c r="H15" s="10"/>
      <c r="I15" s="10"/>
      <c r="J15" s="10"/>
      <c r="K15" s="10"/>
    </row>
    <row r="16" spans="1:11" s="47" customFormat="1" ht="48">
      <c r="A16" s="54"/>
      <c r="B16" s="31">
        <v>7</v>
      </c>
      <c r="C16" s="31"/>
      <c r="D16" s="32" t="s">
        <v>98</v>
      </c>
      <c r="E16" s="83"/>
      <c r="F16" s="84">
        <v>63000</v>
      </c>
      <c r="G16" s="10"/>
      <c r="H16" s="10"/>
      <c r="I16" s="10"/>
      <c r="J16" s="10"/>
      <c r="K16" s="10"/>
    </row>
    <row r="17" spans="1:11" s="47" customFormat="1" ht="48">
      <c r="A17" s="54"/>
      <c r="B17" s="31">
        <v>8</v>
      </c>
      <c r="C17" s="31"/>
      <c r="D17" s="32" t="s">
        <v>99</v>
      </c>
      <c r="E17" s="83"/>
      <c r="F17" s="84">
        <v>50000</v>
      </c>
      <c r="G17" s="10"/>
      <c r="H17" s="10"/>
      <c r="I17" s="10"/>
      <c r="J17" s="10"/>
      <c r="K17" s="10"/>
    </row>
    <row r="18" spans="1:11" s="47" customFormat="1" ht="48">
      <c r="A18" s="54"/>
      <c r="B18" s="31">
        <v>9</v>
      </c>
      <c r="C18" s="31"/>
      <c r="D18" s="32" t="s">
        <v>100</v>
      </c>
      <c r="E18" s="83"/>
      <c r="F18" s="84">
        <v>35000</v>
      </c>
      <c r="G18" s="10"/>
      <c r="H18" s="10"/>
      <c r="I18" s="10"/>
      <c r="J18" s="10"/>
      <c r="K18" s="10"/>
    </row>
    <row r="19" spans="1:11" s="92" customFormat="1" ht="72">
      <c r="A19" s="86"/>
      <c r="B19" s="87">
        <v>10</v>
      </c>
      <c r="C19" s="87"/>
      <c r="D19" s="88" t="s">
        <v>101</v>
      </c>
      <c r="E19" s="89" t="s">
        <v>103</v>
      </c>
      <c r="F19" s="90">
        <v>45000</v>
      </c>
      <c r="G19" s="91"/>
      <c r="H19" s="91"/>
      <c r="I19" s="91"/>
      <c r="J19" s="91"/>
      <c r="K19" s="91"/>
    </row>
    <row r="20" spans="1:11" s="33" customFormat="1" ht="24">
      <c r="A20" s="46"/>
      <c r="B20" s="39" t="s">
        <v>102</v>
      </c>
      <c r="C20" s="39"/>
      <c r="D20" s="40"/>
      <c r="E20" s="40"/>
      <c r="F20" s="85">
        <f>SUM(F21:F27)</f>
        <v>1137000</v>
      </c>
      <c r="G20" s="24"/>
      <c r="H20" s="24"/>
      <c r="I20" s="41"/>
      <c r="J20" s="41"/>
      <c r="K20" s="42"/>
    </row>
    <row r="21" spans="1:11" s="47" customFormat="1" ht="48" customHeight="1">
      <c r="A21" s="54"/>
      <c r="B21" s="31">
        <v>11</v>
      </c>
      <c r="C21" s="31"/>
      <c r="D21" s="32" t="s">
        <v>194</v>
      </c>
      <c r="E21" s="83"/>
      <c r="F21" s="84">
        <v>50000</v>
      </c>
      <c r="G21" s="10"/>
      <c r="H21" s="10"/>
      <c r="I21" s="10"/>
      <c r="J21" s="10"/>
      <c r="K21" s="10"/>
    </row>
    <row r="22" spans="1:11" s="47" customFormat="1" ht="48">
      <c r="A22" s="54"/>
      <c r="B22" s="31">
        <v>12</v>
      </c>
      <c r="C22" s="31"/>
      <c r="D22" s="32" t="s">
        <v>105</v>
      </c>
      <c r="E22" s="83"/>
      <c r="F22" s="84">
        <v>100000</v>
      </c>
      <c r="G22" s="10"/>
      <c r="H22" s="10"/>
      <c r="I22" s="10"/>
      <c r="J22" s="10"/>
      <c r="K22" s="10"/>
    </row>
    <row r="23" spans="1:11" s="47" customFormat="1" ht="96">
      <c r="A23" s="54"/>
      <c r="B23" s="31">
        <v>13</v>
      </c>
      <c r="C23" s="31"/>
      <c r="D23" s="32" t="s">
        <v>106</v>
      </c>
      <c r="E23" s="83"/>
      <c r="F23" s="84">
        <v>22000</v>
      </c>
      <c r="G23" s="10"/>
      <c r="H23" s="10"/>
      <c r="I23" s="10"/>
      <c r="J23" s="10"/>
      <c r="K23" s="10"/>
    </row>
    <row r="24" spans="1:11" s="47" customFormat="1" ht="72">
      <c r="A24" s="54"/>
      <c r="B24" s="31">
        <v>14</v>
      </c>
      <c r="C24" s="31"/>
      <c r="D24" s="32" t="s">
        <v>195</v>
      </c>
      <c r="E24" s="83"/>
      <c r="F24" s="84">
        <v>39000</v>
      </c>
      <c r="G24" s="10"/>
      <c r="H24" s="10"/>
      <c r="I24" s="10"/>
      <c r="J24" s="10"/>
      <c r="K24" s="10"/>
    </row>
    <row r="25" spans="1:11" s="47" customFormat="1" ht="48">
      <c r="A25" s="54"/>
      <c r="B25" s="31">
        <v>15</v>
      </c>
      <c r="C25" s="31"/>
      <c r="D25" s="32" t="s">
        <v>107</v>
      </c>
      <c r="E25" s="83"/>
      <c r="F25" s="84">
        <v>56000</v>
      </c>
      <c r="G25" s="10"/>
      <c r="H25" s="10"/>
      <c r="I25" s="10"/>
      <c r="J25" s="10"/>
      <c r="K25" s="10"/>
    </row>
    <row r="26" spans="1:11" s="47" customFormat="1" ht="51" customHeight="1">
      <c r="A26" s="54"/>
      <c r="B26" s="31">
        <v>16</v>
      </c>
      <c r="C26" s="31"/>
      <c r="D26" s="32" t="s">
        <v>108</v>
      </c>
      <c r="E26" s="83"/>
      <c r="F26" s="84">
        <v>870000</v>
      </c>
      <c r="G26" s="10"/>
      <c r="H26" s="10"/>
      <c r="I26" s="10"/>
      <c r="J26" s="10"/>
      <c r="K26" s="10"/>
    </row>
    <row r="27" spans="1:11" s="92" customFormat="1" ht="72">
      <c r="A27" s="86"/>
      <c r="B27" s="87">
        <v>17</v>
      </c>
      <c r="C27" s="87"/>
      <c r="D27" s="88" t="s">
        <v>109</v>
      </c>
      <c r="E27" s="89" t="s">
        <v>104</v>
      </c>
      <c r="F27" s="90"/>
      <c r="G27" s="91"/>
      <c r="H27" s="91"/>
      <c r="I27" s="91"/>
      <c r="J27" s="91"/>
      <c r="K27" s="91"/>
    </row>
    <row r="28" spans="1:11" s="33" customFormat="1" ht="24">
      <c r="A28" s="46"/>
      <c r="B28" s="39" t="s">
        <v>115</v>
      </c>
      <c r="C28" s="39"/>
      <c r="D28" s="40"/>
      <c r="E28" s="40"/>
      <c r="F28" s="85">
        <f>SUM(F29:F33)</f>
        <v>271000</v>
      </c>
      <c r="G28" s="24"/>
      <c r="H28" s="24"/>
      <c r="I28" s="41"/>
      <c r="J28" s="41"/>
      <c r="K28" s="42"/>
    </row>
    <row r="29" spans="1:11" s="47" customFormat="1" ht="72">
      <c r="A29" s="54"/>
      <c r="B29" s="31">
        <v>18</v>
      </c>
      <c r="C29" s="31"/>
      <c r="D29" s="32" t="s">
        <v>110</v>
      </c>
      <c r="E29" s="83"/>
      <c r="F29" s="84">
        <v>95000</v>
      </c>
      <c r="G29" s="10"/>
      <c r="H29" s="10"/>
      <c r="I29" s="10"/>
      <c r="J29" s="10"/>
      <c r="K29" s="10"/>
    </row>
    <row r="30" spans="1:11" s="47" customFormat="1" ht="24">
      <c r="A30" s="54"/>
      <c r="B30" s="31">
        <v>19</v>
      </c>
      <c r="C30" s="31"/>
      <c r="D30" s="32" t="s">
        <v>111</v>
      </c>
      <c r="E30" s="83"/>
      <c r="F30" s="84">
        <v>45000</v>
      </c>
      <c r="G30" s="10"/>
      <c r="H30" s="10"/>
      <c r="I30" s="10"/>
      <c r="J30" s="10"/>
      <c r="K30" s="10"/>
    </row>
    <row r="31" spans="1:11" s="47" customFormat="1" ht="48.75" customHeight="1">
      <c r="A31" s="54"/>
      <c r="B31" s="31">
        <v>20</v>
      </c>
      <c r="C31" s="31"/>
      <c r="D31" s="32" t="s">
        <v>112</v>
      </c>
      <c r="E31" s="83"/>
      <c r="F31" s="84">
        <v>50000</v>
      </c>
      <c r="G31" s="10"/>
      <c r="H31" s="10"/>
      <c r="I31" s="10"/>
      <c r="J31" s="10"/>
      <c r="K31" s="10"/>
    </row>
    <row r="32" spans="1:11" s="47" customFormat="1" ht="48">
      <c r="A32" s="54"/>
      <c r="B32" s="31">
        <v>21</v>
      </c>
      <c r="C32" s="31"/>
      <c r="D32" s="32" t="s">
        <v>113</v>
      </c>
      <c r="E32" s="83"/>
      <c r="F32" s="84">
        <v>36000</v>
      </c>
      <c r="G32" s="10"/>
      <c r="H32" s="10"/>
      <c r="I32" s="10"/>
      <c r="J32" s="10"/>
      <c r="K32" s="10"/>
    </row>
    <row r="33" spans="1:11" s="47" customFormat="1" ht="24">
      <c r="A33" s="54"/>
      <c r="B33" s="31">
        <v>22</v>
      </c>
      <c r="C33" s="31"/>
      <c r="D33" s="32" t="s">
        <v>114</v>
      </c>
      <c r="E33" s="83"/>
      <c r="F33" s="84">
        <v>45000</v>
      </c>
      <c r="G33" s="10"/>
      <c r="H33" s="10"/>
      <c r="I33" s="10"/>
      <c r="J33" s="10"/>
      <c r="K33" s="10"/>
    </row>
    <row r="34" spans="1:11" s="33" customFormat="1" ht="24">
      <c r="A34" s="46"/>
      <c r="B34" s="39" t="s">
        <v>116</v>
      </c>
      <c r="C34" s="39"/>
      <c r="D34" s="40"/>
      <c r="E34" s="40"/>
      <c r="F34" s="85">
        <f>SUM(F35:F36)</f>
        <v>303000</v>
      </c>
      <c r="G34" s="24"/>
      <c r="H34" s="24"/>
      <c r="I34" s="41"/>
      <c r="J34" s="41"/>
      <c r="K34" s="42"/>
    </row>
    <row r="35" spans="1:11" s="47" customFormat="1" ht="48">
      <c r="A35" s="54"/>
      <c r="B35" s="31">
        <v>23</v>
      </c>
      <c r="C35" s="31"/>
      <c r="D35" s="32" t="s">
        <v>117</v>
      </c>
      <c r="E35" s="83"/>
      <c r="F35" s="84">
        <v>83000</v>
      </c>
      <c r="G35" s="10"/>
      <c r="H35" s="10"/>
      <c r="I35" s="10"/>
      <c r="J35" s="10"/>
      <c r="K35" s="10"/>
    </row>
    <row r="36" spans="1:11" s="47" customFormat="1" ht="48">
      <c r="A36" s="54"/>
      <c r="B36" s="31">
        <v>24</v>
      </c>
      <c r="C36" s="31"/>
      <c r="D36" s="32" t="s">
        <v>118</v>
      </c>
      <c r="E36" s="83"/>
      <c r="F36" s="84">
        <v>220000</v>
      </c>
      <c r="G36" s="10"/>
      <c r="H36" s="10"/>
      <c r="I36" s="10"/>
      <c r="J36" s="10"/>
      <c r="K36" s="10"/>
    </row>
    <row r="37" spans="1:11" s="33" customFormat="1" ht="24">
      <c r="A37" s="46"/>
      <c r="B37" s="39" t="s">
        <v>136</v>
      </c>
      <c r="C37" s="39"/>
      <c r="D37" s="40"/>
      <c r="E37" s="40"/>
      <c r="F37" s="85">
        <f>+F38+F39+F46+F47+F50</f>
        <v>1068000</v>
      </c>
      <c r="G37" s="24"/>
      <c r="H37" s="24"/>
      <c r="I37" s="41"/>
      <c r="J37" s="41"/>
      <c r="K37" s="42"/>
    </row>
    <row r="38" spans="1:11" s="47" customFormat="1" ht="24">
      <c r="A38" s="54"/>
      <c r="B38" s="31">
        <v>25</v>
      </c>
      <c r="C38" s="31"/>
      <c r="D38" s="32" t="s">
        <v>119</v>
      </c>
      <c r="E38" s="83"/>
      <c r="F38" s="84">
        <v>200000</v>
      </c>
      <c r="G38" s="10"/>
      <c r="H38" s="10"/>
      <c r="I38" s="10"/>
      <c r="J38" s="10"/>
      <c r="K38" s="10"/>
    </row>
    <row r="39" spans="1:11" s="47" customFormat="1" ht="72">
      <c r="A39" s="54"/>
      <c r="B39" s="31">
        <v>26</v>
      </c>
      <c r="C39" s="31"/>
      <c r="D39" s="32" t="s">
        <v>120</v>
      </c>
      <c r="E39" s="83"/>
      <c r="F39" s="84">
        <f>SUM(F40:F45)</f>
        <v>168000</v>
      </c>
      <c r="G39" s="10"/>
      <c r="H39" s="10"/>
      <c r="I39" s="10"/>
      <c r="J39" s="10"/>
      <c r="K39" s="10"/>
    </row>
    <row r="40" spans="1:11" s="47" customFormat="1" ht="48">
      <c r="A40" s="54"/>
      <c r="B40" s="93"/>
      <c r="C40" s="93"/>
      <c r="D40" s="94" t="s">
        <v>121</v>
      </c>
      <c r="E40" s="95"/>
      <c r="F40" s="96">
        <v>40000</v>
      </c>
      <c r="G40" s="97"/>
      <c r="H40" s="97"/>
      <c r="I40" s="97"/>
      <c r="J40" s="97"/>
      <c r="K40" s="97"/>
    </row>
    <row r="41" spans="1:11" s="47" customFormat="1" ht="24">
      <c r="A41" s="54"/>
      <c r="B41" s="93"/>
      <c r="C41" s="93"/>
      <c r="D41" s="94" t="s">
        <v>122</v>
      </c>
      <c r="E41" s="95"/>
      <c r="F41" s="96">
        <v>26000</v>
      </c>
      <c r="G41" s="97"/>
      <c r="H41" s="97"/>
      <c r="I41" s="97"/>
      <c r="J41" s="97"/>
      <c r="K41" s="97"/>
    </row>
    <row r="42" spans="1:11" s="47" customFormat="1" ht="48">
      <c r="A42" s="54"/>
      <c r="B42" s="93"/>
      <c r="C42" s="93"/>
      <c r="D42" s="94" t="s">
        <v>123</v>
      </c>
      <c r="E42" s="95"/>
      <c r="F42" s="96">
        <v>26000</v>
      </c>
      <c r="G42" s="97"/>
      <c r="H42" s="97"/>
      <c r="I42" s="97"/>
      <c r="J42" s="97"/>
      <c r="K42" s="97"/>
    </row>
    <row r="43" spans="1:11" s="47" customFormat="1" ht="48">
      <c r="A43" s="54"/>
      <c r="B43" s="93"/>
      <c r="C43" s="93"/>
      <c r="D43" s="94" t="s">
        <v>124</v>
      </c>
      <c r="E43" s="95"/>
      <c r="F43" s="96" t="s">
        <v>132</v>
      </c>
      <c r="G43" s="97"/>
      <c r="H43" s="97"/>
      <c r="I43" s="97"/>
      <c r="J43" s="97"/>
      <c r="K43" s="97"/>
    </row>
    <row r="44" spans="1:11" s="47" customFormat="1" ht="24">
      <c r="A44" s="54"/>
      <c r="B44" s="93"/>
      <c r="C44" s="93"/>
      <c r="D44" s="94" t="s">
        <v>125</v>
      </c>
      <c r="E44" s="95"/>
      <c r="F44" s="96">
        <v>36000</v>
      </c>
      <c r="G44" s="97"/>
      <c r="H44" s="97"/>
      <c r="I44" s="97"/>
      <c r="J44" s="97"/>
      <c r="K44" s="97"/>
    </row>
    <row r="45" spans="1:11" s="47" customFormat="1" ht="48">
      <c r="A45" s="54"/>
      <c r="B45" s="93"/>
      <c r="C45" s="93"/>
      <c r="D45" s="94" t="s">
        <v>126</v>
      </c>
      <c r="E45" s="95"/>
      <c r="F45" s="96">
        <v>40000</v>
      </c>
      <c r="G45" s="97"/>
      <c r="H45" s="97"/>
      <c r="I45" s="97"/>
      <c r="J45" s="97"/>
      <c r="K45" s="97"/>
    </row>
    <row r="46" spans="1:11" s="47" customFormat="1" ht="48">
      <c r="A46" s="54"/>
      <c r="B46" s="31">
        <v>27</v>
      </c>
      <c r="C46" s="31"/>
      <c r="D46" s="32" t="s">
        <v>127</v>
      </c>
      <c r="E46" s="83"/>
      <c r="F46" s="84">
        <v>120000</v>
      </c>
      <c r="G46" s="10"/>
      <c r="H46" s="10"/>
      <c r="I46" s="10"/>
      <c r="J46" s="10"/>
      <c r="K46" s="10"/>
    </row>
    <row r="47" spans="1:11" s="47" customFormat="1" ht="48">
      <c r="A47" s="54"/>
      <c r="B47" s="31">
        <v>28</v>
      </c>
      <c r="C47" s="31"/>
      <c r="D47" s="32" t="s">
        <v>128</v>
      </c>
      <c r="E47" s="83"/>
      <c r="F47" s="84">
        <v>400000</v>
      </c>
      <c r="G47" s="10"/>
      <c r="H47" s="10"/>
      <c r="I47" s="10"/>
      <c r="J47" s="10"/>
      <c r="K47" s="10"/>
    </row>
    <row r="48" spans="1:11" s="47" customFormat="1" ht="48">
      <c r="A48" s="54"/>
      <c r="B48" s="93"/>
      <c r="C48" s="93"/>
      <c r="D48" s="94" t="s">
        <v>129</v>
      </c>
      <c r="E48" s="95"/>
      <c r="F48" s="96">
        <v>260000</v>
      </c>
      <c r="G48" s="97"/>
      <c r="H48" s="97"/>
      <c r="I48" s="97"/>
      <c r="J48" s="97"/>
      <c r="K48" s="97"/>
    </row>
    <row r="49" spans="1:11" s="47" customFormat="1" ht="48">
      <c r="A49" s="54"/>
      <c r="B49" s="93"/>
      <c r="C49" s="93"/>
      <c r="D49" s="94" t="s">
        <v>130</v>
      </c>
      <c r="E49" s="95"/>
      <c r="F49" s="96">
        <v>140000</v>
      </c>
      <c r="G49" s="97"/>
      <c r="H49" s="97"/>
      <c r="I49" s="97"/>
      <c r="J49" s="97"/>
      <c r="K49" s="97"/>
    </row>
    <row r="50" spans="1:11" s="47" customFormat="1" ht="95.25" customHeight="1">
      <c r="A50" s="54"/>
      <c r="B50" s="31">
        <v>29</v>
      </c>
      <c r="C50" s="31"/>
      <c r="D50" s="32" t="s">
        <v>131</v>
      </c>
      <c r="E50" s="83"/>
      <c r="F50" s="84">
        <v>180000</v>
      </c>
      <c r="G50" s="10"/>
      <c r="H50" s="10"/>
      <c r="I50" s="10"/>
      <c r="J50" s="10"/>
      <c r="K50" s="10"/>
    </row>
    <row r="51" spans="1:11" s="33" customFormat="1" ht="24">
      <c r="A51" s="46"/>
      <c r="B51" s="39" t="s">
        <v>133</v>
      </c>
      <c r="C51" s="39"/>
      <c r="D51" s="40"/>
      <c r="E51" s="40"/>
      <c r="F51" s="85">
        <f>+F52</f>
        <v>180000</v>
      </c>
      <c r="G51" s="24"/>
      <c r="H51" s="24"/>
      <c r="I51" s="41"/>
      <c r="J51" s="41"/>
      <c r="K51" s="42"/>
    </row>
    <row r="52" spans="1:11" s="47" customFormat="1" ht="48">
      <c r="A52" s="54"/>
      <c r="B52" s="31">
        <v>30</v>
      </c>
      <c r="C52" s="31"/>
      <c r="D52" s="32" t="s">
        <v>134</v>
      </c>
      <c r="E52" s="83"/>
      <c r="F52" s="84">
        <v>180000</v>
      </c>
      <c r="G52" s="10"/>
      <c r="H52" s="10"/>
      <c r="I52" s="10"/>
      <c r="J52" s="10"/>
      <c r="K52" s="10"/>
    </row>
    <row r="53" spans="1:11" s="33" customFormat="1" ht="24">
      <c r="A53" s="46"/>
      <c r="B53" s="39" t="s">
        <v>135</v>
      </c>
      <c r="C53" s="39"/>
      <c r="D53" s="40"/>
      <c r="E53" s="40"/>
      <c r="F53" s="85">
        <f>SUM(F54:F61)</f>
        <v>697000</v>
      </c>
      <c r="G53" s="24"/>
      <c r="H53" s="24"/>
      <c r="I53" s="41"/>
      <c r="J53" s="41"/>
      <c r="K53" s="42"/>
    </row>
    <row r="54" spans="1:11" s="47" customFormat="1" ht="72">
      <c r="A54" s="54"/>
      <c r="B54" s="31">
        <v>31</v>
      </c>
      <c r="C54" s="31"/>
      <c r="D54" s="32" t="s">
        <v>137</v>
      </c>
      <c r="E54" s="83"/>
      <c r="F54" s="84">
        <v>68000</v>
      </c>
      <c r="G54" s="10"/>
      <c r="H54" s="10"/>
      <c r="I54" s="10"/>
      <c r="J54" s="10"/>
      <c r="K54" s="10"/>
    </row>
    <row r="55" spans="1:11" s="47" customFormat="1" ht="48">
      <c r="A55" s="54"/>
      <c r="B55" s="31">
        <v>32</v>
      </c>
      <c r="C55" s="31"/>
      <c r="D55" s="32" t="s">
        <v>138</v>
      </c>
      <c r="E55" s="83"/>
      <c r="F55" s="84">
        <v>100000</v>
      </c>
      <c r="G55" s="10"/>
      <c r="H55" s="10"/>
      <c r="I55" s="10"/>
      <c r="J55" s="10"/>
      <c r="K55" s="10"/>
    </row>
    <row r="56" spans="1:11" s="47" customFormat="1" ht="48">
      <c r="A56" s="54"/>
      <c r="B56" s="31">
        <v>33</v>
      </c>
      <c r="C56" s="31"/>
      <c r="D56" s="32" t="s">
        <v>139</v>
      </c>
      <c r="E56" s="83"/>
      <c r="F56" s="84">
        <v>130000</v>
      </c>
      <c r="G56" s="10"/>
      <c r="H56" s="10"/>
      <c r="I56" s="10"/>
      <c r="J56" s="10"/>
      <c r="K56" s="10"/>
    </row>
    <row r="57" spans="1:11" s="47" customFormat="1" ht="48">
      <c r="A57" s="54"/>
      <c r="B57" s="31">
        <v>34</v>
      </c>
      <c r="C57" s="31"/>
      <c r="D57" s="32" t="s">
        <v>140</v>
      </c>
      <c r="E57" s="83"/>
      <c r="F57" s="84">
        <v>80000</v>
      </c>
      <c r="G57" s="10"/>
      <c r="H57" s="10"/>
      <c r="I57" s="10"/>
      <c r="J57" s="10"/>
      <c r="K57" s="10"/>
    </row>
    <row r="58" spans="1:11" s="47" customFormat="1" ht="96">
      <c r="A58" s="54"/>
      <c r="B58" s="31">
        <v>35</v>
      </c>
      <c r="C58" s="31"/>
      <c r="D58" s="32" t="s">
        <v>141</v>
      </c>
      <c r="E58" s="83"/>
      <c r="F58" s="84">
        <v>69000</v>
      </c>
      <c r="G58" s="10"/>
      <c r="H58" s="10"/>
      <c r="I58" s="10"/>
      <c r="J58" s="10"/>
      <c r="K58" s="10"/>
    </row>
    <row r="59" spans="1:11" s="47" customFormat="1" ht="48">
      <c r="A59" s="54"/>
      <c r="B59" s="31">
        <v>36</v>
      </c>
      <c r="C59" s="31"/>
      <c r="D59" s="32" t="s">
        <v>142</v>
      </c>
      <c r="E59" s="83"/>
      <c r="F59" s="84">
        <v>120000</v>
      </c>
      <c r="G59" s="10"/>
      <c r="H59" s="10"/>
      <c r="I59" s="10"/>
      <c r="J59" s="10"/>
      <c r="K59" s="10"/>
    </row>
    <row r="60" spans="1:11" s="47" customFormat="1" ht="24">
      <c r="A60" s="54"/>
      <c r="B60" s="31">
        <v>37</v>
      </c>
      <c r="C60" s="31"/>
      <c r="D60" s="32" t="s">
        <v>143</v>
      </c>
      <c r="E60" s="83"/>
      <c r="F60" s="84">
        <v>90000</v>
      </c>
      <c r="G60" s="10"/>
      <c r="H60" s="10"/>
      <c r="I60" s="10"/>
      <c r="J60" s="10"/>
      <c r="K60" s="10"/>
    </row>
    <row r="61" spans="1:11" s="47" customFormat="1" ht="48">
      <c r="A61" s="54"/>
      <c r="B61" s="31">
        <v>38</v>
      </c>
      <c r="C61" s="31"/>
      <c r="D61" s="32" t="s">
        <v>144</v>
      </c>
      <c r="E61" s="83"/>
      <c r="F61" s="84">
        <v>40000</v>
      </c>
      <c r="G61" s="10"/>
      <c r="H61" s="10"/>
      <c r="I61" s="10"/>
      <c r="J61" s="10"/>
      <c r="K61" s="10"/>
    </row>
    <row r="62" spans="1:11" s="33" customFormat="1" ht="24">
      <c r="A62" s="46"/>
      <c r="B62" s="39" t="s">
        <v>145</v>
      </c>
      <c r="C62" s="39"/>
      <c r="D62" s="40"/>
      <c r="E62" s="40"/>
      <c r="F62" s="85">
        <f>SUM(F63:F68)</f>
        <v>404000</v>
      </c>
      <c r="G62" s="24"/>
      <c r="H62" s="24"/>
      <c r="I62" s="41"/>
      <c r="J62" s="41"/>
      <c r="K62" s="42"/>
    </row>
    <row r="63" spans="1:11" s="47" customFormat="1" ht="72">
      <c r="A63" s="54"/>
      <c r="B63" s="31">
        <v>39</v>
      </c>
      <c r="C63" s="31"/>
      <c r="D63" s="32" t="s">
        <v>146</v>
      </c>
      <c r="E63" s="83"/>
      <c r="F63" s="84">
        <v>187000</v>
      </c>
      <c r="G63" s="10"/>
      <c r="H63" s="10"/>
      <c r="I63" s="10"/>
      <c r="J63" s="10"/>
      <c r="K63" s="10"/>
    </row>
    <row r="64" spans="1:11" s="47" customFormat="1" ht="48">
      <c r="A64" s="54"/>
      <c r="B64" s="31">
        <v>40</v>
      </c>
      <c r="C64" s="31"/>
      <c r="D64" s="32" t="s">
        <v>147</v>
      </c>
      <c r="E64" s="83"/>
      <c r="F64" s="84">
        <v>16000</v>
      </c>
      <c r="G64" s="10"/>
      <c r="H64" s="10"/>
      <c r="I64" s="10"/>
      <c r="J64" s="10"/>
      <c r="K64" s="10"/>
    </row>
    <row r="65" spans="1:11" s="47" customFormat="1" ht="24">
      <c r="A65" s="54"/>
      <c r="B65" s="31">
        <v>41</v>
      </c>
      <c r="C65" s="31"/>
      <c r="D65" s="32" t="s">
        <v>148</v>
      </c>
      <c r="E65" s="83"/>
      <c r="F65" s="84">
        <v>20000</v>
      </c>
      <c r="G65" s="10"/>
      <c r="H65" s="10"/>
      <c r="I65" s="10"/>
      <c r="J65" s="10"/>
      <c r="K65" s="10"/>
    </row>
    <row r="66" spans="1:11" s="47" customFormat="1" ht="48">
      <c r="A66" s="54"/>
      <c r="B66" s="31">
        <v>42</v>
      </c>
      <c r="C66" s="31"/>
      <c r="D66" s="32" t="s">
        <v>149</v>
      </c>
      <c r="E66" s="83"/>
      <c r="F66" s="84">
        <v>52000</v>
      </c>
      <c r="G66" s="10"/>
      <c r="H66" s="10"/>
      <c r="I66" s="10"/>
      <c r="J66" s="10"/>
      <c r="K66" s="10"/>
    </row>
    <row r="67" spans="1:11" s="47" customFormat="1" ht="24">
      <c r="A67" s="54"/>
      <c r="B67" s="31">
        <v>43</v>
      </c>
      <c r="C67" s="31"/>
      <c r="D67" s="32" t="s">
        <v>150</v>
      </c>
      <c r="E67" s="83"/>
      <c r="F67" s="84">
        <v>29000</v>
      </c>
      <c r="G67" s="10"/>
      <c r="H67" s="10"/>
      <c r="I67" s="10"/>
      <c r="J67" s="10"/>
      <c r="K67" s="10"/>
    </row>
    <row r="68" spans="1:11" s="47" customFormat="1" ht="48">
      <c r="A68" s="54"/>
      <c r="B68" s="31">
        <v>44</v>
      </c>
      <c r="C68" s="31"/>
      <c r="D68" s="32" t="s">
        <v>151</v>
      </c>
      <c r="E68" s="83"/>
      <c r="F68" s="84">
        <v>100000</v>
      </c>
      <c r="G68" s="10"/>
      <c r="H68" s="10"/>
      <c r="I68" s="10"/>
      <c r="J68" s="10"/>
      <c r="K68" s="10"/>
    </row>
    <row r="69" spans="1:11" s="33" customFormat="1" ht="24">
      <c r="A69" s="46"/>
      <c r="B69" s="39" t="s">
        <v>152</v>
      </c>
      <c r="C69" s="39"/>
      <c r="D69" s="40"/>
      <c r="E69" s="40"/>
      <c r="F69" s="85">
        <f>SUM(F70:F78)</f>
        <v>756000</v>
      </c>
      <c r="G69" s="24"/>
      <c r="H69" s="24"/>
      <c r="I69" s="41"/>
      <c r="J69" s="41"/>
      <c r="K69" s="42"/>
    </row>
    <row r="70" spans="1:11" s="47" customFormat="1" ht="48">
      <c r="A70" s="54"/>
      <c r="B70" s="31">
        <v>45</v>
      </c>
      <c r="C70" s="31"/>
      <c r="D70" s="32" t="s">
        <v>153</v>
      </c>
      <c r="E70" s="83"/>
      <c r="F70" s="84">
        <v>82000</v>
      </c>
      <c r="G70" s="10"/>
      <c r="H70" s="10"/>
      <c r="I70" s="10"/>
      <c r="J70" s="10"/>
      <c r="K70" s="10"/>
    </row>
    <row r="71" spans="1:11" s="47" customFormat="1" ht="48">
      <c r="A71" s="54"/>
      <c r="B71" s="31">
        <v>46</v>
      </c>
      <c r="C71" s="31"/>
      <c r="D71" s="32" t="s">
        <v>154</v>
      </c>
      <c r="E71" s="83"/>
      <c r="F71" s="84">
        <v>60000</v>
      </c>
      <c r="G71" s="10"/>
      <c r="H71" s="10"/>
      <c r="I71" s="10"/>
      <c r="J71" s="10"/>
      <c r="K71" s="10"/>
    </row>
    <row r="72" spans="1:11" s="47" customFormat="1" ht="48">
      <c r="A72" s="54"/>
      <c r="B72" s="31">
        <v>47</v>
      </c>
      <c r="C72" s="31"/>
      <c r="D72" s="32" t="s">
        <v>155</v>
      </c>
      <c r="E72" s="83"/>
      <c r="F72" s="84">
        <v>80000</v>
      </c>
      <c r="G72" s="10"/>
      <c r="H72" s="10"/>
      <c r="I72" s="10"/>
      <c r="J72" s="10"/>
      <c r="K72" s="10"/>
    </row>
    <row r="73" spans="1:11" s="47" customFormat="1" ht="48">
      <c r="A73" s="54"/>
      <c r="B73" s="31">
        <v>48</v>
      </c>
      <c r="C73" s="31"/>
      <c r="D73" s="32" t="s">
        <v>156</v>
      </c>
      <c r="E73" s="83"/>
      <c r="F73" s="84">
        <v>57000</v>
      </c>
      <c r="G73" s="10"/>
      <c r="H73" s="10"/>
      <c r="I73" s="10"/>
      <c r="J73" s="10"/>
      <c r="K73" s="10"/>
    </row>
    <row r="74" spans="1:11" s="47" customFormat="1" ht="24">
      <c r="A74" s="54"/>
      <c r="B74" s="31">
        <v>49</v>
      </c>
      <c r="C74" s="31"/>
      <c r="D74" s="32" t="s">
        <v>157</v>
      </c>
      <c r="E74" s="83"/>
      <c r="F74" s="84">
        <v>67000</v>
      </c>
      <c r="G74" s="10"/>
      <c r="H74" s="10"/>
      <c r="I74" s="10"/>
      <c r="J74" s="10"/>
      <c r="K74" s="10"/>
    </row>
    <row r="75" spans="1:11" s="47" customFormat="1" ht="48">
      <c r="A75" s="54"/>
      <c r="B75" s="31">
        <v>50</v>
      </c>
      <c r="C75" s="31"/>
      <c r="D75" s="32" t="s">
        <v>158</v>
      </c>
      <c r="E75" s="83"/>
      <c r="F75" s="84">
        <v>25000</v>
      </c>
      <c r="G75" s="10"/>
      <c r="H75" s="10"/>
      <c r="I75" s="10"/>
      <c r="J75" s="10"/>
      <c r="K75" s="10"/>
    </row>
    <row r="76" spans="1:11" s="47" customFormat="1" ht="24">
      <c r="A76" s="54"/>
      <c r="B76" s="31">
        <v>51</v>
      </c>
      <c r="C76" s="31"/>
      <c r="D76" s="32" t="s">
        <v>159</v>
      </c>
      <c r="E76" s="83"/>
      <c r="F76" s="84">
        <v>50000</v>
      </c>
      <c r="G76" s="10"/>
      <c r="H76" s="10"/>
      <c r="I76" s="10"/>
      <c r="J76" s="10"/>
      <c r="K76" s="10"/>
    </row>
    <row r="77" spans="1:11" s="47" customFormat="1" ht="48">
      <c r="A77" s="54"/>
      <c r="B77" s="31">
        <v>52</v>
      </c>
      <c r="C77" s="31"/>
      <c r="D77" s="32" t="s">
        <v>160</v>
      </c>
      <c r="E77" s="83"/>
      <c r="F77" s="84">
        <v>35000</v>
      </c>
      <c r="G77" s="10"/>
      <c r="H77" s="10"/>
      <c r="I77" s="10"/>
      <c r="J77" s="10"/>
      <c r="K77" s="10"/>
    </row>
    <row r="78" spans="1:11" s="47" customFormat="1" ht="24">
      <c r="A78" s="54"/>
      <c r="B78" s="31">
        <v>53</v>
      </c>
      <c r="C78" s="31"/>
      <c r="D78" s="32" t="s">
        <v>192</v>
      </c>
      <c r="E78" s="83"/>
      <c r="F78" s="84">
        <v>300000</v>
      </c>
      <c r="G78" s="10"/>
      <c r="H78" s="10"/>
      <c r="I78" s="10"/>
      <c r="J78" s="10"/>
      <c r="K78" s="10"/>
    </row>
    <row r="79" spans="1:11" s="33" customFormat="1" ht="24">
      <c r="A79" s="46"/>
      <c r="B79" s="39" t="s">
        <v>161</v>
      </c>
      <c r="C79" s="39"/>
      <c r="D79" s="40"/>
      <c r="E79" s="40"/>
      <c r="F79" s="85">
        <f>SUM(F80:F82)</f>
        <v>1890000</v>
      </c>
      <c r="G79" s="24"/>
      <c r="H79" s="24"/>
      <c r="I79" s="41"/>
      <c r="J79" s="41"/>
      <c r="K79" s="42"/>
    </row>
    <row r="80" spans="1:11" s="47" customFormat="1" ht="72">
      <c r="A80" s="54"/>
      <c r="B80" s="31">
        <v>54</v>
      </c>
      <c r="C80" s="31"/>
      <c r="D80" s="32" t="s">
        <v>162</v>
      </c>
      <c r="E80" s="83"/>
      <c r="F80" s="84">
        <v>140000</v>
      </c>
      <c r="G80" s="10"/>
      <c r="H80" s="10"/>
      <c r="I80" s="10"/>
      <c r="J80" s="10"/>
      <c r="K80" s="10"/>
    </row>
    <row r="81" spans="1:11" s="47" customFormat="1" ht="48">
      <c r="A81" s="54"/>
      <c r="B81" s="31">
        <v>55</v>
      </c>
      <c r="C81" s="31"/>
      <c r="D81" s="32" t="s">
        <v>163</v>
      </c>
      <c r="E81" s="83"/>
      <c r="F81" s="84">
        <v>650000</v>
      </c>
      <c r="G81" s="10"/>
      <c r="H81" s="10"/>
      <c r="I81" s="10"/>
      <c r="J81" s="10"/>
      <c r="K81" s="10"/>
    </row>
    <row r="82" spans="1:11" s="47" customFormat="1" ht="48">
      <c r="A82" s="54"/>
      <c r="B82" s="31">
        <v>56</v>
      </c>
      <c r="C82" s="31"/>
      <c r="D82" s="32" t="s">
        <v>164</v>
      </c>
      <c r="E82" s="83"/>
      <c r="F82" s="84">
        <v>1100000</v>
      </c>
      <c r="G82" s="10"/>
      <c r="H82" s="10"/>
      <c r="I82" s="10"/>
      <c r="J82" s="10"/>
      <c r="K82" s="10"/>
    </row>
    <row r="83" spans="1:11" s="33" customFormat="1" ht="24">
      <c r="A83" s="46"/>
      <c r="B83" s="39" t="s">
        <v>165</v>
      </c>
      <c r="C83" s="39"/>
      <c r="D83" s="40"/>
      <c r="E83" s="40"/>
      <c r="F83" s="85">
        <f>SUM(F84:F87)</f>
        <v>288000</v>
      </c>
      <c r="G83" s="24"/>
      <c r="H83" s="24"/>
      <c r="I83" s="41"/>
      <c r="J83" s="41"/>
      <c r="K83" s="42"/>
    </row>
    <row r="84" spans="1:11" s="47" customFormat="1" ht="72">
      <c r="A84" s="54"/>
      <c r="B84" s="31">
        <v>57</v>
      </c>
      <c r="C84" s="31"/>
      <c r="D84" s="32" t="s">
        <v>166</v>
      </c>
      <c r="E84" s="83"/>
      <c r="F84" s="84">
        <v>72000</v>
      </c>
      <c r="G84" s="10"/>
      <c r="H84" s="10"/>
      <c r="I84" s="10"/>
      <c r="J84" s="10"/>
      <c r="K84" s="10"/>
    </row>
    <row r="85" spans="1:11" s="47" customFormat="1" ht="48">
      <c r="A85" s="54"/>
      <c r="B85" s="31">
        <v>58</v>
      </c>
      <c r="C85" s="31"/>
      <c r="D85" s="32" t="s">
        <v>167</v>
      </c>
      <c r="E85" s="83"/>
      <c r="F85" s="84">
        <v>110000</v>
      </c>
      <c r="G85" s="10"/>
      <c r="H85" s="10"/>
      <c r="I85" s="10"/>
      <c r="J85" s="10"/>
      <c r="K85" s="10"/>
    </row>
    <row r="86" spans="1:11" s="47" customFormat="1" ht="99.75" customHeight="1">
      <c r="A86" s="54"/>
      <c r="B86" s="31">
        <v>59</v>
      </c>
      <c r="C86" s="31"/>
      <c r="D86" s="32" t="s">
        <v>169</v>
      </c>
      <c r="E86" s="83"/>
      <c r="F86" s="84">
        <v>96000</v>
      </c>
      <c r="G86" s="10"/>
      <c r="H86" s="10"/>
      <c r="I86" s="10"/>
      <c r="J86" s="10"/>
      <c r="K86" s="10"/>
    </row>
    <row r="87" spans="1:11" s="47" customFormat="1" ht="72">
      <c r="A87" s="54"/>
      <c r="B87" s="31">
        <v>60</v>
      </c>
      <c r="C87" s="31"/>
      <c r="D87" s="32" t="s">
        <v>168</v>
      </c>
      <c r="E87" s="83"/>
      <c r="F87" s="84">
        <v>10000</v>
      </c>
      <c r="G87" s="10"/>
      <c r="H87" s="10"/>
      <c r="I87" s="10"/>
      <c r="J87" s="10"/>
      <c r="K87" s="10"/>
    </row>
    <row r="88" spans="1:11" s="33" customFormat="1" ht="24">
      <c r="A88" s="46"/>
      <c r="B88" s="39" t="s">
        <v>170</v>
      </c>
      <c r="C88" s="39"/>
      <c r="D88" s="40"/>
      <c r="E88" s="40"/>
      <c r="F88" s="85">
        <f>+F89</f>
        <v>528000</v>
      </c>
      <c r="G88" s="24"/>
      <c r="H88" s="24"/>
      <c r="I88" s="41"/>
      <c r="J88" s="41"/>
      <c r="K88" s="42"/>
    </row>
    <row r="89" spans="1:11" s="47" customFormat="1" ht="48.75" customHeight="1">
      <c r="A89" s="54"/>
      <c r="B89" s="31">
        <v>61</v>
      </c>
      <c r="C89" s="31"/>
      <c r="D89" s="32" t="s">
        <v>196</v>
      </c>
      <c r="E89" s="83"/>
      <c r="F89" s="84">
        <f>SUM(F90:F94)</f>
        <v>528000</v>
      </c>
      <c r="G89" s="10"/>
      <c r="H89" s="10"/>
      <c r="I89" s="10"/>
      <c r="J89" s="10"/>
      <c r="K89" s="10"/>
    </row>
    <row r="90" spans="1:11" s="47" customFormat="1" ht="48">
      <c r="A90" s="54"/>
      <c r="B90" s="100"/>
      <c r="C90" s="100"/>
      <c r="D90" s="101" t="s">
        <v>171</v>
      </c>
      <c r="E90" s="102"/>
      <c r="F90" s="103">
        <v>91000</v>
      </c>
      <c r="G90" s="104"/>
      <c r="H90" s="104"/>
      <c r="I90" s="104"/>
      <c r="J90" s="104"/>
      <c r="K90" s="104"/>
    </row>
    <row r="91" spans="1:11" s="47" customFormat="1" ht="48">
      <c r="A91" s="54"/>
      <c r="B91" s="100"/>
      <c r="C91" s="100"/>
      <c r="D91" s="101" t="s">
        <v>172</v>
      </c>
      <c r="E91" s="102"/>
      <c r="F91" s="103">
        <v>130000</v>
      </c>
      <c r="G91" s="104"/>
      <c r="H91" s="104"/>
      <c r="I91" s="104"/>
      <c r="J91" s="104"/>
      <c r="K91" s="104"/>
    </row>
    <row r="92" spans="1:11" s="47" customFormat="1" ht="48">
      <c r="A92" s="54"/>
      <c r="B92" s="100"/>
      <c r="C92" s="100"/>
      <c r="D92" s="101" t="s">
        <v>173</v>
      </c>
      <c r="E92" s="102"/>
      <c r="F92" s="103">
        <v>140000</v>
      </c>
      <c r="G92" s="104"/>
      <c r="H92" s="104"/>
      <c r="I92" s="104"/>
      <c r="J92" s="104"/>
      <c r="K92" s="104"/>
    </row>
    <row r="93" spans="1:11" s="47" customFormat="1" ht="48">
      <c r="A93" s="54"/>
      <c r="B93" s="100"/>
      <c r="C93" s="100"/>
      <c r="D93" s="101" t="s">
        <v>174</v>
      </c>
      <c r="E93" s="102"/>
      <c r="F93" s="103">
        <v>98000</v>
      </c>
      <c r="G93" s="104"/>
      <c r="H93" s="104"/>
      <c r="I93" s="104"/>
      <c r="J93" s="104"/>
      <c r="K93" s="104"/>
    </row>
    <row r="94" spans="1:11" s="47" customFormat="1" ht="48">
      <c r="A94" s="54"/>
      <c r="B94" s="100"/>
      <c r="C94" s="100"/>
      <c r="D94" s="101" t="s">
        <v>175</v>
      </c>
      <c r="E94" s="102"/>
      <c r="F94" s="103">
        <v>69000</v>
      </c>
      <c r="G94" s="104"/>
      <c r="H94" s="104"/>
      <c r="I94" s="104"/>
      <c r="J94" s="104"/>
      <c r="K94" s="104"/>
    </row>
    <row r="95" spans="1:11" s="33" customFormat="1" ht="24">
      <c r="A95" s="46"/>
      <c r="B95" s="39" t="s">
        <v>176</v>
      </c>
      <c r="C95" s="39"/>
      <c r="D95" s="40"/>
      <c r="E95" s="40"/>
      <c r="F95" s="85">
        <f>SUM(F96:F104)</f>
        <v>309000</v>
      </c>
      <c r="G95" s="24"/>
      <c r="H95" s="24"/>
      <c r="I95" s="41"/>
      <c r="J95" s="41"/>
      <c r="K95" s="42"/>
    </row>
    <row r="96" spans="1:11" s="47" customFormat="1" ht="48">
      <c r="A96" s="54"/>
      <c r="B96" s="31">
        <v>62</v>
      </c>
      <c r="C96" s="31"/>
      <c r="D96" s="32" t="s">
        <v>177</v>
      </c>
      <c r="E96" s="83"/>
      <c r="F96" s="84">
        <v>28000</v>
      </c>
      <c r="G96" s="10"/>
      <c r="H96" s="10"/>
      <c r="I96" s="10"/>
      <c r="J96" s="10"/>
      <c r="K96" s="10"/>
    </row>
    <row r="97" spans="1:11" s="47" customFormat="1" ht="48">
      <c r="A97" s="54"/>
      <c r="B97" s="31">
        <v>63</v>
      </c>
      <c r="C97" s="31"/>
      <c r="D97" s="32" t="s">
        <v>178</v>
      </c>
      <c r="E97" s="83"/>
      <c r="F97" s="84">
        <v>28000</v>
      </c>
      <c r="G97" s="10"/>
      <c r="H97" s="10"/>
      <c r="I97" s="10"/>
      <c r="J97" s="10"/>
      <c r="K97" s="10"/>
    </row>
    <row r="98" spans="1:11" s="47" customFormat="1" ht="48">
      <c r="A98" s="54"/>
      <c r="B98" s="31">
        <v>64</v>
      </c>
      <c r="C98" s="31"/>
      <c r="D98" s="32" t="s">
        <v>179</v>
      </c>
      <c r="E98" s="83"/>
      <c r="F98" s="84">
        <v>30000</v>
      </c>
      <c r="G98" s="10"/>
      <c r="H98" s="10"/>
      <c r="I98" s="10"/>
      <c r="J98" s="10"/>
      <c r="K98" s="10"/>
    </row>
    <row r="99" spans="1:11" s="47" customFormat="1" ht="48">
      <c r="A99" s="54"/>
      <c r="B99" s="31">
        <v>65</v>
      </c>
      <c r="C99" s="31"/>
      <c r="D99" s="32" t="s">
        <v>183</v>
      </c>
      <c r="E99" s="83"/>
      <c r="F99" s="84">
        <v>36000</v>
      </c>
      <c r="G99" s="10"/>
      <c r="H99" s="10"/>
      <c r="I99" s="10"/>
      <c r="J99" s="10"/>
      <c r="K99" s="10"/>
    </row>
    <row r="100" spans="1:11" s="47" customFormat="1" ht="26.25" customHeight="1">
      <c r="A100" s="54"/>
      <c r="B100" s="31">
        <v>66</v>
      </c>
      <c r="C100" s="31"/>
      <c r="D100" s="32" t="s">
        <v>180</v>
      </c>
      <c r="E100" s="83"/>
      <c r="F100" s="84">
        <v>44000</v>
      </c>
      <c r="G100" s="10"/>
      <c r="H100" s="10"/>
      <c r="I100" s="10"/>
      <c r="J100" s="10"/>
      <c r="K100" s="10"/>
    </row>
    <row r="101" spans="1:11" s="47" customFormat="1" ht="48">
      <c r="A101" s="54"/>
      <c r="B101" s="31">
        <v>67</v>
      </c>
      <c r="C101" s="31"/>
      <c r="D101" s="32" t="s">
        <v>193</v>
      </c>
      <c r="E101" s="83"/>
      <c r="F101" s="84">
        <v>43000</v>
      </c>
      <c r="G101" s="10"/>
      <c r="H101" s="10"/>
      <c r="I101" s="10"/>
      <c r="J101" s="10"/>
      <c r="K101" s="10"/>
    </row>
    <row r="102" spans="1:11" s="47" customFormat="1" ht="48">
      <c r="A102" s="54"/>
      <c r="B102" s="31">
        <v>68</v>
      </c>
      <c r="C102" s="31"/>
      <c r="D102" s="32" t="s">
        <v>184</v>
      </c>
      <c r="E102" s="83"/>
      <c r="F102" s="84">
        <v>56000</v>
      </c>
      <c r="G102" s="10"/>
      <c r="H102" s="10"/>
      <c r="I102" s="10"/>
      <c r="J102" s="10"/>
      <c r="K102" s="10"/>
    </row>
    <row r="103" spans="1:11" s="47" customFormat="1" ht="24">
      <c r="A103" s="54"/>
      <c r="B103" s="31">
        <v>69</v>
      </c>
      <c r="C103" s="31"/>
      <c r="D103" s="32" t="s">
        <v>181</v>
      </c>
      <c r="E103" s="83"/>
      <c r="F103" s="84">
        <v>22000</v>
      </c>
      <c r="G103" s="10"/>
      <c r="H103" s="10"/>
      <c r="I103" s="10"/>
      <c r="J103" s="10"/>
      <c r="K103" s="10"/>
    </row>
    <row r="104" spans="1:11" s="47" customFormat="1" ht="24">
      <c r="A104" s="54"/>
      <c r="B104" s="31">
        <v>70</v>
      </c>
      <c r="C104" s="31"/>
      <c r="D104" s="32" t="s">
        <v>182</v>
      </c>
      <c r="E104" s="83"/>
      <c r="F104" s="84">
        <v>22000</v>
      </c>
      <c r="G104" s="10"/>
      <c r="H104" s="10"/>
      <c r="I104" s="10"/>
      <c r="J104" s="10"/>
      <c r="K104" s="10"/>
    </row>
    <row r="105" spans="1:11" s="33" customFormat="1" ht="24">
      <c r="A105" s="46"/>
      <c r="B105" s="39" t="s">
        <v>185</v>
      </c>
      <c r="C105" s="39"/>
      <c r="D105" s="40"/>
      <c r="E105" s="40"/>
      <c r="F105" s="85">
        <f>SUM(F106:F111)</f>
        <v>83000</v>
      </c>
      <c r="G105" s="24"/>
      <c r="H105" s="24"/>
      <c r="I105" s="41"/>
      <c r="J105" s="41"/>
      <c r="K105" s="42"/>
    </row>
    <row r="106" spans="1:11" s="47" customFormat="1" ht="48">
      <c r="A106" s="54"/>
      <c r="B106" s="31">
        <v>71</v>
      </c>
      <c r="C106" s="31"/>
      <c r="D106" s="32" t="s">
        <v>186</v>
      </c>
      <c r="E106" s="83"/>
      <c r="F106" s="84">
        <v>12000</v>
      </c>
      <c r="G106" s="10"/>
      <c r="H106" s="10"/>
      <c r="I106" s="10"/>
      <c r="J106" s="10"/>
      <c r="K106" s="10"/>
    </row>
    <row r="107" spans="1:11" s="47" customFormat="1" ht="48">
      <c r="A107" s="54"/>
      <c r="B107" s="31">
        <v>72</v>
      </c>
      <c r="C107" s="31"/>
      <c r="D107" s="32" t="s">
        <v>187</v>
      </c>
      <c r="E107" s="83"/>
      <c r="F107" s="84">
        <v>10000</v>
      </c>
      <c r="G107" s="10"/>
      <c r="H107" s="10"/>
      <c r="I107" s="10"/>
      <c r="J107" s="10"/>
      <c r="K107" s="10"/>
    </row>
    <row r="108" spans="1:11" s="47" customFormat="1" ht="72">
      <c r="A108" s="54"/>
      <c r="B108" s="31">
        <v>73</v>
      </c>
      <c r="C108" s="31"/>
      <c r="D108" s="32" t="s">
        <v>188</v>
      </c>
      <c r="E108" s="83"/>
      <c r="F108" s="84">
        <v>12000</v>
      </c>
      <c r="G108" s="10"/>
      <c r="H108" s="10"/>
      <c r="I108" s="10"/>
      <c r="J108" s="10"/>
      <c r="K108" s="10"/>
    </row>
    <row r="109" spans="1:11" s="47" customFormat="1" ht="24">
      <c r="A109" s="54"/>
      <c r="B109" s="31">
        <v>74</v>
      </c>
      <c r="C109" s="31"/>
      <c r="D109" s="32" t="s">
        <v>189</v>
      </c>
      <c r="E109" s="83"/>
      <c r="F109" s="84">
        <v>17000</v>
      </c>
      <c r="G109" s="10"/>
      <c r="H109" s="10"/>
      <c r="I109" s="10"/>
      <c r="J109" s="10"/>
      <c r="K109" s="10"/>
    </row>
    <row r="110" spans="1:11" s="47" customFormat="1" ht="48">
      <c r="A110" s="54"/>
      <c r="B110" s="31">
        <v>75</v>
      </c>
      <c r="C110" s="31"/>
      <c r="D110" s="32" t="s">
        <v>190</v>
      </c>
      <c r="E110" s="83"/>
      <c r="F110" s="84">
        <v>15000</v>
      </c>
      <c r="G110" s="10"/>
      <c r="H110" s="10"/>
      <c r="I110" s="10"/>
      <c r="J110" s="10"/>
      <c r="K110" s="10"/>
    </row>
    <row r="111" spans="1:11" s="47" customFormat="1" ht="24">
      <c r="A111" s="54"/>
      <c r="B111" s="31">
        <v>76</v>
      </c>
      <c r="C111" s="31"/>
      <c r="D111" s="32" t="s">
        <v>191</v>
      </c>
      <c r="E111" s="83"/>
      <c r="F111" s="84">
        <v>17000</v>
      </c>
      <c r="G111" s="10"/>
      <c r="H111" s="10"/>
      <c r="I111" s="10"/>
      <c r="J111" s="10"/>
      <c r="K111" s="10"/>
    </row>
  </sheetData>
  <mergeCells count="9">
    <mergeCell ref="B2:K2"/>
    <mergeCell ref="B3:K3"/>
    <mergeCell ref="B4:J4"/>
    <mergeCell ref="B6:D7"/>
    <mergeCell ref="F6:G6"/>
    <mergeCell ref="J6:J7"/>
    <mergeCell ref="K6:K7"/>
    <mergeCell ref="H6:H7"/>
    <mergeCell ref="I6:I7"/>
  </mergeCells>
  <pageMargins left="0.15748031496062992" right="0.19685039370078741" top="0.55118110236220474" bottom="0.3937007874015748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0"/>
  <sheetViews>
    <sheetView showGridLines="0" zoomScale="85" zoomScaleNormal="85" workbookViewId="0">
      <selection activeCell="B6" sqref="B6:D7"/>
    </sheetView>
  </sheetViews>
  <sheetFormatPr defaultColWidth="36.85546875" defaultRowHeight="24.75" customHeight="1"/>
  <cols>
    <col min="1" max="1" width="4.140625" style="44" customWidth="1"/>
    <col min="2" max="2" width="6" style="43" customWidth="1"/>
    <col min="3" max="3" width="6.140625" style="43" hidden="1" customWidth="1"/>
    <col min="4" max="4" width="52.42578125" style="43" customWidth="1"/>
    <col min="5" max="6" width="16.140625" style="22" customWidth="1"/>
    <col min="7" max="7" width="17.5703125" style="22" customWidth="1"/>
    <col min="8" max="9" width="23" style="22" customWidth="1"/>
    <col min="10" max="10" width="28.5703125" style="22" customWidth="1"/>
    <col min="11" max="11" width="36.85546875" style="34" customWidth="1"/>
    <col min="12" max="16384" width="36.85546875" style="34"/>
  </cols>
  <sheetData>
    <row r="2" spans="1:10" ht="24.75" customHeight="1">
      <c r="B2" s="132" t="s">
        <v>0</v>
      </c>
      <c r="C2" s="132"/>
      <c r="D2" s="132"/>
      <c r="E2" s="132"/>
      <c r="F2" s="132"/>
      <c r="G2" s="132"/>
      <c r="H2" s="132"/>
      <c r="I2" s="132"/>
      <c r="J2" s="132"/>
    </row>
    <row r="3" spans="1:10" ht="24.75" customHeight="1">
      <c r="B3" s="132" t="s">
        <v>91</v>
      </c>
      <c r="C3" s="132"/>
      <c r="D3" s="132"/>
      <c r="E3" s="132"/>
      <c r="F3" s="132"/>
      <c r="G3" s="132"/>
      <c r="H3" s="132"/>
      <c r="I3" s="132"/>
      <c r="J3" s="132"/>
    </row>
    <row r="4" spans="1:10" ht="10.5" customHeight="1">
      <c r="B4" s="132"/>
      <c r="C4" s="132"/>
      <c r="D4" s="132"/>
      <c r="E4" s="132"/>
      <c r="F4" s="132"/>
      <c r="G4" s="132"/>
      <c r="H4" s="132"/>
      <c r="I4" s="132"/>
      <c r="J4" s="34"/>
    </row>
    <row r="5" spans="1:10" ht="3.75" customHeight="1">
      <c r="B5" s="35"/>
      <c r="C5" s="35"/>
      <c r="D5" s="35"/>
      <c r="E5" s="23"/>
      <c r="F5" s="23"/>
      <c r="G5" s="23"/>
      <c r="H5" s="23"/>
      <c r="I5" s="23"/>
      <c r="J5" s="23"/>
    </row>
    <row r="6" spans="1:10" s="33" customFormat="1" ht="27.75" customHeight="1">
      <c r="A6" s="45"/>
      <c r="B6" s="133" t="s">
        <v>1</v>
      </c>
      <c r="C6" s="134"/>
      <c r="D6" s="135"/>
      <c r="E6" s="98" t="s">
        <v>52</v>
      </c>
      <c r="F6" s="139" t="s">
        <v>198</v>
      </c>
      <c r="G6" s="139" t="s">
        <v>197</v>
      </c>
      <c r="H6" s="139" t="s">
        <v>3</v>
      </c>
      <c r="I6" s="139" t="s">
        <v>4</v>
      </c>
      <c r="J6" s="139" t="s">
        <v>199</v>
      </c>
    </row>
    <row r="7" spans="1:10" s="33" customFormat="1" ht="25.5" customHeight="1">
      <c r="A7" s="45"/>
      <c r="B7" s="136"/>
      <c r="C7" s="137"/>
      <c r="D7" s="138"/>
      <c r="E7" s="98" t="s">
        <v>5</v>
      </c>
      <c r="F7" s="139"/>
      <c r="G7" s="139"/>
      <c r="H7" s="139"/>
      <c r="I7" s="139"/>
      <c r="J7" s="139"/>
    </row>
    <row r="8" spans="1:10" s="33" customFormat="1" ht="24">
      <c r="A8" s="46"/>
      <c r="B8" s="39" t="s">
        <v>92</v>
      </c>
      <c r="C8" s="39"/>
      <c r="D8" s="40"/>
      <c r="E8" s="85">
        <f>SUM(E9:E17)</f>
        <v>575000</v>
      </c>
      <c r="F8" s="24"/>
      <c r="G8" s="24"/>
      <c r="H8" s="41"/>
      <c r="I8" s="41"/>
      <c r="J8" s="42"/>
    </row>
    <row r="9" spans="1:10" s="47" customFormat="1" ht="48">
      <c r="A9" s="54"/>
      <c r="B9" s="31">
        <v>1</v>
      </c>
      <c r="C9" s="31"/>
      <c r="D9" s="32" t="s">
        <v>93</v>
      </c>
      <c r="E9" s="84">
        <v>68000</v>
      </c>
      <c r="F9" s="10"/>
      <c r="G9" s="10"/>
      <c r="H9" s="10"/>
      <c r="I9" s="10"/>
      <c r="J9" s="10"/>
    </row>
    <row r="10" spans="1:10" s="47" customFormat="1" ht="24">
      <c r="A10" s="54"/>
      <c r="B10" s="31">
        <v>2</v>
      </c>
      <c r="C10" s="31"/>
      <c r="D10" s="32" t="s">
        <v>73</v>
      </c>
      <c r="E10" s="84">
        <v>30000</v>
      </c>
      <c r="F10" s="10"/>
      <c r="G10" s="10"/>
      <c r="H10" s="10"/>
      <c r="I10" s="10"/>
      <c r="J10" s="10"/>
    </row>
    <row r="11" spans="1:10" s="47" customFormat="1" ht="24">
      <c r="A11" s="54"/>
      <c r="B11" s="31">
        <v>3</v>
      </c>
      <c r="C11" s="31"/>
      <c r="D11" s="32" t="s">
        <v>94</v>
      </c>
      <c r="E11" s="84">
        <v>95000</v>
      </c>
      <c r="F11" s="10"/>
      <c r="G11" s="10"/>
      <c r="H11" s="10"/>
      <c r="I11" s="10"/>
      <c r="J11" s="10"/>
    </row>
    <row r="12" spans="1:10" s="47" customFormat="1" ht="48">
      <c r="A12" s="54"/>
      <c r="B12" s="31">
        <v>4</v>
      </c>
      <c r="C12" s="31"/>
      <c r="D12" s="32" t="s">
        <v>95</v>
      </c>
      <c r="E12" s="84">
        <v>84000</v>
      </c>
      <c r="F12" s="10"/>
      <c r="G12" s="10"/>
      <c r="H12" s="10"/>
      <c r="I12" s="10"/>
      <c r="J12" s="10"/>
    </row>
    <row r="13" spans="1:10" s="47" customFormat="1" ht="24">
      <c r="A13" s="54"/>
      <c r="B13" s="31">
        <v>5</v>
      </c>
      <c r="C13" s="31"/>
      <c r="D13" s="32" t="s">
        <v>96</v>
      </c>
      <c r="E13" s="84">
        <v>50000</v>
      </c>
      <c r="F13" s="10"/>
      <c r="G13" s="10"/>
      <c r="H13" s="10"/>
      <c r="I13" s="10"/>
      <c r="J13" s="10"/>
    </row>
    <row r="14" spans="1:10" s="47" customFormat="1" ht="24">
      <c r="A14" s="54"/>
      <c r="B14" s="31">
        <v>6</v>
      </c>
      <c r="C14" s="31"/>
      <c r="D14" s="32" t="s">
        <v>97</v>
      </c>
      <c r="E14" s="84">
        <v>100000</v>
      </c>
      <c r="F14" s="10"/>
      <c r="G14" s="10"/>
      <c r="H14" s="10"/>
      <c r="I14" s="10"/>
      <c r="J14" s="10"/>
    </row>
    <row r="15" spans="1:10" s="47" customFormat="1" ht="48">
      <c r="A15" s="54"/>
      <c r="B15" s="31">
        <v>7</v>
      </c>
      <c r="C15" s="31"/>
      <c r="D15" s="32" t="s">
        <v>98</v>
      </c>
      <c r="E15" s="84">
        <v>63000</v>
      </c>
      <c r="F15" s="10"/>
      <c r="G15" s="10"/>
      <c r="H15" s="10"/>
      <c r="I15" s="10"/>
      <c r="J15" s="10"/>
    </row>
    <row r="16" spans="1:10" s="47" customFormat="1" ht="48">
      <c r="A16" s="54"/>
      <c r="B16" s="31">
        <v>8</v>
      </c>
      <c r="C16" s="31"/>
      <c r="D16" s="32" t="s">
        <v>99</v>
      </c>
      <c r="E16" s="84">
        <v>50000</v>
      </c>
      <c r="F16" s="10"/>
      <c r="G16" s="10"/>
      <c r="H16" s="10"/>
      <c r="I16" s="10"/>
      <c r="J16" s="10"/>
    </row>
    <row r="17" spans="1:10" s="47" customFormat="1" ht="48">
      <c r="A17" s="54"/>
      <c r="B17" s="31">
        <v>9</v>
      </c>
      <c r="C17" s="31"/>
      <c r="D17" s="32" t="s">
        <v>100</v>
      </c>
      <c r="E17" s="84">
        <v>35000</v>
      </c>
      <c r="F17" s="10"/>
      <c r="G17" s="10"/>
      <c r="H17" s="10"/>
      <c r="I17" s="10"/>
      <c r="J17" s="10"/>
    </row>
    <row r="18" spans="1:10" s="92" customFormat="1" ht="72">
      <c r="A18" s="86"/>
      <c r="B18" s="87">
        <v>10</v>
      </c>
      <c r="C18" s="87"/>
      <c r="D18" s="88" t="s">
        <v>101</v>
      </c>
      <c r="E18" s="90">
        <v>45000</v>
      </c>
      <c r="F18" s="91"/>
      <c r="G18" s="91"/>
      <c r="H18" s="91"/>
      <c r="I18" s="91"/>
      <c r="J18" s="91"/>
    </row>
    <row r="19" spans="1:10" s="33" customFormat="1" ht="24">
      <c r="A19" s="46"/>
      <c r="B19" s="39" t="s">
        <v>102</v>
      </c>
      <c r="C19" s="39"/>
      <c r="D19" s="40"/>
      <c r="E19" s="85">
        <f>SUM(E20:E26)</f>
        <v>1137000</v>
      </c>
      <c r="F19" s="24"/>
      <c r="G19" s="24"/>
      <c r="H19" s="41"/>
      <c r="I19" s="41"/>
      <c r="J19" s="42"/>
    </row>
    <row r="20" spans="1:10" s="47" customFormat="1" ht="48" customHeight="1">
      <c r="A20" s="54"/>
      <c r="B20" s="31">
        <v>11</v>
      </c>
      <c r="C20" s="31"/>
      <c r="D20" s="32" t="s">
        <v>194</v>
      </c>
      <c r="E20" s="84">
        <v>50000</v>
      </c>
      <c r="F20" s="84"/>
      <c r="G20" s="10"/>
      <c r="H20" s="10"/>
      <c r="I20" s="10"/>
      <c r="J20" s="10"/>
    </row>
    <row r="21" spans="1:10" s="47" customFormat="1" ht="48">
      <c r="A21" s="54"/>
      <c r="B21" s="31">
        <v>12</v>
      </c>
      <c r="C21" s="31"/>
      <c r="D21" s="32" t="s">
        <v>105</v>
      </c>
      <c r="E21" s="84">
        <v>100000</v>
      </c>
      <c r="F21" s="84"/>
      <c r="G21" s="10"/>
      <c r="H21" s="10"/>
      <c r="I21" s="10"/>
      <c r="J21" s="10"/>
    </row>
    <row r="22" spans="1:10" s="47" customFormat="1" ht="96">
      <c r="A22" s="54"/>
      <c r="B22" s="31">
        <v>13</v>
      </c>
      <c r="C22" s="31"/>
      <c r="D22" s="32" t="s">
        <v>106</v>
      </c>
      <c r="E22" s="84">
        <v>22000</v>
      </c>
      <c r="F22" s="84"/>
      <c r="G22" s="10"/>
      <c r="H22" s="10"/>
      <c r="I22" s="10"/>
      <c r="J22" s="10"/>
    </row>
    <row r="23" spans="1:10" s="47" customFormat="1" ht="72">
      <c r="A23" s="54"/>
      <c r="B23" s="31">
        <v>14</v>
      </c>
      <c r="C23" s="31"/>
      <c r="D23" s="32" t="s">
        <v>195</v>
      </c>
      <c r="E23" s="84">
        <v>39000</v>
      </c>
      <c r="F23" s="84"/>
      <c r="G23" s="10"/>
      <c r="H23" s="10"/>
      <c r="I23" s="10"/>
      <c r="J23" s="10"/>
    </row>
    <row r="24" spans="1:10" s="47" customFormat="1" ht="48">
      <c r="A24" s="54"/>
      <c r="B24" s="31">
        <v>15</v>
      </c>
      <c r="C24" s="31"/>
      <c r="D24" s="32" t="s">
        <v>107</v>
      </c>
      <c r="E24" s="84">
        <v>56000</v>
      </c>
      <c r="F24" s="84"/>
      <c r="G24" s="10"/>
      <c r="H24" s="10"/>
      <c r="I24" s="10"/>
      <c r="J24" s="10"/>
    </row>
    <row r="25" spans="1:10" s="47" customFormat="1" ht="51" customHeight="1">
      <c r="A25" s="54"/>
      <c r="B25" s="31">
        <v>16</v>
      </c>
      <c r="C25" s="31"/>
      <c r="D25" s="32" t="s">
        <v>108</v>
      </c>
      <c r="E25" s="84">
        <v>870000</v>
      </c>
      <c r="F25" s="84"/>
      <c r="G25" s="10"/>
      <c r="H25" s="10"/>
      <c r="I25" s="10"/>
      <c r="J25" s="10"/>
    </row>
    <row r="26" spans="1:10" s="92" customFormat="1" ht="72">
      <c r="A26" s="86"/>
      <c r="B26" s="87">
        <v>17</v>
      </c>
      <c r="C26" s="87"/>
      <c r="D26" s="88" t="s">
        <v>109</v>
      </c>
      <c r="E26" s="90"/>
      <c r="F26" s="90"/>
      <c r="G26" s="91"/>
      <c r="H26" s="91"/>
      <c r="I26" s="91"/>
      <c r="J26" s="91"/>
    </row>
    <row r="27" spans="1:10" s="33" customFormat="1" ht="24">
      <c r="A27" s="46"/>
      <c r="B27" s="39" t="s">
        <v>115</v>
      </c>
      <c r="C27" s="39"/>
      <c r="D27" s="40"/>
      <c r="E27" s="85">
        <f>SUM(E28:E32)</f>
        <v>271000</v>
      </c>
      <c r="F27" s="85"/>
      <c r="G27" s="24"/>
      <c r="H27" s="41"/>
      <c r="I27" s="41"/>
      <c r="J27" s="42"/>
    </row>
    <row r="28" spans="1:10" s="47" customFormat="1" ht="72">
      <c r="A28" s="54"/>
      <c r="B28" s="31">
        <v>18</v>
      </c>
      <c r="C28" s="31"/>
      <c r="D28" s="32" t="s">
        <v>110</v>
      </c>
      <c r="E28" s="84">
        <v>95000</v>
      </c>
      <c r="F28" s="84"/>
      <c r="G28" s="10"/>
      <c r="H28" s="10"/>
      <c r="I28" s="10"/>
      <c r="J28" s="10"/>
    </row>
    <row r="29" spans="1:10" s="47" customFormat="1" ht="24">
      <c r="A29" s="54"/>
      <c r="B29" s="31">
        <v>19</v>
      </c>
      <c r="C29" s="31"/>
      <c r="D29" s="32" t="s">
        <v>111</v>
      </c>
      <c r="E29" s="84">
        <v>45000</v>
      </c>
      <c r="F29" s="84"/>
      <c r="G29" s="10"/>
      <c r="H29" s="10"/>
      <c r="I29" s="10"/>
      <c r="J29" s="10"/>
    </row>
    <row r="30" spans="1:10" s="47" customFormat="1" ht="48.75" customHeight="1">
      <c r="A30" s="54"/>
      <c r="B30" s="31">
        <v>20</v>
      </c>
      <c r="C30" s="31"/>
      <c r="D30" s="32" t="s">
        <v>112</v>
      </c>
      <c r="E30" s="84">
        <v>50000</v>
      </c>
      <c r="F30" s="84"/>
      <c r="G30" s="10"/>
      <c r="H30" s="10"/>
      <c r="I30" s="10"/>
      <c r="J30" s="10"/>
    </row>
    <row r="31" spans="1:10" s="47" customFormat="1" ht="48">
      <c r="A31" s="54"/>
      <c r="B31" s="31">
        <v>21</v>
      </c>
      <c r="C31" s="31"/>
      <c r="D31" s="32" t="s">
        <v>113</v>
      </c>
      <c r="E31" s="84">
        <v>36000</v>
      </c>
      <c r="F31" s="84"/>
      <c r="G31" s="10"/>
      <c r="H31" s="10"/>
      <c r="I31" s="10"/>
      <c r="J31" s="10"/>
    </row>
    <row r="32" spans="1:10" s="47" customFormat="1" ht="24">
      <c r="A32" s="54"/>
      <c r="B32" s="31">
        <v>22</v>
      </c>
      <c r="C32" s="31"/>
      <c r="D32" s="32" t="s">
        <v>114</v>
      </c>
      <c r="E32" s="84">
        <v>45000</v>
      </c>
      <c r="F32" s="84"/>
      <c r="G32" s="10"/>
      <c r="H32" s="10"/>
      <c r="I32" s="10"/>
      <c r="J32" s="10"/>
    </row>
    <row r="33" spans="1:10" s="33" customFormat="1" ht="24">
      <c r="A33" s="46"/>
      <c r="B33" s="39" t="s">
        <v>116</v>
      </c>
      <c r="C33" s="39"/>
      <c r="D33" s="40"/>
      <c r="E33" s="85">
        <f>SUM(E34:E35)</f>
        <v>303000</v>
      </c>
      <c r="F33" s="85"/>
      <c r="G33" s="24"/>
      <c r="H33" s="41"/>
      <c r="I33" s="41"/>
      <c r="J33" s="42"/>
    </row>
    <row r="34" spans="1:10" s="47" customFormat="1" ht="48">
      <c r="A34" s="54"/>
      <c r="B34" s="31">
        <v>23</v>
      </c>
      <c r="C34" s="31"/>
      <c r="D34" s="32" t="s">
        <v>117</v>
      </c>
      <c r="E34" s="84">
        <v>83000</v>
      </c>
      <c r="F34" s="84"/>
      <c r="G34" s="10"/>
      <c r="H34" s="10"/>
      <c r="I34" s="10"/>
      <c r="J34" s="10"/>
    </row>
    <row r="35" spans="1:10" s="47" customFormat="1" ht="48">
      <c r="A35" s="54"/>
      <c r="B35" s="31">
        <v>24</v>
      </c>
      <c r="C35" s="31"/>
      <c r="D35" s="32" t="s">
        <v>118</v>
      </c>
      <c r="E35" s="84">
        <v>220000</v>
      </c>
      <c r="F35" s="84"/>
      <c r="G35" s="10"/>
      <c r="H35" s="10"/>
      <c r="I35" s="10"/>
      <c r="J35" s="10"/>
    </row>
    <row r="36" spans="1:10" s="33" customFormat="1" ht="24">
      <c r="A36" s="46"/>
      <c r="B36" s="39" t="s">
        <v>136</v>
      </c>
      <c r="C36" s="39"/>
      <c r="D36" s="40"/>
      <c r="E36" s="85">
        <f>+E37+E38+E45+E46+E49</f>
        <v>1068000</v>
      </c>
      <c r="F36" s="85"/>
      <c r="G36" s="24"/>
      <c r="H36" s="41"/>
      <c r="I36" s="41"/>
      <c r="J36" s="42"/>
    </row>
    <row r="37" spans="1:10" s="47" customFormat="1" ht="24">
      <c r="A37" s="54"/>
      <c r="B37" s="31">
        <v>25</v>
      </c>
      <c r="C37" s="31"/>
      <c r="D37" s="32" t="s">
        <v>119</v>
      </c>
      <c r="E37" s="84">
        <v>200000</v>
      </c>
      <c r="F37" s="84"/>
      <c r="G37" s="10"/>
      <c r="H37" s="10"/>
      <c r="I37" s="10"/>
      <c r="J37" s="10"/>
    </row>
    <row r="38" spans="1:10" s="47" customFormat="1" ht="72">
      <c r="A38" s="54"/>
      <c r="B38" s="31">
        <v>26</v>
      </c>
      <c r="C38" s="31"/>
      <c r="D38" s="32" t="s">
        <v>120</v>
      </c>
      <c r="E38" s="84">
        <f>SUM(E39:E44)</f>
        <v>168000</v>
      </c>
      <c r="F38" s="84"/>
      <c r="G38" s="10"/>
      <c r="H38" s="10"/>
      <c r="I38" s="10"/>
      <c r="J38" s="10"/>
    </row>
    <row r="39" spans="1:10" s="47" customFormat="1" ht="48">
      <c r="A39" s="54"/>
      <c r="B39" s="93"/>
      <c r="C39" s="93"/>
      <c r="D39" s="94" t="s">
        <v>121</v>
      </c>
      <c r="E39" s="96">
        <v>40000</v>
      </c>
      <c r="F39" s="96"/>
      <c r="G39" s="97"/>
      <c r="H39" s="97"/>
      <c r="I39" s="97"/>
      <c r="J39" s="97"/>
    </row>
    <row r="40" spans="1:10" s="47" customFormat="1" ht="24">
      <c r="A40" s="54"/>
      <c r="B40" s="93"/>
      <c r="C40" s="93"/>
      <c r="D40" s="94" t="s">
        <v>122</v>
      </c>
      <c r="E40" s="96">
        <v>26000</v>
      </c>
      <c r="F40" s="96"/>
      <c r="G40" s="97"/>
      <c r="H40" s="97"/>
      <c r="I40" s="97"/>
      <c r="J40" s="97"/>
    </row>
    <row r="41" spans="1:10" s="47" customFormat="1" ht="48">
      <c r="A41" s="54"/>
      <c r="B41" s="93"/>
      <c r="C41" s="93"/>
      <c r="D41" s="94" t="s">
        <v>123</v>
      </c>
      <c r="E41" s="96">
        <v>26000</v>
      </c>
      <c r="F41" s="96"/>
      <c r="G41" s="97"/>
      <c r="H41" s="97"/>
      <c r="I41" s="97"/>
      <c r="J41" s="97"/>
    </row>
    <row r="42" spans="1:10" s="47" customFormat="1" ht="48">
      <c r="A42" s="54"/>
      <c r="B42" s="93"/>
      <c r="C42" s="93"/>
      <c r="D42" s="94" t="s">
        <v>124</v>
      </c>
      <c r="E42" s="96" t="s">
        <v>132</v>
      </c>
      <c r="F42" s="96"/>
      <c r="G42" s="97"/>
      <c r="H42" s="97"/>
      <c r="I42" s="97"/>
      <c r="J42" s="97"/>
    </row>
    <row r="43" spans="1:10" s="47" customFormat="1" ht="24">
      <c r="A43" s="54"/>
      <c r="B43" s="93"/>
      <c r="C43" s="93"/>
      <c r="D43" s="94" t="s">
        <v>125</v>
      </c>
      <c r="E43" s="96">
        <v>36000</v>
      </c>
      <c r="F43" s="96"/>
      <c r="G43" s="97"/>
      <c r="H43" s="97"/>
      <c r="I43" s="97"/>
      <c r="J43" s="97"/>
    </row>
    <row r="44" spans="1:10" s="47" customFormat="1" ht="48">
      <c r="A44" s="54"/>
      <c r="B44" s="93"/>
      <c r="C44" s="93"/>
      <c r="D44" s="94" t="s">
        <v>126</v>
      </c>
      <c r="E44" s="96">
        <v>40000</v>
      </c>
      <c r="F44" s="96"/>
      <c r="G44" s="97"/>
      <c r="H44" s="97"/>
      <c r="I44" s="97"/>
      <c r="J44" s="97"/>
    </row>
    <row r="45" spans="1:10" s="47" customFormat="1" ht="48">
      <c r="A45" s="54"/>
      <c r="B45" s="31">
        <v>27</v>
      </c>
      <c r="C45" s="31"/>
      <c r="D45" s="32" t="s">
        <v>127</v>
      </c>
      <c r="E45" s="84">
        <v>120000</v>
      </c>
      <c r="F45" s="84"/>
      <c r="G45" s="10"/>
      <c r="H45" s="10"/>
      <c r="I45" s="10"/>
      <c r="J45" s="10"/>
    </row>
    <row r="46" spans="1:10" s="47" customFormat="1" ht="48">
      <c r="A46" s="54"/>
      <c r="B46" s="31">
        <v>28</v>
      </c>
      <c r="C46" s="31"/>
      <c r="D46" s="32" t="s">
        <v>128</v>
      </c>
      <c r="E46" s="84">
        <v>400000</v>
      </c>
      <c r="F46" s="84"/>
      <c r="G46" s="10"/>
      <c r="H46" s="10"/>
      <c r="I46" s="10"/>
      <c r="J46" s="10"/>
    </row>
    <row r="47" spans="1:10" s="47" customFormat="1" ht="48">
      <c r="A47" s="54"/>
      <c r="B47" s="93"/>
      <c r="C47" s="93"/>
      <c r="D47" s="94" t="s">
        <v>129</v>
      </c>
      <c r="E47" s="96">
        <v>260000</v>
      </c>
      <c r="F47" s="96"/>
      <c r="G47" s="97"/>
      <c r="H47" s="97"/>
      <c r="I47" s="97"/>
      <c r="J47" s="97"/>
    </row>
    <row r="48" spans="1:10" s="47" customFormat="1" ht="48">
      <c r="A48" s="54"/>
      <c r="B48" s="93"/>
      <c r="C48" s="93"/>
      <c r="D48" s="94" t="s">
        <v>130</v>
      </c>
      <c r="E48" s="96">
        <v>140000</v>
      </c>
      <c r="F48" s="96"/>
      <c r="G48" s="97"/>
      <c r="H48" s="97"/>
      <c r="I48" s="97"/>
      <c r="J48" s="97"/>
    </row>
    <row r="49" spans="1:10" s="47" customFormat="1" ht="95.25" customHeight="1">
      <c r="A49" s="54"/>
      <c r="B49" s="31">
        <v>29</v>
      </c>
      <c r="C49" s="31"/>
      <c r="D49" s="32" t="s">
        <v>131</v>
      </c>
      <c r="E49" s="84">
        <v>180000</v>
      </c>
      <c r="F49" s="84"/>
      <c r="G49" s="10"/>
      <c r="H49" s="10"/>
      <c r="I49" s="10"/>
      <c r="J49" s="10"/>
    </row>
    <row r="50" spans="1:10" s="33" customFormat="1" ht="24">
      <c r="A50" s="46"/>
      <c r="B50" s="39" t="s">
        <v>133</v>
      </c>
      <c r="C50" s="39"/>
      <c r="D50" s="40"/>
      <c r="E50" s="85">
        <f>+E51</f>
        <v>180000</v>
      </c>
      <c r="F50" s="85"/>
      <c r="G50" s="24"/>
      <c r="H50" s="41"/>
      <c r="I50" s="41"/>
      <c r="J50" s="42"/>
    </row>
    <row r="51" spans="1:10" s="47" customFormat="1" ht="48">
      <c r="A51" s="54"/>
      <c r="B51" s="31">
        <v>30</v>
      </c>
      <c r="C51" s="31"/>
      <c r="D51" s="32" t="s">
        <v>134</v>
      </c>
      <c r="E51" s="84">
        <v>180000</v>
      </c>
      <c r="F51" s="84"/>
      <c r="G51" s="10"/>
      <c r="H51" s="10"/>
      <c r="I51" s="10"/>
      <c r="J51" s="10"/>
    </row>
    <row r="52" spans="1:10" s="33" customFormat="1" ht="24">
      <c r="A52" s="46"/>
      <c r="B52" s="39" t="s">
        <v>135</v>
      </c>
      <c r="C52" s="39"/>
      <c r="D52" s="40"/>
      <c r="E52" s="85">
        <f>SUM(E53:E60)</f>
        <v>697000</v>
      </c>
      <c r="F52" s="85"/>
      <c r="G52" s="24"/>
      <c r="H52" s="41"/>
      <c r="I52" s="41"/>
      <c r="J52" s="42"/>
    </row>
    <row r="53" spans="1:10" s="47" customFormat="1" ht="72">
      <c r="A53" s="54"/>
      <c r="B53" s="31">
        <v>31</v>
      </c>
      <c r="C53" s="31"/>
      <c r="D53" s="32" t="s">
        <v>137</v>
      </c>
      <c r="E53" s="84">
        <v>68000</v>
      </c>
      <c r="F53" s="84"/>
      <c r="G53" s="10"/>
      <c r="H53" s="10"/>
      <c r="I53" s="10"/>
      <c r="J53" s="10"/>
    </row>
    <row r="54" spans="1:10" s="47" customFormat="1" ht="48">
      <c r="A54" s="54"/>
      <c r="B54" s="31">
        <v>32</v>
      </c>
      <c r="C54" s="31"/>
      <c r="D54" s="32" t="s">
        <v>138</v>
      </c>
      <c r="E54" s="84">
        <v>100000</v>
      </c>
      <c r="F54" s="84"/>
      <c r="G54" s="10"/>
      <c r="H54" s="10"/>
      <c r="I54" s="10"/>
      <c r="J54" s="10"/>
    </row>
    <row r="55" spans="1:10" s="47" customFormat="1" ht="48">
      <c r="A55" s="54"/>
      <c r="B55" s="31">
        <v>33</v>
      </c>
      <c r="C55" s="31"/>
      <c r="D55" s="32" t="s">
        <v>139</v>
      </c>
      <c r="E55" s="84">
        <v>130000</v>
      </c>
      <c r="F55" s="84"/>
      <c r="G55" s="10"/>
      <c r="H55" s="10"/>
      <c r="I55" s="10"/>
      <c r="J55" s="10"/>
    </row>
    <row r="56" spans="1:10" s="47" customFormat="1" ht="48">
      <c r="A56" s="54"/>
      <c r="B56" s="31">
        <v>34</v>
      </c>
      <c r="C56" s="31"/>
      <c r="D56" s="32" t="s">
        <v>140</v>
      </c>
      <c r="E56" s="84">
        <v>80000</v>
      </c>
      <c r="F56" s="84"/>
      <c r="G56" s="10"/>
      <c r="H56" s="10"/>
      <c r="I56" s="10"/>
      <c r="J56" s="10"/>
    </row>
    <row r="57" spans="1:10" s="47" customFormat="1" ht="96">
      <c r="A57" s="54"/>
      <c r="B57" s="31">
        <v>35</v>
      </c>
      <c r="C57" s="31"/>
      <c r="D57" s="32" t="s">
        <v>141</v>
      </c>
      <c r="E57" s="84">
        <v>69000</v>
      </c>
      <c r="F57" s="84"/>
      <c r="G57" s="10"/>
      <c r="H57" s="10"/>
      <c r="I57" s="10"/>
      <c r="J57" s="10"/>
    </row>
    <row r="58" spans="1:10" s="47" customFormat="1" ht="48">
      <c r="A58" s="54"/>
      <c r="B58" s="31">
        <v>36</v>
      </c>
      <c r="C58" s="31"/>
      <c r="D58" s="32" t="s">
        <v>142</v>
      </c>
      <c r="E58" s="84">
        <v>120000</v>
      </c>
      <c r="F58" s="84"/>
      <c r="G58" s="10"/>
      <c r="H58" s="10"/>
      <c r="I58" s="10"/>
      <c r="J58" s="10"/>
    </row>
    <row r="59" spans="1:10" s="47" customFormat="1" ht="24">
      <c r="A59" s="54"/>
      <c r="B59" s="31">
        <v>37</v>
      </c>
      <c r="C59" s="31"/>
      <c r="D59" s="32" t="s">
        <v>143</v>
      </c>
      <c r="E59" s="84">
        <v>90000</v>
      </c>
      <c r="F59" s="84"/>
      <c r="G59" s="10"/>
      <c r="H59" s="10"/>
      <c r="I59" s="10"/>
      <c r="J59" s="10"/>
    </row>
    <row r="60" spans="1:10" s="47" customFormat="1" ht="48">
      <c r="A60" s="54"/>
      <c r="B60" s="31">
        <v>38</v>
      </c>
      <c r="C60" s="31"/>
      <c r="D60" s="32" t="s">
        <v>144</v>
      </c>
      <c r="E60" s="84">
        <v>40000</v>
      </c>
      <c r="F60" s="84"/>
      <c r="G60" s="10"/>
      <c r="H60" s="10"/>
      <c r="I60" s="10"/>
      <c r="J60" s="10"/>
    </row>
    <row r="61" spans="1:10" s="33" customFormat="1" ht="24">
      <c r="A61" s="46"/>
      <c r="B61" s="39" t="s">
        <v>145</v>
      </c>
      <c r="C61" s="39"/>
      <c r="D61" s="40"/>
      <c r="E61" s="85">
        <f>SUM(E62:E67)</f>
        <v>404000</v>
      </c>
      <c r="F61" s="85"/>
      <c r="G61" s="24"/>
      <c r="H61" s="41"/>
      <c r="I61" s="41"/>
      <c r="J61" s="42"/>
    </row>
    <row r="62" spans="1:10" s="47" customFormat="1" ht="72">
      <c r="A62" s="54"/>
      <c r="B62" s="31">
        <v>39</v>
      </c>
      <c r="C62" s="31"/>
      <c r="D62" s="32" t="s">
        <v>146</v>
      </c>
      <c r="E62" s="84">
        <v>187000</v>
      </c>
      <c r="F62" s="84"/>
      <c r="G62" s="10"/>
      <c r="H62" s="10"/>
      <c r="I62" s="10"/>
      <c r="J62" s="10"/>
    </row>
    <row r="63" spans="1:10" s="47" customFormat="1" ht="48">
      <c r="A63" s="54"/>
      <c r="B63" s="31">
        <v>40</v>
      </c>
      <c r="C63" s="31"/>
      <c r="D63" s="32" t="s">
        <v>147</v>
      </c>
      <c r="E63" s="84">
        <v>16000</v>
      </c>
      <c r="F63" s="84"/>
      <c r="G63" s="10"/>
      <c r="H63" s="10"/>
      <c r="I63" s="10"/>
      <c r="J63" s="10"/>
    </row>
    <row r="64" spans="1:10" s="47" customFormat="1" ht="24">
      <c r="A64" s="54"/>
      <c r="B64" s="31">
        <v>41</v>
      </c>
      <c r="C64" s="31"/>
      <c r="D64" s="32" t="s">
        <v>148</v>
      </c>
      <c r="E64" s="84">
        <v>20000</v>
      </c>
      <c r="F64" s="84"/>
      <c r="G64" s="10"/>
      <c r="H64" s="10"/>
      <c r="I64" s="10"/>
      <c r="J64" s="10"/>
    </row>
    <row r="65" spans="1:10" s="47" customFormat="1" ht="48">
      <c r="A65" s="54"/>
      <c r="B65" s="31">
        <v>42</v>
      </c>
      <c r="C65" s="31"/>
      <c r="D65" s="32" t="s">
        <v>149</v>
      </c>
      <c r="E65" s="84">
        <v>52000</v>
      </c>
      <c r="F65" s="84"/>
      <c r="G65" s="10"/>
      <c r="H65" s="10"/>
      <c r="I65" s="10"/>
      <c r="J65" s="10"/>
    </row>
    <row r="66" spans="1:10" s="47" customFormat="1" ht="24">
      <c r="A66" s="54"/>
      <c r="B66" s="31">
        <v>43</v>
      </c>
      <c r="C66" s="31"/>
      <c r="D66" s="32" t="s">
        <v>150</v>
      </c>
      <c r="E66" s="84">
        <v>29000</v>
      </c>
      <c r="F66" s="84"/>
      <c r="G66" s="10"/>
      <c r="H66" s="10"/>
      <c r="I66" s="10"/>
      <c r="J66" s="10"/>
    </row>
    <row r="67" spans="1:10" s="47" customFormat="1" ht="48">
      <c r="A67" s="54"/>
      <c r="B67" s="31">
        <v>44</v>
      </c>
      <c r="C67" s="31"/>
      <c r="D67" s="32" t="s">
        <v>151</v>
      </c>
      <c r="E67" s="84">
        <v>100000</v>
      </c>
      <c r="F67" s="84"/>
      <c r="G67" s="10"/>
      <c r="H67" s="10"/>
      <c r="I67" s="10"/>
      <c r="J67" s="10"/>
    </row>
    <row r="68" spans="1:10" s="33" customFormat="1" ht="24">
      <c r="A68" s="46"/>
      <c r="B68" s="39" t="s">
        <v>152</v>
      </c>
      <c r="C68" s="39"/>
      <c r="D68" s="40"/>
      <c r="E68" s="85">
        <f>SUM(E69:E77)</f>
        <v>756000</v>
      </c>
      <c r="F68" s="85"/>
      <c r="G68" s="24"/>
      <c r="H68" s="41"/>
      <c r="I68" s="41"/>
      <c r="J68" s="42"/>
    </row>
    <row r="69" spans="1:10" s="47" customFormat="1" ht="48">
      <c r="A69" s="54"/>
      <c r="B69" s="31">
        <v>45</v>
      </c>
      <c r="C69" s="31"/>
      <c r="D69" s="32" t="s">
        <v>153</v>
      </c>
      <c r="E69" s="84">
        <v>82000</v>
      </c>
      <c r="F69" s="84"/>
      <c r="G69" s="10"/>
      <c r="H69" s="10"/>
      <c r="I69" s="10"/>
      <c r="J69" s="10"/>
    </row>
    <row r="70" spans="1:10" s="47" customFormat="1" ht="48">
      <c r="A70" s="54"/>
      <c r="B70" s="31">
        <v>46</v>
      </c>
      <c r="C70" s="31"/>
      <c r="D70" s="32" t="s">
        <v>154</v>
      </c>
      <c r="E70" s="84">
        <v>60000</v>
      </c>
      <c r="F70" s="84"/>
      <c r="G70" s="10"/>
      <c r="H70" s="10"/>
      <c r="I70" s="10"/>
      <c r="J70" s="10"/>
    </row>
    <row r="71" spans="1:10" s="47" customFormat="1" ht="48">
      <c r="A71" s="54"/>
      <c r="B71" s="31">
        <v>47</v>
      </c>
      <c r="C71" s="31"/>
      <c r="D71" s="32" t="s">
        <v>155</v>
      </c>
      <c r="E71" s="84">
        <v>80000</v>
      </c>
      <c r="F71" s="84"/>
      <c r="G71" s="10"/>
      <c r="H71" s="10"/>
      <c r="I71" s="10"/>
      <c r="J71" s="10"/>
    </row>
    <row r="72" spans="1:10" s="47" customFormat="1" ht="48">
      <c r="A72" s="54"/>
      <c r="B72" s="31">
        <v>48</v>
      </c>
      <c r="C72" s="31"/>
      <c r="D72" s="32" t="s">
        <v>156</v>
      </c>
      <c r="E72" s="84">
        <v>57000</v>
      </c>
      <c r="F72" s="84"/>
      <c r="G72" s="10"/>
      <c r="H72" s="10"/>
      <c r="I72" s="10"/>
      <c r="J72" s="10"/>
    </row>
    <row r="73" spans="1:10" s="47" customFormat="1" ht="24">
      <c r="A73" s="54"/>
      <c r="B73" s="31">
        <v>49</v>
      </c>
      <c r="C73" s="31"/>
      <c r="D73" s="32" t="s">
        <v>157</v>
      </c>
      <c r="E73" s="84">
        <v>67000</v>
      </c>
      <c r="F73" s="84"/>
      <c r="G73" s="10"/>
      <c r="H73" s="10"/>
      <c r="I73" s="10"/>
      <c r="J73" s="10"/>
    </row>
    <row r="74" spans="1:10" s="47" customFormat="1" ht="48">
      <c r="A74" s="54"/>
      <c r="B74" s="31">
        <v>50</v>
      </c>
      <c r="C74" s="31"/>
      <c r="D74" s="32" t="s">
        <v>158</v>
      </c>
      <c r="E74" s="84">
        <v>25000</v>
      </c>
      <c r="F74" s="84"/>
      <c r="G74" s="10"/>
      <c r="H74" s="10"/>
      <c r="I74" s="10"/>
      <c r="J74" s="10"/>
    </row>
    <row r="75" spans="1:10" s="47" customFormat="1" ht="24">
      <c r="A75" s="54"/>
      <c r="B75" s="31">
        <v>51</v>
      </c>
      <c r="C75" s="31"/>
      <c r="D75" s="32" t="s">
        <v>159</v>
      </c>
      <c r="E75" s="84">
        <v>50000</v>
      </c>
      <c r="F75" s="84"/>
      <c r="G75" s="10"/>
      <c r="H75" s="10"/>
      <c r="I75" s="10"/>
      <c r="J75" s="10"/>
    </row>
    <row r="76" spans="1:10" s="47" customFormat="1" ht="48">
      <c r="A76" s="54"/>
      <c r="B76" s="31">
        <v>52</v>
      </c>
      <c r="C76" s="31"/>
      <c r="D76" s="32" t="s">
        <v>160</v>
      </c>
      <c r="E76" s="84">
        <v>35000</v>
      </c>
      <c r="F76" s="84"/>
      <c r="G76" s="10"/>
      <c r="H76" s="10"/>
      <c r="I76" s="10"/>
      <c r="J76" s="10"/>
    </row>
    <row r="77" spans="1:10" s="47" customFormat="1" ht="24">
      <c r="A77" s="54"/>
      <c r="B77" s="31">
        <v>53</v>
      </c>
      <c r="C77" s="31"/>
      <c r="D77" s="32" t="s">
        <v>192</v>
      </c>
      <c r="E77" s="84">
        <v>300000</v>
      </c>
      <c r="F77" s="84"/>
      <c r="G77" s="10"/>
      <c r="H77" s="10"/>
      <c r="I77" s="10"/>
      <c r="J77" s="10"/>
    </row>
    <row r="78" spans="1:10" s="33" customFormat="1" ht="24">
      <c r="A78" s="46"/>
      <c r="B78" s="39" t="s">
        <v>161</v>
      </c>
      <c r="C78" s="39"/>
      <c r="D78" s="40"/>
      <c r="E78" s="85">
        <f>SUM(E79:E81)</f>
        <v>1890000</v>
      </c>
      <c r="F78" s="85"/>
      <c r="G78" s="24"/>
      <c r="H78" s="41"/>
      <c r="I78" s="41"/>
      <c r="J78" s="42"/>
    </row>
    <row r="79" spans="1:10" s="47" customFormat="1" ht="72">
      <c r="A79" s="54"/>
      <c r="B79" s="31">
        <v>54</v>
      </c>
      <c r="C79" s="31"/>
      <c r="D79" s="32" t="s">
        <v>162</v>
      </c>
      <c r="E79" s="84">
        <v>140000</v>
      </c>
      <c r="F79" s="84"/>
      <c r="G79" s="10"/>
      <c r="H79" s="10"/>
      <c r="I79" s="10"/>
      <c r="J79" s="10"/>
    </row>
    <row r="80" spans="1:10" s="47" customFormat="1" ht="48">
      <c r="A80" s="54"/>
      <c r="B80" s="31">
        <v>55</v>
      </c>
      <c r="C80" s="31"/>
      <c r="D80" s="32" t="s">
        <v>163</v>
      </c>
      <c r="E80" s="84">
        <v>650000</v>
      </c>
      <c r="F80" s="84"/>
      <c r="G80" s="10"/>
      <c r="H80" s="10"/>
      <c r="I80" s="10"/>
      <c r="J80" s="10"/>
    </row>
    <row r="81" spans="1:10" s="47" customFormat="1" ht="48">
      <c r="A81" s="54"/>
      <c r="B81" s="31">
        <v>56</v>
      </c>
      <c r="C81" s="31"/>
      <c r="D81" s="32" t="s">
        <v>164</v>
      </c>
      <c r="E81" s="84">
        <v>1100000</v>
      </c>
      <c r="F81" s="84"/>
      <c r="G81" s="10"/>
      <c r="H81" s="10"/>
      <c r="I81" s="10"/>
      <c r="J81" s="10"/>
    </row>
    <row r="82" spans="1:10" s="33" customFormat="1" ht="24">
      <c r="A82" s="46"/>
      <c r="B82" s="39" t="s">
        <v>165</v>
      </c>
      <c r="C82" s="39"/>
      <c r="D82" s="40"/>
      <c r="E82" s="85">
        <f>SUM(E83:E86)</f>
        <v>288000</v>
      </c>
      <c r="F82" s="85"/>
      <c r="G82" s="24"/>
      <c r="H82" s="41"/>
      <c r="I82" s="41"/>
      <c r="J82" s="42"/>
    </row>
    <row r="83" spans="1:10" s="47" customFormat="1" ht="72">
      <c r="A83" s="54"/>
      <c r="B83" s="31">
        <v>57</v>
      </c>
      <c r="C83" s="31"/>
      <c r="D83" s="32" t="s">
        <v>166</v>
      </c>
      <c r="E83" s="84">
        <v>72000</v>
      </c>
      <c r="F83" s="84"/>
      <c r="G83" s="10"/>
      <c r="H83" s="10"/>
      <c r="I83" s="10"/>
      <c r="J83" s="10"/>
    </row>
    <row r="84" spans="1:10" s="47" customFormat="1" ht="48">
      <c r="A84" s="54"/>
      <c r="B84" s="31">
        <v>58</v>
      </c>
      <c r="C84" s="31"/>
      <c r="D84" s="32" t="s">
        <v>167</v>
      </c>
      <c r="E84" s="84">
        <v>110000</v>
      </c>
      <c r="F84" s="84"/>
      <c r="G84" s="10"/>
      <c r="H84" s="10"/>
      <c r="I84" s="10"/>
      <c r="J84" s="10"/>
    </row>
    <row r="85" spans="1:10" s="47" customFormat="1" ht="99.75" customHeight="1">
      <c r="A85" s="54"/>
      <c r="B85" s="31">
        <v>59</v>
      </c>
      <c r="C85" s="31"/>
      <c r="D85" s="32" t="s">
        <v>169</v>
      </c>
      <c r="E85" s="84">
        <v>96000</v>
      </c>
      <c r="F85" s="84"/>
      <c r="G85" s="10"/>
      <c r="H85" s="10"/>
      <c r="I85" s="10"/>
      <c r="J85" s="10"/>
    </row>
    <row r="86" spans="1:10" s="47" customFormat="1" ht="72">
      <c r="A86" s="54"/>
      <c r="B86" s="31">
        <v>60</v>
      </c>
      <c r="C86" s="31"/>
      <c r="D86" s="32" t="s">
        <v>168</v>
      </c>
      <c r="E86" s="84">
        <v>10000</v>
      </c>
      <c r="F86" s="84"/>
      <c r="G86" s="10"/>
      <c r="H86" s="10"/>
      <c r="I86" s="10"/>
      <c r="J86" s="10"/>
    </row>
    <row r="87" spans="1:10" s="33" customFormat="1" ht="24">
      <c r="A87" s="46"/>
      <c r="B87" s="39" t="s">
        <v>170</v>
      </c>
      <c r="C87" s="39"/>
      <c r="D87" s="40"/>
      <c r="E87" s="85">
        <f>+E88</f>
        <v>528000</v>
      </c>
      <c r="F87" s="85"/>
      <c r="G87" s="24"/>
      <c r="H87" s="41"/>
      <c r="I87" s="41"/>
      <c r="J87" s="42"/>
    </row>
    <row r="88" spans="1:10" s="47" customFormat="1" ht="48.75" customHeight="1">
      <c r="A88" s="54"/>
      <c r="B88" s="31">
        <v>61</v>
      </c>
      <c r="C88" s="31"/>
      <c r="D88" s="32" t="s">
        <v>196</v>
      </c>
      <c r="E88" s="84">
        <f>SUM(E89:E93)</f>
        <v>528000</v>
      </c>
      <c r="F88" s="84"/>
      <c r="G88" s="10"/>
      <c r="H88" s="10"/>
      <c r="I88" s="10"/>
      <c r="J88" s="10"/>
    </row>
    <row r="89" spans="1:10" s="47" customFormat="1" ht="48">
      <c r="A89" s="54"/>
      <c r="B89" s="100"/>
      <c r="C89" s="100"/>
      <c r="D89" s="101" t="s">
        <v>171</v>
      </c>
      <c r="E89" s="103">
        <v>91000</v>
      </c>
      <c r="F89" s="103"/>
      <c r="G89" s="104"/>
      <c r="H89" s="104"/>
      <c r="I89" s="104"/>
      <c r="J89" s="104"/>
    </row>
    <row r="90" spans="1:10" s="47" customFormat="1" ht="48">
      <c r="A90" s="54"/>
      <c r="B90" s="100"/>
      <c r="C90" s="100"/>
      <c r="D90" s="101" t="s">
        <v>172</v>
      </c>
      <c r="E90" s="103">
        <v>130000</v>
      </c>
      <c r="F90" s="103"/>
      <c r="G90" s="104"/>
      <c r="H90" s="104"/>
      <c r="I90" s="104"/>
      <c r="J90" s="104"/>
    </row>
    <row r="91" spans="1:10" s="47" customFormat="1" ht="48">
      <c r="A91" s="54"/>
      <c r="B91" s="100"/>
      <c r="C91" s="100"/>
      <c r="D91" s="101" t="s">
        <v>173</v>
      </c>
      <c r="E91" s="103">
        <v>140000</v>
      </c>
      <c r="F91" s="103"/>
      <c r="G91" s="104"/>
      <c r="H91" s="104"/>
      <c r="I91" s="104"/>
      <c r="J91" s="104"/>
    </row>
    <row r="92" spans="1:10" s="47" customFormat="1" ht="48">
      <c r="A92" s="54"/>
      <c r="B92" s="100"/>
      <c r="C92" s="100"/>
      <c r="D92" s="101" t="s">
        <v>174</v>
      </c>
      <c r="E92" s="103">
        <v>98000</v>
      </c>
      <c r="F92" s="103"/>
      <c r="G92" s="104"/>
      <c r="H92" s="104"/>
      <c r="I92" s="104"/>
      <c r="J92" s="104"/>
    </row>
    <row r="93" spans="1:10" s="47" customFormat="1" ht="48">
      <c r="A93" s="54"/>
      <c r="B93" s="100"/>
      <c r="C93" s="100"/>
      <c r="D93" s="101" t="s">
        <v>175</v>
      </c>
      <c r="E93" s="103">
        <v>69000</v>
      </c>
      <c r="F93" s="103"/>
      <c r="G93" s="104"/>
      <c r="H93" s="104"/>
      <c r="I93" s="104"/>
      <c r="J93" s="104"/>
    </row>
    <row r="94" spans="1:10" s="33" customFormat="1" ht="24">
      <c r="A94" s="46"/>
      <c r="B94" s="39" t="s">
        <v>176</v>
      </c>
      <c r="C94" s="39"/>
      <c r="D94" s="40"/>
      <c r="E94" s="85">
        <f>SUM(E95:E103)</f>
        <v>309000</v>
      </c>
      <c r="F94" s="85"/>
      <c r="G94" s="24"/>
      <c r="H94" s="41"/>
      <c r="I94" s="41"/>
      <c r="J94" s="42"/>
    </row>
    <row r="95" spans="1:10" s="47" customFormat="1" ht="48">
      <c r="A95" s="54"/>
      <c r="B95" s="31">
        <v>62</v>
      </c>
      <c r="C95" s="31"/>
      <c r="D95" s="32" t="s">
        <v>177</v>
      </c>
      <c r="E95" s="84">
        <v>28000</v>
      </c>
      <c r="F95" s="84"/>
      <c r="G95" s="10"/>
      <c r="H95" s="10"/>
      <c r="I95" s="10"/>
      <c r="J95" s="10"/>
    </row>
    <row r="96" spans="1:10" s="47" customFormat="1" ht="48">
      <c r="A96" s="54"/>
      <c r="B96" s="31">
        <v>63</v>
      </c>
      <c r="C96" s="31"/>
      <c r="D96" s="32" t="s">
        <v>178</v>
      </c>
      <c r="E96" s="84">
        <v>28000</v>
      </c>
      <c r="F96" s="84"/>
      <c r="G96" s="10"/>
      <c r="H96" s="10"/>
      <c r="I96" s="10"/>
      <c r="J96" s="10"/>
    </row>
    <row r="97" spans="1:10" s="47" customFormat="1" ht="48">
      <c r="A97" s="54"/>
      <c r="B97" s="31">
        <v>64</v>
      </c>
      <c r="C97" s="31"/>
      <c r="D97" s="32" t="s">
        <v>179</v>
      </c>
      <c r="E97" s="84">
        <v>30000</v>
      </c>
      <c r="F97" s="84"/>
      <c r="G97" s="10"/>
      <c r="H97" s="10"/>
      <c r="I97" s="10"/>
      <c r="J97" s="10"/>
    </row>
    <row r="98" spans="1:10" s="47" customFormat="1" ht="48">
      <c r="A98" s="54"/>
      <c r="B98" s="31">
        <v>65</v>
      </c>
      <c r="C98" s="31"/>
      <c r="D98" s="32" t="s">
        <v>183</v>
      </c>
      <c r="E98" s="84">
        <v>36000</v>
      </c>
      <c r="F98" s="84"/>
      <c r="G98" s="10"/>
      <c r="H98" s="10"/>
      <c r="I98" s="10"/>
      <c r="J98" s="10"/>
    </row>
    <row r="99" spans="1:10" s="47" customFormat="1" ht="26.25" customHeight="1">
      <c r="A99" s="54"/>
      <c r="B99" s="31">
        <v>66</v>
      </c>
      <c r="C99" s="31"/>
      <c r="D99" s="32" t="s">
        <v>180</v>
      </c>
      <c r="E99" s="84">
        <v>44000</v>
      </c>
      <c r="F99" s="84"/>
      <c r="G99" s="10"/>
      <c r="H99" s="10"/>
      <c r="I99" s="10"/>
      <c r="J99" s="10"/>
    </row>
    <row r="100" spans="1:10" s="47" customFormat="1" ht="48">
      <c r="A100" s="54"/>
      <c r="B100" s="31">
        <v>67</v>
      </c>
      <c r="C100" s="31"/>
      <c r="D100" s="32" t="s">
        <v>193</v>
      </c>
      <c r="E100" s="84">
        <v>43000</v>
      </c>
      <c r="F100" s="84"/>
      <c r="G100" s="10"/>
      <c r="H100" s="10"/>
      <c r="I100" s="10"/>
      <c r="J100" s="10"/>
    </row>
    <row r="101" spans="1:10" s="47" customFormat="1" ht="48">
      <c r="A101" s="54"/>
      <c r="B101" s="31">
        <v>68</v>
      </c>
      <c r="C101" s="31"/>
      <c r="D101" s="32" t="s">
        <v>184</v>
      </c>
      <c r="E101" s="84">
        <v>56000</v>
      </c>
      <c r="F101" s="84"/>
      <c r="G101" s="10"/>
      <c r="H101" s="10"/>
      <c r="I101" s="10"/>
      <c r="J101" s="10"/>
    </row>
    <row r="102" spans="1:10" s="47" customFormat="1" ht="24">
      <c r="A102" s="54"/>
      <c r="B102" s="31">
        <v>69</v>
      </c>
      <c r="C102" s="31"/>
      <c r="D102" s="32" t="s">
        <v>181</v>
      </c>
      <c r="E102" s="84">
        <v>22000</v>
      </c>
      <c r="F102" s="84"/>
      <c r="G102" s="10"/>
      <c r="H102" s="10"/>
      <c r="I102" s="10"/>
      <c r="J102" s="10"/>
    </row>
    <row r="103" spans="1:10" s="47" customFormat="1" ht="24">
      <c r="A103" s="54"/>
      <c r="B103" s="31">
        <v>70</v>
      </c>
      <c r="C103" s="31"/>
      <c r="D103" s="32" t="s">
        <v>182</v>
      </c>
      <c r="E103" s="84">
        <v>22000</v>
      </c>
      <c r="F103" s="84"/>
      <c r="G103" s="10"/>
      <c r="H103" s="10"/>
      <c r="I103" s="10"/>
      <c r="J103" s="10"/>
    </row>
    <row r="104" spans="1:10" s="33" customFormat="1" ht="24">
      <c r="A104" s="46"/>
      <c r="B104" s="39" t="s">
        <v>185</v>
      </c>
      <c r="C104" s="39"/>
      <c r="D104" s="40"/>
      <c r="E104" s="85">
        <f>SUM(E105:E110)</f>
        <v>83000</v>
      </c>
      <c r="F104" s="85"/>
      <c r="G104" s="24"/>
      <c r="H104" s="41"/>
      <c r="I104" s="41"/>
      <c r="J104" s="42"/>
    </row>
    <row r="105" spans="1:10" s="47" customFormat="1" ht="48">
      <c r="A105" s="54"/>
      <c r="B105" s="31">
        <v>71</v>
      </c>
      <c r="C105" s="31"/>
      <c r="D105" s="32" t="s">
        <v>186</v>
      </c>
      <c r="E105" s="84">
        <v>12000</v>
      </c>
      <c r="F105" s="84"/>
      <c r="G105" s="10"/>
      <c r="H105" s="10"/>
      <c r="I105" s="10"/>
      <c r="J105" s="10"/>
    </row>
    <row r="106" spans="1:10" s="47" customFormat="1" ht="48">
      <c r="A106" s="54"/>
      <c r="B106" s="31">
        <v>72</v>
      </c>
      <c r="C106" s="31"/>
      <c r="D106" s="32" t="s">
        <v>187</v>
      </c>
      <c r="E106" s="84">
        <v>10000</v>
      </c>
      <c r="F106" s="84"/>
      <c r="G106" s="10"/>
      <c r="H106" s="10"/>
      <c r="I106" s="10"/>
      <c r="J106" s="10"/>
    </row>
    <row r="107" spans="1:10" s="47" customFormat="1" ht="72">
      <c r="A107" s="54"/>
      <c r="B107" s="31">
        <v>73</v>
      </c>
      <c r="C107" s="31"/>
      <c r="D107" s="32" t="s">
        <v>188</v>
      </c>
      <c r="E107" s="84">
        <v>12000</v>
      </c>
      <c r="F107" s="84"/>
      <c r="G107" s="10"/>
      <c r="H107" s="10"/>
      <c r="I107" s="10"/>
      <c r="J107" s="10"/>
    </row>
    <row r="108" spans="1:10" s="47" customFormat="1" ht="24">
      <c r="A108" s="54"/>
      <c r="B108" s="31">
        <v>74</v>
      </c>
      <c r="C108" s="31"/>
      <c r="D108" s="32" t="s">
        <v>189</v>
      </c>
      <c r="E108" s="84">
        <v>17000</v>
      </c>
      <c r="F108" s="84"/>
      <c r="G108" s="10"/>
      <c r="H108" s="10"/>
      <c r="I108" s="10"/>
      <c r="J108" s="10"/>
    </row>
    <row r="109" spans="1:10" s="47" customFormat="1" ht="48">
      <c r="A109" s="54"/>
      <c r="B109" s="31">
        <v>75</v>
      </c>
      <c r="C109" s="31"/>
      <c r="D109" s="32" t="s">
        <v>190</v>
      </c>
      <c r="E109" s="84">
        <v>15000</v>
      </c>
      <c r="F109" s="84"/>
      <c r="G109" s="10"/>
      <c r="H109" s="10"/>
      <c r="I109" s="10"/>
      <c r="J109" s="10"/>
    </row>
    <row r="110" spans="1:10" s="47" customFormat="1" ht="24">
      <c r="A110" s="54"/>
      <c r="B110" s="31">
        <v>76</v>
      </c>
      <c r="C110" s="31"/>
      <c r="D110" s="32" t="s">
        <v>191</v>
      </c>
      <c r="E110" s="84">
        <v>17000</v>
      </c>
      <c r="F110" s="84"/>
      <c r="G110" s="10"/>
      <c r="H110" s="10"/>
      <c r="I110" s="10"/>
      <c r="J110" s="10"/>
    </row>
  </sheetData>
  <mergeCells count="9">
    <mergeCell ref="B2:J2"/>
    <mergeCell ref="B3:J3"/>
    <mergeCell ref="B4:I4"/>
    <mergeCell ref="B6:D7"/>
    <mergeCell ref="G6:G7"/>
    <mergeCell ref="H6:H7"/>
    <mergeCell ref="I6:I7"/>
    <mergeCell ref="J6:J7"/>
    <mergeCell ref="F6:F7"/>
  </mergeCells>
  <pageMargins left="0.15748031496062992" right="0.19685039370078741" top="0.55118110236220474" bottom="0.3937007874015748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showGridLines="0" tabSelected="1" zoomScale="85" zoomScaleNormal="85" workbookViewId="0">
      <selection activeCell="D18" sqref="D18"/>
    </sheetView>
  </sheetViews>
  <sheetFormatPr defaultColWidth="36.85546875" defaultRowHeight="24.75" customHeight="1"/>
  <cols>
    <col min="1" max="1" width="5.28515625" style="44" customWidth="1"/>
    <col min="2" max="2" width="6" style="43" customWidth="1"/>
    <col min="3" max="3" width="6.140625" style="43" hidden="1" customWidth="1"/>
    <col min="4" max="4" width="56.28515625" style="43" customWidth="1"/>
    <col min="5" max="5" width="17.28515625" style="22" customWidth="1"/>
    <col min="6" max="7" width="20.7109375" style="22" customWidth="1"/>
    <col min="8" max="9" width="25.7109375" style="22" customWidth="1"/>
    <col min="10" max="10" width="4.28515625" style="34" customWidth="1"/>
    <col min="11" max="16384" width="36.85546875" style="34"/>
  </cols>
  <sheetData>
    <row r="2" spans="1:9" ht="24.75" customHeight="1">
      <c r="B2" s="132" t="s">
        <v>0</v>
      </c>
      <c r="C2" s="132"/>
      <c r="D2" s="132"/>
      <c r="E2" s="132"/>
      <c r="F2" s="132"/>
      <c r="G2" s="132"/>
      <c r="H2" s="132"/>
      <c r="I2" s="132"/>
    </row>
    <row r="3" spans="1:9" ht="24.75" customHeight="1">
      <c r="B3" s="132" t="s">
        <v>91</v>
      </c>
      <c r="C3" s="132"/>
      <c r="D3" s="132"/>
      <c r="E3" s="132"/>
      <c r="F3" s="132"/>
      <c r="G3" s="132"/>
      <c r="H3" s="132"/>
      <c r="I3" s="132"/>
    </row>
    <row r="4" spans="1:9" ht="24.75" customHeight="1">
      <c r="B4" s="35" t="s">
        <v>13</v>
      </c>
      <c r="C4" s="99"/>
      <c r="D4" s="99"/>
      <c r="E4" s="99"/>
      <c r="F4" s="99"/>
      <c r="G4" s="99"/>
      <c r="H4" s="99"/>
      <c r="I4" s="99"/>
    </row>
    <row r="5" spans="1:9" ht="5.25" customHeight="1">
      <c r="B5" s="132"/>
      <c r="C5" s="132"/>
      <c r="D5" s="132"/>
      <c r="E5" s="132"/>
      <c r="F5" s="132"/>
      <c r="G5" s="132"/>
      <c r="H5" s="132"/>
      <c r="I5" s="132"/>
    </row>
    <row r="6" spans="1:9" ht="3.75" customHeight="1">
      <c r="B6" s="35"/>
      <c r="C6" s="35"/>
      <c r="D6" s="35"/>
      <c r="E6" s="23"/>
      <c r="F6" s="23"/>
      <c r="G6" s="23"/>
      <c r="H6" s="23"/>
      <c r="I6" s="23"/>
    </row>
    <row r="7" spans="1:9" s="33" customFormat="1" ht="27.75" customHeight="1">
      <c r="A7" s="45"/>
      <c r="B7" s="133" t="s">
        <v>1</v>
      </c>
      <c r="C7" s="134"/>
      <c r="D7" s="135"/>
      <c r="E7" s="105" t="s">
        <v>52</v>
      </c>
      <c r="F7" s="139" t="s">
        <v>198</v>
      </c>
      <c r="G7" s="139" t="s">
        <v>197</v>
      </c>
      <c r="H7" s="139" t="s">
        <v>3</v>
      </c>
      <c r="I7" s="139" t="s">
        <v>4</v>
      </c>
    </row>
    <row r="8" spans="1:9" s="33" customFormat="1" ht="25.5" customHeight="1">
      <c r="A8" s="45"/>
      <c r="B8" s="136"/>
      <c r="C8" s="137"/>
      <c r="D8" s="138"/>
      <c r="E8" s="106" t="s">
        <v>5</v>
      </c>
      <c r="F8" s="139"/>
      <c r="G8" s="139"/>
      <c r="H8" s="139"/>
      <c r="I8" s="139"/>
    </row>
    <row r="9" spans="1:9" s="33" customFormat="1" ht="24">
      <c r="A9" s="46"/>
      <c r="B9" s="39" t="s">
        <v>92</v>
      </c>
      <c r="C9" s="39"/>
      <c r="D9" s="40"/>
      <c r="E9" s="85">
        <f>SUM(E10:E18)</f>
        <v>575000</v>
      </c>
      <c r="F9" s="24"/>
      <c r="G9" s="24"/>
      <c r="H9" s="41"/>
      <c r="I9" s="41"/>
    </row>
    <row r="10" spans="1:9" s="47" customFormat="1" ht="48">
      <c r="A10" s="54"/>
      <c r="B10" s="31">
        <v>1</v>
      </c>
      <c r="C10" s="31"/>
      <c r="D10" s="32" t="s">
        <v>93</v>
      </c>
      <c r="E10" s="84">
        <v>68000</v>
      </c>
      <c r="F10" s="10"/>
      <c r="G10" s="10"/>
      <c r="H10" s="10"/>
      <c r="I10" s="10"/>
    </row>
    <row r="11" spans="1:9" s="47" customFormat="1" ht="24">
      <c r="A11" s="54"/>
      <c r="B11" s="31">
        <v>2</v>
      </c>
      <c r="C11" s="31"/>
      <c r="D11" s="32" t="s">
        <v>73</v>
      </c>
      <c r="E11" s="84">
        <v>30000</v>
      </c>
      <c r="F11" s="10"/>
      <c r="G11" s="10"/>
      <c r="H11" s="10"/>
      <c r="I11" s="10"/>
    </row>
    <row r="12" spans="1:9" s="47" customFormat="1" ht="24">
      <c r="A12" s="54"/>
      <c r="B12" s="31">
        <v>3</v>
      </c>
      <c r="C12" s="31"/>
      <c r="D12" s="32" t="s">
        <v>94</v>
      </c>
      <c r="E12" s="84">
        <v>95000</v>
      </c>
      <c r="F12" s="10"/>
      <c r="G12" s="10"/>
      <c r="H12" s="10"/>
      <c r="I12" s="10"/>
    </row>
    <row r="13" spans="1:9" s="47" customFormat="1" ht="48">
      <c r="A13" s="54"/>
      <c r="B13" s="31">
        <v>4</v>
      </c>
      <c r="C13" s="31"/>
      <c r="D13" s="32" t="s">
        <v>95</v>
      </c>
      <c r="E13" s="84">
        <v>84000</v>
      </c>
      <c r="F13" s="10"/>
      <c r="G13" s="10"/>
      <c r="H13" s="10"/>
      <c r="I13" s="10"/>
    </row>
    <row r="14" spans="1:9" s="47" customFormat="1" ht="24">
      <c r="A14" s="54"/>
      <c r="B14" s="31">
        <v>5</v>
      </c>
      <c r="C14" s="31"/>
      <c r="D14" s="32" t="s">
        <v>96</v>
      </c>
      <c r="E14" s="84">
        <v>50000</v>
      </c>
      <c r="F14" s="10"/>
      <c r="G14" s="10"/>
      <c r="H14" s="10"/>
      <c r="I14" s="10"/>
    </row>
    <row r="15" spans="1:9" s="47" customFormat="1" ht="24">
      <c r="A15" s="54"/>
      <c r="B15" s="31">
        <v>6</v>
      </c>
      <c r="C15" s="31"/>
      <c r="D15" s="32" t="s">
        <v>97</v>
      </c>
      <c r="E15" s="84">
        <v>100000</v>
      </c>
      <c r="F15" s="10"/>
      <c r="G15" s="10"/>
      <c r="H15" s="10"/>
      <c r="I15" s="10"/>
    </row>
    <row r="16" spans="1:9" s="47" customFormat="1" ht="48">
      <c r="A16" s="54"/>
      <c r="B16" s="31">
        <v>7</v>
      </c>
      <c r="C16" s="31"/>
      <c r="D16" s="32" t="s">
        <v>98</v>
      </c>
      <c r="E16" s="84">
        <v>63000</v>
      </c>
      <c r="F16" s="10"/>
      <c r="G16" s="10"/>
      <c r="H16" s="10"/>
      <c r="I16" s="10"/>
    </row>
    <row r="17" spans="1:9" s="47" customFormat="1" ht="24">
      <c r="A17" s="54"/>
      <c r="B17" s="31">
        <v>8</v>
      </c>
      <c r="C17" s="31"/>
      <c r="D17" s="32" t="s">
        <v>99</v>
      </c>
      <c r="E17" s="84">
        <v>50000</v>
      </c>
      <c r="F17" s="10"/>
      <c r="G17" s="10"/>
      <c r="H17" s="10"/>
      <c r="I17" s="10"/>
    </row>
    <row r="18" spans="1:9" s="47" customFormat="1" ht="48">
      <c r="A18" s="54"/>
      <c r="B18" s="31">
        <v>9</v>
      </c>
      <c r="C18" s="31"/>
      <c r="D18" s="32" t="s">
        <v>100</v>
      </c>
      <c r="E18" s="84">
        <v>35000</v>
      </c>
      <c r="F18" s="10"/>
      <c r="G18" s="10"/>
      <c r="H18" s="10"/>
      <c r="I18" s="10"/>
    </row>
    <row r="19" spans="1:9" s="92" customFormat="1" ht="48">
      <c r="A19" s="86"/>
      <c r="B19" s="87">
        <v>10</v>
      </c>
      <c r="C19" s="87"/>
      <c r="D19" s="88" t="s">
        <v>101</v>
      </c>
      <c r="E19" s="90">
        <v>45000</v>
      </c>
      <c r="F19" s="91"/>
      <c r="G19" s="91"/>
      <c r="H19" s="91"/>
      <c r="I19" s="91"/>
    </row>
  </sheetData>
  <mergeCells count="8">
    <mergeCell ref="B2:I2"/>
    <mergeCell ref="B3:I3"/>
    <mergeCell ref="B5:I5"/>
    <mergeCell ref="B7:D8"/>
    <mergeCell ref="F7:F8"/>
    <mergeCell ref="G7:G8"/>
    <mergeCell ref="H7:H8"/>
    <mergeCell ref="I7:I8"/>
  </mergeCells>
  <pageMargins left="0.15748031496062992" right="0.19685039370078741" top="0.55118110236220474" bottom="0.3937007874015748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showGridLines="0" zoomScale="85" zoomScaleNormal="85" workbookViewId="0">
      <selection activeCell="B2" sqref="B2:I2"/>
    </sheetView>
  </sheetViews>
  <sheetFormatPr defaultColWidth="36.85546875" defaultRowHeight="24.75" customHeight="1"/>
  <cols>
    <col min="1" max="1" width="5" style="44" customWidth="1"/>
    <col min="2" max="2" width="6" style="43" customWidth="1"/>
    <col min="3" max="3" width="6.140625" style="43" hidden="1" customWidth="1"/>
    <col min="4" max="4" width="56.28515625" style="43" customWidth="1"/>
    <col min="5" max="5" width="17.28515625" style="22" customWidth="1"/>
    <col min="6" max="7" width="20.42578125" style="22" customWidth="1"/>
    <col min="8" max="9" width="25.7109375" style="22" customWidth="1"/>
    <col min="10" max="10" width="36.85546875" style="34" customWidth="1"/>
    <col min="11" max="16384" width="36.85546875" style="34"/>
  </cols>
  <sheetData>
    <row r="2" spans="1:9" ht="24.75" customHeight="1">
      <c r="B2" s="132" t="s">
        <v>0</v>
      </c>
      <c r="C2" s="132"/>
      <c r="D2" s="132"/>
      <c r="E2" s="132"/>
      <c r="F2" s="132"/>
      <c r="G2" s="132"/>
      <c r="H2" s="132"/>
      <c r="I2" s="132"/>
    </row>
    <row r="3" spans="1:9" ht="24.75" customHeight="1">
      <c r="B3" s="132" t="s">
        <v>91</v>
      </c>
      <c r="C3" s="132"/>
      <c r="D3" s="132"/>
      <c r="E3" s="132"/>
      <c r="F3" s="132"/>
      <c r="G3" s="132"/>
      <c r="H3" s="132"/>
      <c r="I3" s="132"/>
    </row>
    <row r="4" spans="1:9" ht="24.75" customHeight="1">
      <c r="B4" s="35" t="s">
        <v>15</v>
      </c>
      <c r="C4" s="99"/>
      <c r="D4" s="99"/>
      <c r="E4" s="99"/>
      <c r="F4" s="99"/>
      <c r="G4" s="99"/>
      <c r="H4" s="99"/>
      <c r="I4" s="99"/>
    </row>
    <row r="5" spans="1:9" ht="5.25" customHeight="1">
      <c r="B5" s="132"/>
      <c r="C5" s="132"/>
      <c r="D5" s="132"/>
      <c r="E5" s="132"/>
      <c r="F5" s="132"/>
      <c r="G5" s="132"/>
      <c r="H5" s="132"/>
      <c r="I5" s="132"/>
    </row>
    <row r="6" spans="1:9" ht="3.75" customHeight="1">
      <c r="B6" s="35"/>
      <c r="C6" s="35"/>
      <c r="D6" s="35"/>
      <c r="E6" s="23"/>
      <c r="F6" s="23"/>
      <c r="G6" s="23"/>
      <c r="H6" s="23"/>
      <c r="I6" s="23"/>
    </row>
    <row r="7" spans="1:9" s="33" customFormat="1" ht="27.75" customHeight="1">
      <c r="A7" s="45"/>
      <c r="B7" s="133" t="s">
        <v>1</v>
      </c>
      <c r="C7" s="134"/>
      <c r="D7" s="135"/>
      <c r="E7" s="105" t="s">
        <v>52</v>
      </c>
      <c r="F7" s="139" t="s">
        <v>198</v>
      </c>
      <c r="G7" s="139" t="s">
        <v>197</v>
      </c>
      <c r="H7" s="139" t="s">
        <v>3</v>
      </c>
      <c r="I7" s="139" t="s">
        <v>4</v>
      </c>
    </row>
    <row r="8" spans="1:9" s="33" customFormat="1" ht="25.5" customHeight="1">
      <c r="A8" s="45"/>
      <c r="B8" s="136"/>
      <c r="C8" s="137"/>
      <c r="D8" s="138"/>
      <c r="E8" s="106" t="s">
        <v>5</v>
      </c>
      <c r="F8" s="139"/>
      <c r="G8" s="139"/>
      <c r="H8" s="139"/>
      <c r="I8" s="139"/>
    </row>
    <row r="9" spans="1:9" s="33" customFormat="1" ht="24">
      <c r="A9" s="46"/>
      <c r="B9" s="39" t="s">
        <v>102</v>
      </c>
      <c r="C9" s="39"/>
      <c r="D9" s="40"/>
      <c r="E9" s="85">
        <f>SUM(E10:E16)</f>
        <v>1137000</v>
      </c>
      <c r="F9" s="24"/>
      <c r="G9" s="24"/>
      <c r="H9" s="41"/>
      <c r="I9" s="41"/>
    </row>
    <row r="10" spans="1:9" s="47" customFormat="1" ht="48" customHeight="1">
      <c r="A10" s="54"/>
      <c r="B10" s="31">
        <v>1</v>
      </c>
      <c r="C10" s="31"/>
      <c r="D10" s="32" t="s">
        <v>194</v>
      </c>
      <c r="E10" s="84">
        <v>50000</v>
      </c>
      <c r="F10" s="84"/>
      <c r="G10" s="10"/>
      <c r="H10" s="10"/>
      <c r="I10" s="10"/>
    </row>
    <row r="11" spans="1:9" s="47" customFormat="1" ht="24">
      <c r="A11" s="54"/>
      <c r="B11" s="31">
        <v>2</v>
      </c>
      <c r="C11" s="31"/>
      <c r="D11" s="32" t="s">
        <v>105</v>
      </c>
      <c r="E11" s="84">
        <v>100000</v>
      </c>
      <c r="F11" s="84"/>
      <c r="G11" s="10"/>
      <c r="H11" s="10"/>
      <c r="I11" s="10"/>
    </row>
    <row r="12" spans="1:9" s="47" customFormat="1" ht="96">
      <c r="A12" s="54"/>
      <c r="B12" s="31">
        <v>3</v>
      </c>
      <c r="C12" s="31"/>
      <c r="D12" s="32" t="s">
        <v>106</v>
      </c>
      <c r="E12" s="84">
        <v>22000</v>
      </c>
      <c r="F12" s="84"/>
      <c r="G12" s="10"/>
      <c r="H12" s="10"/>
      <c r="I12" s="10"/>
    </row>
    <row r="13" spans="1:9" s="47" customFormat="1" ht="72">
      <c r="A13" s="54"/>
      <c r="B13" s="31">
        <v>4</v>
      </c>
      <c r="C13" s="31"/>
      <c r="D13" s="32" t="s">
        <v>195</v>
      </c>
      <c r="E13" s="84">
        <v>39000</v>
      </c>
      <c r="F13" s="84"/>
      <c r="G13" s="10"/>
      <c r="H13" s="10"/>
      <c r="I13" s="10"/>
    </row>
    <row r="14" spans="1:9" s="47" customFormat="1" ht="48">
      <c r="A14" s="54"/>
      <c r="B14" s="31">
        <v>5</v>
      </c>
      <c r="C14" s="31"/>
      <c r="D14" s="32" t="s">
        <v>107</v>
      </c>
      <c r="E14" s="84">
        <v>56000</v>
      </c>
      <c r="F14" s="84"/>
      <c r="G14" s="10"/>
      <c r="H14" s="10"/>
      <c r="I14" s="10"/>
    </row>
    <row r="15" spans="1:9" s="47" customFormat="1" ht="51" customHeight="1">
      <c r="A15" s="54"/>
      <c r="B15" s="31">
        <v>6</v>
      </c>
      <c r="C15" s="31"/>
      <c r="D15" s="32" t="s">
        <v>108</v>
      </c>
      <c r="E15" s="84">
        <v>870000</v>
      </c>
      <c r="F15" s="84"/>
      <c r="G15" s="10"/>
      <c r="H15" s="10"/>
      <c r="I15" s="10"/>
    </row>
    <row r="16" spans="1:9" s="92" customFormat="1" ht="72">
      <c r="A16" s="86"/>
      <c r="B16" s="87">
        <v>7</v>
      </c>
      <c r="C16" s="87"/>
      <c r="D16" s="88" t="s">
        <v>109</v>
      </c>
      <c r="E16" s="90"/>
      <c r="F16" s="90"/>
      <c r="G16" s="91"/>
      <c r="H16" s="91"/>
      <c r="I16" s="91"/>
    </row>
  </sheetData>
  <mergeCells count="8">
    <mergeCell ref="B2:I2"/>
    <mergeCell ref="B3:I3"/>
    <mergeCell ref="B5:I5"/>
    <mergeCell ref="B7:D8"/>
    <mergeCell ref="F7:F8"/>
    <mergeCell ref="G7:G8"/>
    <mergeCell ref="H7:H8"/>
    <mergeCell ref="I7:I8"/>
  </mergeCells>
  <pageMargins left="0.15748031496062992" right="0.19685039370078741" top="0.55118110236220474" bottom="0.3937007874015748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showGridLines="0" zoomScale="85" zoomScaleNormal="85" workbookViewId="0">
      <selection activeCell="F10" sqref="F10"/>
    </sheetView>
  </sheetViews>
  <sheetFormatPr defaultColWidth="36.85546875" defaultRowHeight="24.75" customHeight="1"/>
  <cols>
    <col min="1" max="1" width="7" style="44" customWidth="1"/>
    <col min="2" max="2" width="6" style="43" customWidth="1"/>
    <col min="3" max="3" width="6.140625" style="43" hidden="1" customWidth="1"/>
    <col min="4" max="4" width="56.28515625" style="43" customWidth="1"/>
    <col min="5" max="5" width="17.28515625" style="22" customWidth="1"/>
    <col min="6" max="7" width="18.85546875" style="22" customWidth="1"/>
    <col min="8" max="9" width="25.7109375" style="22" customWidth="1"/>
    <col min="10" max="10" width="36.85546875" style="34" customWidth="1"/>
    <col min="11" max="16384" width="36.85546875" style="34"/>
  </cols>
  <sheetData>
    <row r="2" spans="1:9" ht="24.75" customHeight="1">
      <c r="B2" s="132" t="s">
        <v>0</v>
      </c>
      <c r="C2" s="132"/>
      <c r="D2" s="132"/>
      <c r="E2" s="132"/>
      <c r="F2" s="132"/>
      <c r="G2" s="132"/>
      <c r="H2" s="132"/>
      <c r="I2" s="132"/>
    </row>
    <row r="3" spans="1:9" ht="24.75" customHeight="1">
      <c r="B3" s="132" t="s">
        <v>91</v>
      </c>
      <c r="C3" s="132"/>
      <c r="D3" s="132"/>
      <c r="E3" s="132"/>
      <c r="F3" s="132"/>
      <c r="G3" s="132"/>
      <c r="H3" s="132"/>
      <c r="I3" s="132"/>
    </row>
    <row r="4" spans="1:9" ht="24.75" customHeight="1">
      <c r="B4" s="35" t="s">
        <v>14</v>
      </c>
      <c r="C4" s="99"/>
      <c r="D4" s="99"/>
      <c r="E4" s="99"/>
      <c r="F4" s="99"/>
      <c r="G4" s="99"/>
      <c r="H4" s="99"/>
      <c r="I4" s="99"/>
    </row>
    <row r="5" spans="1:9" ht="5.25" customHeight="1">
      <c r="B5" s="132"/>
      <c r="C5" s="132"/>
      <c r="D5" s="132"/>
      <c r="E5" s="132"/>
      <c r="F5" s="132"/>
      <c r="G5" s="132"/>
      <c r="H5" s="132"/>
      <c r="I5" s="132"/>
    </row>
    <row r="6" spans="1:9" ht="3.75" customHeight="1">
      <c r="B6" s="35"/>
      <c r="C6" s="35"/>
      <c r="D6" s="35"/>
      <c r="E6" s="23"/>
      <c r="F6" s="23"/>
      <c r="G6" s="23"/>
      <c r="H6" s="23"/>
      <c r="I6" s="23"/>
    </row>
    <row r="7" spans="1:9" s="33" customFormat="1" ht="27.75" customHeight="1">
      <c r="A7" s="45"/>
      <c r="B7" s="133" t="s">
        <v>1</v>
      </c>
      <c r="C7" s="134"/>
      <c r="D7" s="135"/>
      <c r="E7" s="105" t="s">
        <v>52</v>
      </c>
      <c r="F7" s="139" t="s">
        <v>198</v>
      </c>
      <c r="G7" s="139" t="s">
        <v>197</v>
      </c>
      <c r="H7" s="139" t="s">
        <v>3</v>
      </c>
      <c r="I7" s="139" t="s">
        <v>4</v>
      </c>
    </row>
    <row r="8" spans="1:9" s="33" customFormat="1" ht="25.5" customHeight="1">
      <c r="A8" s="45"/>
      <c r="B8" s="136"/>
      <c r="C8" s="137"/>
      <c r="D8" s="138"/>
      <c r="E8" s="106" t="s">
        <v>5</v>
      </c>
      <c r="F8" s="139"/>
      <c r="G8" s="139"/>
      <c r="H8" s="139"/>
      <c r="I8" s="139"/>
    </row>
    <row r="9" spans="1:9" s="33" customFormat="1" ht="24">
      <c r="A9" s="46"/>
      <c r="B9" s="39" t="s">
        <v>115</v>
      </c>
      <c r="C9" s="39"/>
      <c r="D9" s="40"/>
      <c r="E9" s="85">
        <f>SUM(E10:E14)</f>
        <v>271000</v>
      </c>
      <c r="F9" s="85"/>
      <c r="G9" s="24"/>
      <c r="H9" s="41"/>
      <c r="I9" s="41"/>
    </row>
    <row r="10" spans="1:9" s="47" customFormat="1" ht="72">
      <c r="A10" s="54"/>
      <c r="B10" s="31">
        <v>1</v>
      </c>
      <c r="C10" s="31"/>
      <c r="D10" s="32" t="s">
        <v>110</v>
      </c>
      <c r="E10" s="84">
        <v>95000</v>
      </c>
      <c r="F10" s="84"/>
      <c r="G10" s="10"/>
      <c r="H10" s="10"/>
      <c r="I10" s="10"/>
    </row>
    <row r="11" spans="1:9" s="47" customFormat="1" ht="24">
      <c r="A11" s="54"/>
      <c r="B11" s="31">
        <v>2</v>
      </c>
      <c r="C11" s="31"/>
      <c r="D11" s="32" t="s">
        <v>111</v>
      </c>
      <c r="E11" s="84">
        <v>45000</v>
      </c>
      <c r="F11" s="84"/>
      <c r="G11" s="10"/>
      <c r="H11" s="10"/>
      <c r="I11" s="10"/>
    </row>
    <row r="12" spans="1:9" s="47" customFormat="1" ht="48.75" customHeight="1">
      <c r="A12" s="54"/>
      <c r="B12" s="31">
        <v>3</v>
      </c>
      <c r="C12" s="31"/>
      <c r="D12" s="32" t="s">
        <v>112</v>
      </c>
      <c r="E12" s="84">
        <v>50000</v>
      </c>
      <c r="F12" s="84"/>
      <c r="G12" s="10"/>
      <c r="H12" s="10"/>
      <c r="I12" s="10"/>
    </row>
    <row r="13" spans="1:9" s="47" customFormat="1" ht="48">
      <c r="A13" s="54"/>
      <c r="B13" s="31">
        <v>4</v>
      </c>
      <c r="C13" s="31"/>
      <c r="D13" s="32" t="s">
        <v>113</v>
      </c>
      <c r="E13" s="84">
        <v>36000</v>
      </c>
      <c r="F13" s="84"/>
      <c r="G13" s="10"/>
      <c r="H13" s="10"/>
      <c r="I13" s="10"/>
    </row>
    <row r="14" spans="1:9" s="47" customFormat="1" ht="24">
      <c r="A14" s="54"/>
      <c r="B14" s="31">
        <v>5</v>
      </c>
      <c r="C14" s="31"/>
      <c r="D14" s="32" t="s">
        <v>114</v>
      </c>
      <c r="E14" s="84">
        <v>45000</v>
      </c>
      <c r="F14" s="84"/>
      <c r="G14" s="10"/>
      <c r="H14" s="10"/>
      <c r="I14" s="10"/>
    </row>
  </sheetData>
  <mergeCells count="8">
    <mergeCell ref="B2:I2"/>
    <mergeCell ref="B3:I3"/>
    <mergeCell ref="B5:I5"/>
    <mergeCell ref="B7:D8"/>
    <mergeCell ref="F7:F8"/>
    <mergeCell ref="G7:G8"/>
    <mergeCell ref="H7:H8"/>
    <mergeCell ref="I7:I8"/>
  </mergeCells>
  <pageMargins left="0.15748031496062992" right="0.19685039370078741" top="0.55118110236220474" bottom="0.3937007874015748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23</vt:i4>
      </vt:variant>
      <vt:variant>
        <vt:lpstr>ช่วงที่มีชื่อ</vt:lpstr>
      </vt:variant>
      <vt:variant>
        <vt:i4>17</vt:i4>
      </vt:variant>
    </vt:vector>
  </HeadingPairs>
  <TitlesOfParts>
    <vt:vector size="40" baseType="lpstr">
      <vt:lpstr>Sheet2 (2)</vt:lpstr>
      <vt:lpstr>Sheet6 (2)</vt:lpstr>
      <vt:lpstr>Sheet1</vt:lpstr>
      <vt:lpstr>Sheet4</vt:lpstr>
      <vt:lpstr>62 โครงการบริการวิชาการ</vt:lpstr>
      <vt:lpstr>แยกคณะ</vt:lpstr>
      <vt:lpstr>1. คณะศิลปกรรมศาสตร์</vt:lpstr>
      <vt:lpstr>2. คณะศึกษาศาสตร์</vt:lpstr>
      <vt:lpstr>3. คณะมนุษยศาสตร์ฯ</vt:lpstr>
      <vt:lpstr>4. คณะเศรษฐศาสตร์ฯ</vt:lpstr>
      <vt:lpstr>5. คณะวิทยาศาสตร์</vt:lpstr>
      <vt:lpstr>6. คณะพยาบาลศาสตร์</vt:lpstr>
      <vt:lpstr>7. คณะวิทยาการสุขภาพ</vt:lpstr>
      <vt:lpstr>8. คณะอุตสาหกรรมเกษตรฯ</vt:lpstr>
      <vt:lpstr>9. คณะเทคโนโลยีและการพัฒนาชุมชน</vt:lpstr>
      <vt:lpstr>10. สถาบันวิจัยและพัฒนา</vt:lpstr>
      <vt:lpstr>11. สถาบันปฏิบัติการเพื่อการฯ</vt:lpstr>
      <vt:lpstr>12. สำนักหอสมุด (สงขลา)</vt:lpstr>
      <vt:lpstr>13. สำนักหอสมุด (พัทลุง)</vt:lpstr>
      <vt:lpstr>14. สำนักคอมพิวเตอร์ (สงขลา)</vt:lpstr>
      <vt:lpstr>15. สำนักคอมพิวเตอร์ (พัทลุง)</vt:lpstr>
      <vt:lpstr>Sheet2</vt:lpstr>
      <vt:lpstr>Sheet3</vt:lpstr>
      <vt:lpstr>'1. คณะศิลปกรรมศาสตร์'!Print_Titles</vt:lpstr>
      <vt:lpstr>'10. สถาบันวิจัยและพัฒนา'!Print_Titles</vt:lpstr>
      <vt:lpstr>'11. สถาบันปฏิบัติการเพื่อการฯ'!Print_Titles</vt:lpstr>
      <vt:lpstr>'12. สำนักหอสมุด (สงขลา)'!Print_Titles</vt:lpstr>
      <vt:lpstr>'13. สำนักหอสมุด (พัทลุง)'!Print_Titles</vt:lpstr>
      <vt:lpstr>'14. สำนักคอมพิวเตอร์ (สงขลา)'!Print_Titles</vt:lpstr>
      <vt:lpstr>'15. สำนักคอมพิวเตอร์ (พัทลุง)'!Print_Titles</vt:lpstr>
      <vt:lpstr>'2. คณะศึกษาศาสตร์'!Print_Titles</vt:lpstr>
      <vt:lpstr>'3. คณะมนุษยศาสตร์ฯ'!Print_Titles</vt:lpstr>
      <vt:lpstr>'4. คณะเศรษฐศาสตร์ฯ'!Print_Titles</vt:lpstr>
      <vt:lpstr>'5. คณะวิทยาศาสตร์'!Print_Titles</vt:lpstr>
      <vt:lpstr>'6. คณะพยาบาลศาสตร์'!Print_Titles</vt:lpstr>
      <vt:lpstr>'62 โครงการบริการวิชาการ'!Print_Titles</vt:lpstr>
      <vt:lpstr>'7. คณะวิทยาการสุขภาพ'!Print_Titles</vt:lpstr>
      <vt:lpstr>'8. คณะอุตสาหกรรมเกษตรฯ'!Print_Titles</vt:lpstr>
      <vt:lpstr>'9. คณะเทคโนโลยีและการพัฒนาชุมชน'!Print_Titles</vt:lpstr>
      <vt:lpstr>แยกคณะ!Print_Titles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2019-03-28T07:16:26Z</dcterms:modified>
</cp:coreProperties>
</file>