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90" activeTab="2"/>
  </bookViews>
  <sheets>
    <sheet name="ฤดร้อน_52" sheetId="1" r:id="rId1"/>
    <sheet name="ปกติ 52" sheetId="2" r:id="rId2"/>
    <sheet name="สมทบ 52 " sheetId="3" r:id="rId3"/>
  </sheets>
  <definedNames/>
  <calcPr fullCalcOnLoad="1"/>
</workbook>
</file>

<file path=xl/sharedStrings.xml><?xml version="1.0" encoding="utf-8"?>
<sst xmlns="http://schemas.openxmlformats.org/spreadsheetml/2006/main" count="645" uniqueCount="147">
  <si>
    <t>ป. ตรี</t>
  </si>
  <si>
    <t>รวม</t>
  </si>
  <si>
    <t>ภาควิชา / สาขาวิชา</t>
  </si>
  <si>
    <t>คณะเศรษฐศาสตร์และบริหารธุรกิจ</t>
  </si>
  <si>
    <t>คณะศึกษาศาสตร์</t>
  </si>
  <si>
    <t xml:space="preserve">  หลักสูตรและการสอน</t>
  </si>
  <si>
    <t xml:space="preserve">  เทคโนโลยีการศึกษา</t>
  </si>
  <si>
    <t xml:space="preserve">  การวัดและประเมินผลทางการศึกษา</t>
  </si>
  <si>
    <t xml:space="preserve">  การบริหารการศึกษา</t>
  </si>
  <si>
    <t>คณะศิลปกรรมศาสตร์</t>
  </si>
  <si>
    <t xml:space="preserve">  ทัศนศิลป์</t>
  </si>
  <si>
    <t xml:space="preserve">  ดุริยางคศาสตร์สากล</t>
  </si>
  <si>
    <t xml:space="preserve">  ดุริยางคศาสตร์ไทย</t>
  </si>
  <si>
    <t>คณะวิทยาศาสตร์</t>
  </si>
  <si>
    <t xml:space="preserve">  สถิติ</t>
  </si>
  <si>
    <t xml:space="preserve">  วิทยาศาสตร์การเพาะเลี้ยงสัตว์น้ำ</t>
  </si>
  <si>
    <t xml:space="preserve">  ฟิสิกส์</t>
  </si>
  <si>
    <t xml:space="preserve">  ชีววิทยา</t>
  </si>
  <si>
    <t xml:space="preserve">  เคมี</t>
  </si>
  <si>
    <t xml:space="preserve">  คณิตศาสตร์</t>
  </si>
  <si>
    <t>คณะวิทยาการสุขภาพและการกีฬา</t>
  </si>
  <si>
    <t xml:space="preserve">  สุขศาสตร์อุตสาหกรรมและความปลอดภัย</t>
  </si>
  <si>
    <t xml:space="preserve">  สาธารณสุขศาสตร์</t>
  </si>
  <si>
    <t>คณะมนุษยศาสตร์และสังคมศาสตร์</t>
  </si>
  <si>
    <t xml:space="preserve">  รัฐศาสตร์</t>
  </si>
  <si>
    <t xml:space="preserve">  ภูมิศาสตร์</t>
  </si>
  <si>
    <t xml:space="preserve">  ภาษาอังกฤษ</t>
  </si>
  <si>
    <t xml:space="preserve">  ภาษามลายู</t>
  </si>
  <si>
    <t xml:space="preserve">  ภาษาไทย</t>
  </si>
  <si>
    <t xml:space="preserve">  ภาษาญี่ปุ่น</t>
  </si>
  <si>
    <t xml:space="preserve">  ประวัติศาสตร์</t>
  </si>
  <si>
    <t xml:space="preserve">  บรรณารักษศาสตร์และสารสนเทศศาสตร์</t>
  </si>
  <si>
    <t xml:space="preserve">  ไทยคดีศึกษา</t>
  </si>
  <si>
    <t xml:space="preserve">  การพัฒนาชุมชน</t>
  </si>
  <si>
    <t xml:space="preserve">  การจัดการทรัพยากรมนุษย์</t>
  </si>
  <si>
    <t>คณะนิติศาสตร์</t>
  </si>
  <si>
    <t xml:space="preserve">  วิทยาศาสตร์การกีฬา</t>
  </si>
  <si>
    <t>คณะเทคโนโลยีและการพัฒนาชุมชน</t>
  </si>
  <si>
    <t xml:space="preserve">  เทคโนโลยีการผลิตสัตว์</t>
  </si>
  <si>
    <t xml:space="preserve">  เทคโนโลยีการเกษตร</t>
  </si>
  <si>
    <t>จำนวน FTES</t>
  </si>
  <si>
    <t xml:space="preserve">  พื้นฐานทางการศึกษาและวิจัย</t>
  </si>
  <si>
    <t xml:space="preserve">  วิทยาศาสตร์สิ่งแวดล้อม</t>
  </si>
  <si>
    <t xml:space="preserve">  การวิจัยและประเมิน</t>
  </si>
  <si>
    <t>FTES</t>
  </si>
  <si>
    <t xml:space="preserve">  ภาควิชาสังคมศาสตร์</t>
  </si>
  <si>
    <t xml:space="preserve">  ภาควิชาภาษาไทยและภาษาตะวันออก</t>
  </si>
  <si>
    <t xml:space="preserve">  ภาควิชาภาษาตะวันตก</t>
  </si>
  <si>
    <t xml:space="preserve">  ภาควิชาบรรณารักษศาสตร์</t>
  </si>
  <si>
    <t xml:space="preserve">  ภาควิชาภูมิศาสตร์</t>
  </si>
  <si>
    <t xml:space="preserve">  ภาควิชาหลักสูตรและการสอน</t>
  </si>
  <si>
    <t xml:space="preserve">  ภาควิชาพลศึกษาและสุขศึกษา</t>
  </si>
  <si>
    <t xml:space="preserve">  ภาควิชาประเมินผลและวิจัย</t>
  </si>
  <si>
    <t xml:space="preserve">  ภาควิชาการบริหารการศึกษา</t>
  </si>
  <si>
    <t xml:space="preserve">  ภาควิชาฟิสิกส์ </t>
  </si>
  <si>
    <t xml:space="preserve">  ภาควิชาเคมี</t>
  </si>
  <si>
    <t xml:space="preserve">  ภาควิชาชีววิทยา</t>
  </si>
  <si>
    <t xml:space="preserve">   ภาษาจีน</t>
  </si>
  <si>
    <t>มหาวิทยาลัยทักษิณ</t>
  </si>
  <si>
    <t xml:space="preserve">   เศรษฐศาสตร์</t>
  </si>
  <si>
    <t xml:space="preserve">   การบัญชี</t>
  </si>
  <si>
    <t xml:space="preserve">  ภาควิชาเทคโนโลยีและสื่อสารการศึกษา</t>
  </si>
  <si>
    <t xml:space="preserve">  วิทยาการคอมพิวเตอร์</t>
  </si>
  <si>
    <t xml:space="preserve">   บริหารธุรกิจ</t>
  </si>
  <si>
    <t>ปรับ</t>
  </si>
  <si>
    <t>ทั้งสิ้น</t>
  </si>
  <si>
    <t xml:space="preserve">  เทคโนโลยีและสื่อสารการศึกษา</t>
  </si>
  <si>
    <t>เฉลี่ย</t>
  </si>
  <si>
    <t>ป.โท</t>
  </si>
  <si>
    <t xml:space="preserve">  วิชาชีพครู</t>
  </si>
  <si>
    <t xml:space="preserve">  - ฝึกสอนหรือฝึกงาน </t>
  </si>
  <si>
    <t xml:space="preserve">  ศิลปะการแสดง</t>
  </si>
  <si>
    <t xml:space="preserve">  จิตวิทยาการให้คำปรึกษา</t>
  </si>
  <si>
    <t>บัณฑิตวิทยาลัย</t>
  </si>
  <si>
    <t xml:space="preserve">  วิทยานิพนธ์</t>
  </si>
  <si>
    <t xml:space="preserve">  ฟิสิกส์ประยุกต์ - พลังงาน</t>
  </si>
  <si>
    <t xml:space="preserve">  วิทยาศาสตร์และเทคโนโลยีอาหาร</t>
  </si>
  <si>
    <t>ป.บัณฑิต</t>
  </si>
  <si>
    <t>ป.เอก</t>
  </si>
  <si>
    <t xml:space="preserve">  ภาควิชาจิตวิทยาและการแนะแนว</t>
  </si>
  <si>
    <t xml:space="preserve">  การศึกษาปฐมวัย</t>
  </si>
  <si>
    <t xml:space="preserve">  การจัดการระบบสุขภาพ</t>
  </si>
  <si>
    <t xml:space="preserve">   วิชาชีพครู</t>
  </si>
  <si>
    <t xml:space="preserve">  วิชาขีพครู</t>
  </si>
  <si>
    <t xml:space="preserve"> นิติศาสตร์</t>
  </si>
  <si>
    <t xml:space="preserve"> นโยบายและการวางแผนสังคม</t>
  </si>
  <si>
    <t xml:space="preserve"> การศึกษาเพื่อพัฒนาทรัพยากรมนุษย์</t>
  </si>
  <si>
    <t xml:space="preserve"> วิทยานิพนธ์</t>
  </si>
  <si>
    <t xml:space="preserve"> ภาควิชาคณิตศาสตร์</t>
  </si>
  <si>
    <t xml:space="preserve">  การปกครองท้องถิ่น</t>
  </si>
  <si>
    <t xml:space="preserve">  ภาวะผู้นำทางการบริหารการศึกษา</t>
  </si>
  <si>
    <t xml:space="preserve"> ภาคนิพนธ์</t>
  </si>
  <si>
    <t xml:space="preserve">  คณะศึกษาศาสตร์ (วิชาชีพครู)</t>
  </si>
  <si>
    <t xml:space="preserve">  เทคโนโลยีสารสนเทศ</t>
  </si>
  <si>
    <t xml:space="preserve">   - บริหารธุรกิจ</t>
  </si>
  <si>
    <t xml:space="preserve">   - การจัดการธุรกิจ</t>
  </si>
  <si>
    <t xml:space="preserve">  ดุษฎีบัณฑิต</t>
  </si>
  <si>
    <t xml:space="preserve">  พลศึกษาและสุขศึกษา</t>
  </si>
  <si>
    <t xml:space="preserve">  ภาควิชาบรรณารักษศาสตร์ ฯ</t>
  </si>
  <si>
    <t xml:space="preserve">  บริหารธุรกิจ</t>
  </si>
  <si>
    <t xml:space="preserve">  การบัญชี</t>
  </si>
  <si>
    <t xml:space="preserve">  จิตวิทยาและการแนะแนว</t>
  </si>
  <si>
    <t xml:space="preserve">  เคมี - ประยุกต์</t>
  </si>
  <si>
    <t xml:space="preserve">  สังคมศึกษา</t>
  </si>
  <si>
    <t xml:space="preserve">  คณะมนุษยศาสตร์ (วัฒนธรรมศึกษา)</t>
  </si>
  <si>
    <r>
      <t>หมายเหตุ</t>
    </r>
    <r>
      <rPr>
        <sz val="12"/>
        <rFont val="Cordia New"/>
        <family val="2"/>
      </rPr>
      <t xml:space="preserve">    ไม่รวม สารนิพนธ์   วิทยานิพนธ์   ดุษฎีนิพนธ์  </t>
    </r>
  </si>
  <si>
    <t xml:space="preserve">  เคมีอุตสาหกรรม</t>
  </si>
  <si>
    <t xml:space="preserve">  ปริญญานิพนธ์</t>
  </si>
  <si>
    <r>
      <t>หมายเหตุ</t>
    </r>
    <r>
      <rPr>
        <sz val="12"/>
        <rFont val="Cordia New"/>
        <family val="2"/>
      </rPr>
      <t xml:space="preserve">   ไม่รวมภาคนิพนธ์  วิทยานิพนธ์  ดุษฎีบัณฑิต</t>
    </r>
  </si>
  <si>
    <t xml:space="preserve">  เทคโนโลยีการผลิตพืช</t>
  </si>
  <si>
    <t>สรุปจำนวนเฉลี่ย  FTES  ภาคปกติ  มหาวิทยาลัยทักษิณ  ภาคต้น  ปีการศึกษา  2552  และภาคปลาย   ปีการศึกษา  2552 (สำหรับอัตรากำลัง)</t>
  </si>
  <si>
    <t>ภาคต้น ปีการศึกษา 2552</t>
  </si>
  <si>
    <t>ภาคปลาย ปีการศึกษา  2552</t>
  </si>
  <si>
    <t xml:space="preserve">   - การเงิน</t>
  </si>
  <si>
    <t xml:space="preserve">   - การตลาด</t>
  </si>
  <si>
    <t xml:space="preserve">   - การจัดการการค้าปลีก</t>
  </si>
  <si>
    <t>สรุปจำนวนเฉลี่ย  FTES  ภาคปกติ  มหาวิทยาลัยทักษิณ  ภาคต้น  ปีการศึกษา  2552และภาคปลาย   ปีการศึกษา  2552 (สำหรับอัตรากำลัง)</t>
  </si>
  <si>
    <t xml:space="preserve">  สังคมวิทยา</t>
  </si>
  <si>
    <t xml:space="preserve"> ปริญญานิพนธ์</t>
  </si>
  <si>
    <t>ภาคปลาย  ปีการศึกษา  2552</t>
  </si>
  <si>
    <t>ภาคต้น ปีการศึกษา  2552</t>
  </si>
  <si>
    <t xml:space="preserve">  เศรษฐศาสตร์</t>
  </si>
  <si>
    <t xml:space="preserve">  - การตลาด</t>
  </si>
  <si>
    <t xml:space="preserve">  - บริหารธุรกิจ</t>
  </si>
  <si>
    <t xml:space="preserve">  - การจัดการธุรกิจ</t>
  </si>
  <si>
    <t>จำนวน  FTES  ภาคสมทบและภาคพิเศษ  มหาวิทยาลัยทักษิณ   ภาคต้น  ปีการศึกษา 2552 และภาคปลาย  ปีการศึกษา  2552   (สำหรับอัตรากำลัง)</t>
  </si>
  <si>
    <t xml:space="preserve">                    ภาคต้น  ปีการศึกษา  2552   ณ  วันที่ 24 มิถุนายน  2552  และภาคปลาย  ปีการศึกษา  2552  ณ  วันที่ 16 พฤศจิกายน  2552</t>
  </si>
  <si>
    <t>สรุปจำนวน  FTES  ภาคปกติ  ภาคสมทบและภาคพิเศษของมหาวิทยาลัยทักษิณ    ประจำภาคเรียนฤดูร้อน     ปีการศึกษา   2552  (อัตรากำลัง)</t>
  </si>
  <si>
    <t>ภาคปกติ</t>
  </si>
  <si>
    <t>ภาคสมทบ / ภาคพิเศษ</t>
  </si>
  <si>
    <t>ป. โท</t>
  </si>
  <si>
    <t xml:space="preserve">   การเงิน</t>
  </si>
  <si>
    <t xml:space="preserve">   การจัดการธุรกิจ</t>
  </si>
  <si>
    <t xml:space="preserve"> คณะศึกษาศาสตร์</t>
  </si>
  <si>
    <t xml:space="preserve">  ภาควิชาการประเมินผลและวิจัย</t>
  </si>
  <si>
    <t xml:space="preserve">  การวัดและประเมินทางการศึกษา</t>
  </si>
  <si>
    <t xml:space="preserve">  การประเมินผลและวิจัย</t>
  </si>
  <si>
    <t xml:space="preserve"> ภาควิชาเทคโนโลยีและสื่อสารการศึกษา</t>
  </si>
  <si>
    <t>ภาควิชาภาษาไทยและภาษาตะวันออก</t>
  </si>
  <si>
    <t xml:space="preserve">  ภาษาจีน</t>
  </si>
  <si>
    <t xml:space="preserve">  บรรณารักษศาสตร์</t>
  </si>
  <si>
    <t xml:space="preserve">  นิติศาสตร์</t>
  </si>
  <si>
    <t xml:space="preserve"> ภาควิชาเคมี</t>
  </si>
  <si>
    <t xml:space="preserve"> ภาควิชาฟิสิกส์</t>
  </si>
  <si>
    <t xml:space="preserve"> เทคโนโลยีการผลิตสัตว์</t>
  </si>
  <si>
    <t xml:space="preserve"> เทคโนโลยีการเกษตร</t>
  </si>
  <si>
    <r>
      <t>หมายเหตุ</t>
    </r>
    <r>
      <rPr>
        <sz val="11"/>
        <rFont val="Cordia New"/>
        <family val="2"/>
      </rPr>
      <t xml:space="preserve">   ไม่รวมสารนิพนธ์   ภาคนิพนธ์   วิทยานิพนธ์</t>
    </r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</si>
</sst>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</numFmts>
  <fonts count="46">
    <font>
      <sz val="10"/>
      <name val="Arial"/>
      <family val="0"/>
    </font>
    <font>
      <u val="single"/>
      <sz val="14"/>
      <color indexed="36"/>
      <name val="Cordia New"/>
      <family val="0"/>
    </font>
    <font>
      <u val="single"/>
      <sz val="14"/>
      <color indexed="12"/>
      <name val="Cordia New"/>
      <family val="0"/>
    </font>
    <font>
      <sz val="14"/>
      <name val="Cordia New"/>
      <family val="0"/>
    </font>
    <font>
      <b/>
      <sz val="12"/>
      <name val="Cordia New"/>
      <family val="2"/>
    </font>
    <font>
      <sz val="12"/>
      <name val="Cordia New"/>
      <family val="2"/>
    </font>
    <font>
      <b/>
      <u val="single"/>
      <sz val="12"/>
      <name val="Cordia Ne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Cordia New"/>
      <family val="2"/>
    </font>
    <font>
      <sz val="10"/>
      <name val="Cordia New"/>
      <family val="2"/>
    </font>
    <font>
      <b/>
      <sz val="11"/>
      <name val="Cordia New"/>
      <family val="2"/>
    </font>
    <font>
      <sz val="11"/>
      <name val="Cordia New"/>
      <family val="2"/>
    </font>
    <font>
      <u val="single"/>
      <sz val="11"/>
      <name val="Cord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9" fontId="0" fillId="0" borderId="0" applyFont="0" applyFill="0" applyBorder="0" applyAlignment="0" applyProtection="0"/>
    <xf numFmtId="0" fontId="33" fillId="21" borderId="0" applyNumberFormat="0" applyBorder="0" applyAlignment="0" applyProtection="0"/>
    <xf numFmtId="0" fontId="34" fillId="22" borderId="3" applyNumberFormat="0" applyAlignment="0" applyProtection="0"/>
    <xf numFmtId="0" fontId="35" fillId="22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" fillId="0" borderId="0">
      <alignment/>
      <protection/>
    </xf>
    <xf numFmtId="0" fontId="40" fillId="24" borderId="4" applyNumberFormat="0" applyAlignment="0" applyProtection="0"/>
    <xf numFmtId="0" fontId="41" fillId="25" borderId="0" applyNumberFormat="0" applyBorder="0" applyAlignment="0" applyProtection="0"/>
    <xf numFmtId="0" fontId="42" fillId="0" borderId="5" applyNumberFormat="0" applyFill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36">
    <xf numFmtId="0" fontId="0" fillId="0" borderId="0" xfId="0" applyAlignment="1">
      <alignment/>
    </xf>
    <xf numFmtId="0" fontId="4" fillId="0" borderId="10" xfId="50" applyFont="1" applyBorder="1">
      <alignment/>
      <protection/>
    </xf>
    <xf numFmtId="0" fontId="4" fillId="0" borderId="10" xfId="50" applyFont="1" applyBorder="1" applyAlignment="1">
      <alignment horizontal="center"/>
      <protection/>
    </xf>
    <xf numFmtId="0" fontId="4" fillId="0" borderId="10" xfId="50" applyFont="1" applyBorder="1">
      <alignment/>
      <protection/>
    </xf>
    <xf numFmtId="0" fontId="4" fillId="0" borderId="11" xfId="50" applyFont="1" applyBorder="1" applyAlignment="1">
      <alignment horizontal="center"/>
      <protection/>
    </xf>
    <xf numFmtId="0" fontId="4" fillId="0" borderId="11" xfId="50" applyFont="1" applyBorder="1" applyAlignment="1">
      <alignment horizontal="center"/>
      <protection/>
    </xf>
    <xf numFmtId="0" fontId="4" fillId="0" borderId="12" xfId="50" applyFont="1" applyBorder="1">
      <alignment/>
      <protection/>
    </xf>
    <xf numFmtId="0" fontId="4" fillId="0" borderId="12" xfId="50" applyFont="1" applyBorder="1" applyAlignment="1">
      <alignment horizontal="center"/>
      <protection/>
    </xf>
    <xf numFmtId="0" fontId="4" fillId="0" borderId="12" xfId="50" applyFont="1" applyBorder="1" applyAlignment="1">
      <alignment horizontal="center"/>
      <protection/>
    </xf>
    <xf numFmtId="0" fontId="4" fillId="0" borderId="12" xfId="50" applyFont="1" applyBorder="1">
      <alignment/>
      <protection/>
    </xf>
    <xf numFmtId="0" fontId="4" fillId="0" borderId="13" xfId="50" applyFont="1" applyBorder="1" applyAlignment="1">
      <alignment horizontal="center"/>
      <protection/>
    </xf>
    <xf numFmtId="171" fontId="4" fillId="0" borderId="13" xfId="35" applyFont="1" applyBorder="1" applyAlignment="1">
      <alignment horizontal="center"/>
    </xf>
    <xf numFmtId="0" fontId="4" fillId="33" borderId="14" xfId="50" applyFont="1" applyFill="1" applyBorder="1">
      <alignment/>
      <protection/>
    </xf>
    <xf numFmtId="171" fontId="4" fillId="33" borderId="14" xfId="35" applyFont="1" applyFill="1" applyBorder="1" applyAlignment="1">
      <alignment/>
    </xf>
    <xf numFmtId="0" fontId="5" fillId="0" borderId="15" xfId="50" applyFont="1" applyBorder="1">
      <alignment/>
      <protection/>
    </xf>
    <xf numFmtId="171" fontId="5" fillId="0" borderId="15" xfId="50" applyNumberFormat="1" applyFont="1" applyBorder="1">
      <alignment/>
      <protection/>
    </xf>
    <xf numFmtId="171" fontId="5" fillId="0" borderId="15" xfId="35" applyFont="1" applyBorder="1" applyAlignment="1">
      <alignment/>
    </xf>
    <xf numFmtId="0" fontId="4" fillId="33" borderId="15" xfId="50" applyFont="1" applyFill="1" applyBorder="1">
      <alignment/>
      <protection/>
    </xf>
    <xf numFmtId="171" fontId="4" fillId="33" borderId="15" xfId="35" applyFont="1" applyFill="1" applyBorder="1" applyAlignment="1">
      <alignment/>
    </xf>
    <xf numFmtId="0" fontId="5" fillId="34" borderId="15" xfId="50" applyFont="1" applyFill="1" applyBorder="1">
      <alignment/>
      <protection/>
    </xf>
    <xf numFmtId="171" fontId="5" fillId="34" borderId="15" xfId="35" applyFont="1" applyFill="1" applyBorder="1" applyAlignment="1">
      <alignment/>
    </xf>
    <xf numFmtId="171" fontId="5" fillId="0" borderId="15" xfId="35" applyFont="1" applyBorder="1" applyAlignment="1">
      <alignment horizontal="center"/>
    </xf>
    <xf numFmtId="0" fontId="5" fillId="35" borderId="15" xfId="50" applyFont="1" applyFill="1" applyBorder="1">
      <alignment/>
      <protection/>
    </xf>
    <xf numFmtId="171" fontId="5" fillId="35" borderId="15" xfId="50" applyNumberFormat="1" applyFont="1" applyFill="1" applyBorder="1">
      <alignment/>
      <protection/>
    </xf>
    <xf numFmtId="171" fontId="5" fillId="35" borderId="15" xfId="35" applyFont="1" applyFill="1" applyBorder="1" applyAlignment="1">
      <alignment/>
    </xf>
    <xf numFmtId="171" fontId="5" fillId="35" borderId="15" xfId="35" applyFont="1" applyFill="1" applyBorder="1" applyAlignment="1">
      <alignment horizontal="center"/>
    </xf>
    <xf numFmtId="0" fontId="5" fillId="0" borderId="16" xfId="50" applyFont="1" applyBorder="1">
      <alignment/>
      <protection/>
    </xf>
    <xf numFmtId="171" fontId="5" fillId="0" borderId="16" xfId="50" applyNumberFormat="1" applyFont="1" applyBorder="1">
      <alignment/>
      <protection/>
    </xf>
    <xf numFmtId="0" fontId="5" fillId="34" borderId="17" xfId="50" applyFont="1" applyFill="1" applyBorder="1">
      <alignment/>
      <protection/>
    </xf>
    <xf numFmtId="171" fontId="5" fillId="34" borderId="17" xfId="35" applyFont="1" applyFill="1" applyBorder="1" applyAlignment="1">
      <alignment/>
    </xf>
    <xf numFmtId="0" fontId="5" fillId="0" borderId="18" xfId="50" applyFont="1" applyBorder="1">
      <alignment/>
      <protection/>
    </xf>
    <xf numFmtId="171" fontId="5" fillId="0" borderId="18" xfId="50" applyNumberFormat="1" applyFont="1" applyBorder="1">
      <alignment/>
      <protection/>
    </xf>
    <xf numFmtId="171" fontId="5" fillId="0" borderId="15" xfId="50" applyNumberFormat="1" applyFont="1" applyBorder="1" applyAlignment="1">
      <alignment horizontal="center"/>
      <protection/>
    </xf>
    <xf numFmtId="171" fontId="5" fillId="35" borderId="15" xfId="50" applyNumberFormat="1" applyFont="1" applyFill="1" applyBorder="1" applyAlignment="1">
      <alignment horizontal="center"/>
      <protection/>
    </xf>
    <xf numFmtId="171" fontId="5" fillId="35" borderId="18" xfId="35" applyFont="1" applyFill="1" applyBorder="1" applyAlignment="1">
      <alignment horizontal="center"/>
    </xf>
    <xf numFmtId="171" fontId="5" fillId="34" borderId="15" xfId="35" applyNumberFormat="1" applyFont="1" applyFill="1" applyBorder="1" applyAlignment="1">
      <alignment/>
    </xf>
    <xf numFmtId="171" fontId="5" fillId="0" borderId="15" xfId="35" applyNumberFormat="1" applyFont="1" applyFill="1" applyBorder="1" applyAlignment="1">
      <alignment/>
    </xf>
    <xf numFmtId="171" fontId="5" fillId="35" borderId="15" xfId="35" applyNumberFormat="1" applyFont="1" applyFill="1" applyBorder="1" applyAlignment="1">
      <alignment/>
    </xf>
    <xf numFmtId="171" fontId="5" fillId="0" borderId="16" xfId="35" applyFont="1" applyFill="1" applyBorder="1" applyAlignment="1">
      <alignment/>
    </xf>
    <xf numFmtId="171" fontId="5" fillId="0" borderId="16" xfId="35" applyNumberFormat="1" applyFont="1" applyFill="1" applyBorder="1" applyAlignment="1">
      <alignment/>
    </xf>
    <xf numFmtId="171" fontId="5" fillId="0" borderId="16" xfId="50" applyNumberFormat="1" applyFont="1" applyBorder="1" applyAlignment="1">
      <alignment horizontal="center"/>
      <protection/>
    </xf>
    <xf numFmtId="171" fontId="5" fillId="0" borderId="17" xfId="35" applyNumberFormat="1" applyFont="1" applyBorder="1" applyAlignment="1">
      <alignment/>
    </xf>
    <xf numFmtId="0" fontId="4" fillId="33" borderId="15" xfId="50" applyFont="1" applyFill="1" applyBorder="1">
      <alignment/>
      <protection/>
    </xf>
    <xf numFmtId="171" fontId="4" fillId="33" borderId="15" xfId="35" applyNumberFormat="1" applyFont="1" applyFill="1" applyBorder="1" applyAlignment="1">
      <alignment/>
    </xf>
    <xf numFmtId="0" fontId="5" fillId="0" borderId="15" xfId="50" applyFont="1" applyBorder="1">
      <alignment/>
      <protection/>
    </xf>
    <xf numFmtId="171" fontId="5" fillId="0" borderId="15" xfId="50" applyNumberFormat="1" applyFont="1" applyBorder="1">
      <alignment/>
      <protection/>
    </xf>
    <xf numFmtId="171" fontId="5" fillId="0" borderId="15" xfId="35" applyNumberFormat="1" applyFont="1" applyFill="1" applyBorder="1" applyAlignment="1">
      <alignment/>
    </xf>
    <xf numFmtId="171" fontId="5" fillId="0" borderId="15" xfId="50" applyNumberFormat="1" applyFont="1" applyBorder="1" applyAlignment="1">
      <alignment horizontal="center"/>
      <protection/>
    </xf>
    <xf numFmtId="0" fontId="5" fillId="0" borderId="18" xfId="50" applyFont="1" applyBorder="1">
      <alignment/>
      <protection/>
    </xf>
    <xf numFmtId="171" fontId="5" fillId="0" borderId="18" xfId="50" applyNumberFormat="1" applyFont="1" applyBorder="1">
      <alignment/>
      <protection/>
    </xf>
    <xf numFmtId="171" fontId="4" fillId="33" borderId="15" xfId="35" applyNumberFormat="1" applyFont="1" applyFill="1" applyBorder="1" applyAlignment="1">
      <alignment/>
    </xf>
    <xf numFmtId="171" fontId="5" fillId="34" borderId="15" xfId="50" applyNumberFormat="1" applyFont="1" applyFill="1" applyBorder="1">
      <alignment/>
      <protection/>
    </xf>
    <xf numFmtId="171" fontId="5" fillId="0" borderId="15" xfId="50" applyNumberFormat="1" applyFont="1" applyFill="1" applyBorder="1">
      <alignment/>
      <protection/>
    </xf>
    <xf numFmtId="171" fontId="5" fillId="0" borderId="16" xfId="50" applyNumberFormat="1" applyFont="1" applyFill="1" applyBorder="1">
      <alignment/>
      <protection/>
    </xf>
    <xf numFmtId="171" fontId="5" fillId="34" borderId="17" xfId="50" applyNumberFormat="1" applyFont="1" applyFill="1" applyBorder="1">
      <alignment/>
      <protection/>
    </xf>
    <xf numFmtId="171" fontId="5" fillId="0" borderId="17" xfId="50" applyNumberFormat="1" applyFont="1" applyFill="1" applyBorder="1">
      <alignment/>
      <protection/>
    </xf>
    <xf numFmtId="171" fontId="5" fillId="35" borderId="17" xfId="50" applyNumberFormat="1" applyFont="1" applyFill="1" applyBorder="1">
      <alignment/>
      <protection/>
    </xf>
    <xf numFmtId="171" fontId="5" fillId="0" borderId="18" xfId="50" applyNumberFormat="1" applyFont="1" applyFill="1" applyBorder="1">
      <alignment/>
      <protection/>
    </xf>
    <xf numFmtId="0" fontId="5" fillId="34" borderId="15" xfId="50" applyFont="1" applyFill="1" applyBorder="1">
      <alignment/>
      <protection/>
    </xf>
    <xf numFmtId="171" fontId="5" fillId="34" borderId="15" xfId="50" applyNumberFormat="1" applyFont="1" applyFill="1" applyBorder="1">
      <alignment/>
      <protection/>
    </xf>
    <xf numFmtId="171" fontId="5" fillId="0" borderId="15" xfId="50" applyNumberFormat="1" applyFont="1" applyFill="1" applyBorder="1">
      <alignment/>
      <protection/>
    </xf>
    <xf numFmtId="171" fontId="4" fillId="33" borderId="15" xfId="50" applyNumberFormat="1" applyFont="1" applyFill="1" applyBorder="1">
      <alignment/>
      <protection/>
    </xf>
    <xf numFmtId="171" fontId="5" fillId="0" borderId="15" xfId="35" applyFont="1" applyFill="1" applyBorder="1" applyAlignment="1">
      <alignment/>
    </xf>
    <xf numFmtId="171" fontId="5" fillId="0" borderId="18" xfId="35" applyFont="1" applyFill="1" applyBorder="1" applyAlignment="1">
      <alignment/>
    </xf>
    <xf numFmtId="171" fontId="4" fillId="33" borderId="15" xfId="50" applyNumberFormat="1" applyFont="1" applyFill="1" applyBorder="1">
      <alignment/>
      <protection/>
    </xf>
    <xf numFmtId="0" fontId="6" fillId="0" borderId="0" xfId="50" applyFont="1">
      <alignment/>
      <protection/>
    </xf>
    <xf numFmtId="0" fontId="5" fillId="0" borderId="0" xfId="50" applyFont="1">
      <alignment/>
      <protection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171" fontId="4" fillId="0" borderId="13" xfId="35" applyFont="1" applyBorder="1" applyAlignment="1">
      <alignment horizontal="center"/>
    </xf>
    <xf numFmtId="0" fontId="4" fillId="33" borderId="14" xfId="0" applyFont="1" applyFill="1" applyBorder="1" applyAlignment="1">
      <alignment/>
    </xf>
    <xf numFmtId="0" fontId="5" fillId="0" borderId="15" xfId="0" applyFont="1" applyBorder="1" applyAlignment="1">
      <alignment/>
    </xf>
    <xf numFmtId="171" fontId="5" fillId="0" borderId="15" xfId="0" applyNumberFormat="1" applyFont="1" applyBorder="1" applyAlignment="1">
      <alignment/>
    </xf>
    <xf numFmtId="0" fontId="4" fillId="33" borderId="15" xfId="0" applyFont="1" applyFill="1" applyBorder="1" applyAlignment="1">
      <alignment/>
    </xf>
    <xf numFmtId="0" fontId="5" fillId="35" borderId="15" xfId="0" applyFont="1" applyFill="1" applyBorder="1" applyAlignment="1">
      <alignment/>
    </xf>
    <xf numFmtId="171" fontId="5" fillId="35" borderId="15" xfId="0" applyNumberFormat="1" applyFont="1" applyFill="1" applyBorder="1" applyAlignment="1">
      <alignment/>
    </xf>
    <xf numFmtId="171" fontId="5" fillId="0" borderId="15" xfId="0" applyNumberFormat="1" applyFont="1" applyBorder="1" applyAlignment="1">
      <alignment horizontal="center"/>
    </xf>
    <xf numFmtId="0" fontId="5" fillId="0" borderId="18" xfId="0" applyFont="1" applyBorder="1" applyAlignment="1">
      <alignment/>
    </xf>
    <xf numFmtId="171" fontId="5" fillId="35" borderId="16" xfId="0" applyNumberFormat="1" applyFont="1" applyFill="1" applyBorder="1" applyAlignment="1">
      <alignment/>
    </xf>
    <xf numFmtId="0" fontId="5" fillId="34" borderId="15" xfId="0" applyFont="1" applyFill="1" applyBorder="1" applyAlignment="1">
      <alignment/>
    </xf>
    <xf numFmtId="171" fontId="5" fillId="0" borderId="15" xfId="0" applyNumberFormat="1" applyFont="1" applyFill="1" applyBorder="1" applyAlignment="1">
      <alignment/>
    </xf>
    <xf numFmtId="171" fontId="5" fillId="34" borderId="15" xfId="0" applyNumberFormat="1" applyFont="1" applyFill="1" applyBorder="1" applyAlignment="1">
      <alignment/>
    </xf>
    <xf numFmtId="171" fontId="5" fillId="0" borderId="16" xfId="0" applyNumberFormat="1" applyFont="1" applyFill="1" applyBorder="1" applyAlignment="1">
      <alignment/>
    </xf>
    <xf numFmtId="171" fontId="4" fillId="33" borderId="15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71" fontId="5" fillId="34" borderId="17" xfId="35" applyNumberFormat="1" applyFont="1" applyFill="1" applyBorder="1" applyAlignment="1">
      <alignment/>
    </xf>
    <xf numFmtId="171" fontId="5" fillId="0" borderId="18" xfId="35" applyFont="1" applyBorder="1" applyAlignment="1">
      <alignment/>
    </xf>
    <xf numFmtId="171" fontId="5" fillId="0" borderId="18" xfId="35" applyNumberFormat="1" applyFont="1" applyBorder="1" applyAlignment="1">
      <alignment/>
    </xf>
    <xf numFmtId="171" fontId="5" fillId="35" borderId="16" xfId="35" applyFont="1" applyFill="1" applyBorder="1" applyAlignment="1">
      <alignment/>
    </xf>
    <xf numFmtId="171" fontId="5" fillId="35" borderId="18" xfId="35" applyFont="1" applyFill="1" applyBorder="1" applyAlignment="1">
      <alignment/>
    </xf>
    <xf numFmtId="0" fontId="5" fillId="35" borderId="15" xfId="50" applyFont="1" applyFill="1" applyBorder="1">
      <alignment/>
      <protection/>
    </xf>
    <xf numFmtId="171" fontId="5" fillId="35" borderId="15" xfId="50" applyNumberFormat="1" applyFont="1" applyFill="1" applyBorder="1">
      <alignment/>
      <protection/>
    </xf>
    <xf numFmtId="0" fontId="5" fillId="34" borderId="17" xfId="0" applyFont="1" applyFill="1" applyBorder="1" applyAlignment="1">
      <alignment/>
    </xf>
    <xf numFmtId="171" fontId="5" fillId="35" borderId="15" xfId="0" applyNumberFormat="1" applyFont="1" applyFill="1" applyBorder="1" applyAlignment="1">
      <alignment horizontal="center"/>
    </xf>
    <xf numFmtId="171" fontId="5" fillId="35" borderId="17" xfId="50" applyNumberFormat="1" applyFont="1" applyFill="1" applyBorder="1" applyAlignment="1">
      <alignment horizontal="center"/>
      <protection/>
    </xf>
    <xf numFmtId="171" fontId="5" fillId="36" borderId="15" xfId="0" applyNumberFormat="1" applyFont="1" applyFill="1" applyBorder="1" applyAlignment="1">
      <alignment/>
    </xf>
    <xf numFmtId="171" fontId="5" fillId="36" borderId="15" xfId="35" applyFont="1" applyFill="1" applyBorder="1" applyAlignment="1">
      <alignment/>
    </xf>
    <xf numFmtId="0" fontId="5" fillId="35" borderId="16" xfId="0" applyFont="1" applyFill="1" applyBorder="1" applyAlignment="1">
      <alignment/>
    </xf>
    <xf numFmtId="171" fontId="5" fillId="0" borderId="19" xfId="0" applyNumberFormat="1" applyFont="1" applyFill="1" applyBorder="1" applyAlignment="1">
      <alignment/>
    </xf>
    <xf numFmtId="171" fontId="5" fillId="35" borderId="16" xfId="35" applyNumberFormat="1" applyFont="1" applyFill="1" applyBorder="1" applyAlignment="1">
      <alignment/>
    </xf>
    <xf numFmtId="171" fontId="5" fillId="0" borderId="15" xfId="0" applyNumberFormat="1" applyFont="1" applyFill="1" applyBorder="1" applyAlignment="1">
      <alignment horizontal="center"/>
    </xf>
    <xf numFmtId="0" fontId="5" fillId="35" borderId="16" xfId="50" applyFont="1" applyFill="1" applyBorder="1">
      <alignment/>
      <protection/>
    </xf>
    <xf numFmtId="171" fontId="5" fillId="35" borderId="16" xfId="50" applyNumberFormat="1" applyFont="1" applyFill="1" applyBorder="1">
      <alignment/>
      <protection/>
    </xf>
    <xf numFmtId="171" fontId="5" fillId="0" borderId="18" xfId="35" applyNumberFormat="1" applyFont="1" applyFill="1" applyBorder="1" applyAlignment="1">
      <alignment/>
    </xf>
    <xf numFmtId="171" fontId="5" fillId="0" borderId="18" xfId="50" applyNumberFormat="1" applyFont="1" applyBorder="1" applyAlignment="1">
      <alignment horizontal="center"/>
      <protection/>
    </xf>
    <xf numFmtId="171" fontId="5" fillId="35" borderId="16" xfId="50" applyNumberFormat="1" applyFont="1" applyFill="1" applyBorder="1" applyAlignment="1">
      <alignment horizontal="center"/>
      <protection/>
    </xf>
    <xf numFmtId="0" fontId="5" fillId="35" borderId="16" xfId="50" applyFont="1" applyFill="1" applyBorder="1">
      <alignment/>
      <protection/>
    </xf>
    <xf numFmtId="171" fontId="5" fillId="35" borderId="16" xfId="50" applyNumberFormat="1" applyFont="1" applyFill="1" applyBorder="1">
      <alignment/>
      <protection/>
    </xf>
    <xf numFmtId="0" fontId="5" fillId="36" borderId="15" xfId="50" applyFont="1" applyFill="1" applyBorder="1">
      <alignment/>
      <protection/>
    </xf>
    <xf numFmtId="171" fontId="5" fillId="36" borderId="15" xfId="50" applyNumberFormat="1" applyFont="1" applyFill="1" applyBorder="1">
      <alignment/>
      <protection/>
    </xf>
    <xf numFmtId="171" fontId="5" fillId="36" borderId="15" xfId="35" applyFont="1" applyFill="1" applyBorder="1" applyAlignment="1">
      <alignment horizontal="center"/>
    </xf>
    <xf numFmtId="171" fontId="5" fillId="36" borderId="15" xfId="50" applyNumberFormat="1" applyFont="1" applyFill="1" applyBorder="1" applyAlignment="1">
      <alignment horizontal="center"/>
      <protection/>
    </xf>
    <xf numFmtId="171" fontId="5" fillId="36" borderId="18" xfId="35" applyFont="1" applyFill="1" applyBorder="1" applyAlignment="1">
      <alignment/>
    </xf>
    <xf numFmtId="171" fontId="5" fillId="36" borderId="15" xfId="35" applyNumberFormat="1" applyFont="1" applyFill="1" applyBorder="1" applyAlignment="1">
      <alignment/>
    </xf>
    <xf numFmtId="171" fontId="5" fillId="0" borderId="15" xfId="35" applyNumberFormat="1" applyFont="1" applyBorder="1" applyAlignment="1">
      <alignment/>
    </xf>
    <xf numFmtId="0" fontId="5" fillId="35" borderId="18" xfId="0" applyFont="1" applyFill="1" applyBorder="1" applyAlignment="1">
      <alignment/>
    </xf>
    <xf numFmtId="171" fontId="5" fillId="0" borderId="15" xfId="35" applyFont="1" applyFill="1" applyBorder="1" applyAlignment="1">
      <alignment horizontal="center"/>
    </xf>
    <xf numFmtId="171" fontId="5" fillId="34" borderId="15" xfId="35" applyFont="1" applyFill="1" applyBorder="1" applyAlignment="1">
      <alignment horizontal="center"/>
    </xf>
    <xf numFmtId="0" fontId="5" fillId="36" borderId="18" xfId="0" applyFont="1" applyFill="1" applyBorder="1" applyAlignment="1">
      <alignment/>
    </xf>
    <xf numFmtId="171" fontId="5" fillId="36" borderId="15" xfId="0" applyNumberFormat="1" applyFont="1" applyFill="1" applyBorder="1" applyAlignment="1">
      <alignment horizontal="center"/>
    </xf>
    <xf numFmtId="171" fontId="5" fillId="35" borderId="16" xfId="35" applyFont="1" applyFill="1" applyBorder="1" applyAlignment="1">
      <alignment horizontal="center"/>
    </xf>
    <xf numFmtId="0" fontId="5" fillId="36" borderId="15" xfId="0" applyFont="1" applyFill="1" applyBorder="1" applyAlignment="1">
      <alignment/>
    </xf>
    <xf numFmtId="0" fontId="5" fillId="0" borderId="16" xfId="0" applyFont="1" applyBorder="1" applyAlignment="1">
      <alignment/>
    </xf>
    <xf numFmtId="171" fontId="5" fillId="0" borderId="16" xfId="35" applyFont="1" applyFill="1" applyBorder="1" applyAlignment="1">
      <alignment horizontal="center"/>
    </xf>
    <xf numFmtId="171" fontId="5" fillId="0" borderId="16" xfId="0" applyNumberFormat="1" applyFont="1" applyBorder="1" applyAlignment="1">
      <alignment/>
    </xf>
    <xf numFmtId="171" fontId="5" fillId="34" borderId="15" xfId="50" applyNumberFormat="1" applyFont="1" applyFill="1" applyBorder="1" applyAlignment="1">
      <alignment horizontal="center"/>
      <protection/>
    </xf>
    <xf numFmtId="0" fontId="5" fillId="35" borderId="18" xfId="50" applyFont="1" applyFill="1" applyBorder="1">
      <alignment/>
      <protection/>
    </xf>
    <xf numFmtId="171" fontId="5" fillId="35" borderId="18" xfId="50" applyNumberFormat="1" applyFont="1" applyFill="1" applyBorder="1">
      <alignment/>
      <protection/>
    </xf>
    <xf numFmtId="171" fontId="5" fillId="0" borderId="18" xfId="0" applyNumberFormat="1" applyFont="1" applyFill="1" applyBorder="1" applyAlignment="1">
      <alignment/>
    </xf>
    <xf numFmtId="171" fontId="5" fillId="0" borderId="18" xfId="35" applyFont="1" applyFill="1" applyBorder="1" applyAlignment="1">
      <alignment horizontal="center"/>
    </xf>
    <xf numFmtId="171" fontId="5" fillId="0" borderId="18" xfId="0" applyNumberFormat="1" applyFont="1" applyBorder="1" applyAlignment="1">
      <alignment/>
    </xf>
    <xf numFmtId="171" fontId="5" fillId="35" borderId="18" xfId="0" applyNumberFormat="1" applyFont="1" applyFill="1" applyBorder="1" applyAlignment="1">
      <alignment/>
    </xf>
    <xf numFmtId="0" fontId="5" fillId="36" borderId="16" xfId="0" applyFont="1" applyFill="1" applyBorder="1" applyAlignment="1">
      <alignment/>
    </xf>
    <xf numFmtId="171" fontId="5" fillId="36" borderId="16" xfId="0" applyNumberFormat="1" applyFont="1" applyFill="1" applyBorder="1" applyAlignment="1">
      <alignment/>
    </xf>
    <xf numFmtId="171" fontId="5" fillId="36" borderId="16" xfId="35" applyFont="1" applyFill="1" applyBorder="1" applyAlignment="1">
      <alignment horizontal="center"/>
    </xf>
    <xf numFmtId="171" fontId="5" fillId="36" borderId="16" xfId="35" applyFont="1" applyFill="1" applyBorder="1" applyAlignment="1">
      <alignment/>
    </xf>
    <xf numFmtId="171" fontId="5" fillId="35" borderId="18" xfId="35" applyNumberFormat="1" applyFont="1" applyFill="1" applyBorder="1" applyAlignment="1">
      <alignment/>
    </xf>
    <xf numFmtId="0" fontId="4" fillId="33" borderId="17" xfId="0" applyFont="1" applyFill="1" applyBorder="1" applyAlignment="1">
      <alignment/>
    </xf>
    <xf numFmtId="171" fontId="4" fillId="33" borderId="17" xfId="35" applyNumberFormat="1" applyFont="1" applyFill="1" applyBorder="1" applyAlignment="1">
      <alignment/>
    </xf>
    <xf numFmtId="171" fontId="5" fillId="0" borderId="16" xfId="35" applyFont="1" applyBorder="1" applyAlignment="1">
      <alignment horizontal="center"/>
    </xf>
    <xf numFmtId="171" fontId="4" fillId="33" borderId="17" xfId="35" applyFont="1" applyFill="1" applyBorder="1" applyAlignment="1">
      <alignment/>
    </xf>
    <xf numFmtId="171" fontId="5" fillId="0" borderId="16" xfId="35" applyNumberFormat="1" applyFont="1" applyBorder="1" applyAlignment="1">
      <alignment/>
    </xf>
    <xf numFmtId="0" fontId="5" fillId="34" borderId="18" xfId="50" applyFont="1" applyFill="1" applyBorder="1">
      <alignment/>
      <protection/>
    </xf>
    <xf numFmtId="171" fontId="5" fillId="34" borderId="18" xfId="50" applyNumberFormat="1" applyFont="1" applyFill="1" applyBorder="1">
      <alignment/>
      <protection/>
    </xf>
    <xf numFmtId="0" fontId="5" fillId="0" borderId="15" xfId="50" applyFont="1" applyFill="1" applyBorder="1">
      <alignment/>
      <protection/>
    </xf>
    <xf numFmtId="0" fontId="5" fillId="0" borderId="15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171" fontId="5" fillId="0" borderId="18" xfId="0" applyNumberFormat="1" applyFont="1" applyFill="1" applyBorder="1" applyAlignment="1">
      <alignment horizontal="center"/>
    </xf>
    <xf numFmtId="0" fontId="4" fillId="33" borderId="15" xfId="0" applyFont="1" applyFill="1" applyBorder="1" applyAlignment="1">
      <alignment/>
    </xf>
    <xf numFmtId="171" fontId="4" fillId="33" borderId="15" xfId="0" applyNumberFormat="1" applyFont="1" applyFill="1" applyBorder="1" applyAlignment="1">
      <alignment/>
    </xf>
    <xf numFmtId="0" fontId="5" fillId="0" borderId="19" xfId="0" applyFont="1" applyFill="1" applyBorder="1" applyAlignment="1">
      <alignment/>
    </xf>
    <xf numFmtId="171" fontId="5" fillId="0" borderId="19" xfId="35" applyFont="1" applyFill="1" applyBorder="1" applyAlignment="1">
      <alignment horizontal="center"/>
    </xf>
    <xf numFmtId="171" fontId="5" fillId="0" borderId="19" xfId="35" applyFont="1" applyFill="1" applyBorder="1" applyAlignment="1">
      <alignment/>
    </xf>
    <xf numFmtId="0" fontId="4" fillId="0" borderId="20" xfId="50" applyFont="1" applyBorder="1" applyAlignment="1">
      <alignment horizontal="center"/>
      <protection/>
    </xf>
    <xf numFmtId="0" fontId="4" fillId="0" borderId="21" xfId="50" applyFont="1" applyBorder="1" applyAlignment="1">
      <alignment horizontal="center"/>
      <protection/>
    </xf>
    <xf numFmtId="0" fontId="4" fillId="0" borderId="22" xfId="50" applyFont="1" applyBorder="1" applyAlignment="1">
      <alignment horizontal="center"/>
      <protection/>
    </xf>
    <xf numFmtId="0" fontId="4" fillId="0" borderId="23" xfId="50" applyFont="1" applyBorder="1" applyAlignment="1">
      <alignment horizontal="center"/>
      <protection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24" fillId="0" borderId="23" xfId="0" applyFont="1" applyBorder="1" applyAlignment="1">
      <alignment horizontal="center"/>
    </xf>
    <xf numFmtId="0" fontId="25" fillId="0" borderId="0" xfId="0" applyFont="1" applyAlignment="1">
      <alignment/>
    </xf>
    <xf numFmtId="0" fontId="26" fillId="0" borderId="10" xfId="0" applyFont="1" applyBorder="1" applyAlignment="1">
      <alignment/>
    </xf>
    <xf numFmtId="0" fontId="26" fillId="0" borderId="21" xfId="0" applyFon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26" fillId="0" borderId="20" xfId="0" applyFont="1" applyBorder="1" applyAlignment="1">
      <alignment horizontal="center"/>
    </xf>
    <xf numFmtId="0" fontId="27" fillId="0" borderId="21" xfId="0" applyFont="1" applyBorder="1" applyAlignment="1">
      <alignment/>
    </xf>
    <xf numFmtId="0" fontId="27" fillId="0" borderId="22" xfId="0" applyFont="1" applyBorder="1" applyAlignment="1">
      <alignment/>
    </xf>
    <xf numFmtId="0" fontId="26" fillId="0" borderId="12" xfId="0" applyFont="1" applyBorder="1" applyAlignment="1">
      <alignment/>
    </xf>
    <xf numFmtId="0" fontId="26" fillId="0" borderId="12" xfId="0" applyFont="1" applyBorder="1" applyAlignment="1">
      <alignment horizontal="center"/>
    </xf>
    <xf numFmtId="0" fontId="26" fillId="0" borderId="11" xfId="0" applyFont="1" applyFill="1" applyBorder="1" applyAlignment="1">
      <alignment horizontal="center"/>
    </xf>
    <xf numFmtId="171" fontId="26" fillId="0" borderId="11" xfId="0" applyNumberFormat="1" applyFont="1" applyFill="1" applyBorder="1" applyAlignment="1">
      <alignment horizontal="center"/>
    </xf>
    <xf numFmtId="0" fontId="26" fillId="33" borderId="14" xfId="0" applyFont="1" applyFill="1" applyBorder="1" applyAlignment="1">
      <alignment/>
    </xf>
    <xf numFmtId="171" fontId="26" fillId="33" borderId="14" xfId="0" applyNumberFormat="1" applyFont="1" applyFill="1" applyBorder="1" applyAlignment="1">
      <alignment/>
    </xf>
    <xf numFmtId="0" fontId="27" fillId="34" borderId="15" xfId="0" applyFont="1" applyFill="1" applyBorder="1" applyAlignment="1">
      <alignment/>
    </xf>
    <xf numFmtId="171" fontId="27" fillId="34" borderId="15" xfId="37" applyNumberFormat="1" applyFont="1" applyFill="1" applyBorder="1" applyAlignment="1">
      <alignment/>
    </xf>
    <xf numFmtId="171" fontId="27" fillId="34" borderId="17" xfId="0" applyNumberFormat="1" applyFont="1" applyFill="1" applyBorder="1" applyAlignment="1">
      <alignment/>
    </xf>
    <xf numFmtId="171" fontId="27" fillId="34" borderId="15" xfId="0" applyNumberFormat="1" applyFont="1" applyFill="1" applyBorder="1" applyAlignment="1">
      <alignment/>
    </xf>
    <xf numFmtId="0" fontId="27" fillId="0" borderId="15" xfId="0" applyFont="1" applyFill="1" applyBorder="1" applyAlignment="1">
      <alignment/>
    </xf>
    <xf numFmtId="171" fontId="27" fillId="0" borderId="15" xfId="0" applyNumberFormat="1" applyFont="1" applyFill="1" applyBorder="1" applyAlignment="1">
      <alignment/>
    </xf>
    <xf numFmtId="171" fontId="27" fillId="0" borderId="17" xfId="0" applyNumberFormat="1" applyFont="1" applyFill="1" applyBorder="1" applyAlignment="1">
      <alignment/>
    </xf>
    <xf numFmtId="171" fontId="27" fillId="0" borderId="17" xfId="0" applyNumberFormat="1" applyFont="1" applyBorder="1" applyAlignment="1">
      <alignment/>
    </xf>
    <xf numFmtId="0" fontId="27" fillId="0" borderId="15" xfId="0" applyFont="1" applyBorder="1" applyAlignment="1">
      <alignment/>
    </xf>
    <xf numFmtId="171" fontId="27" fillId="0" borderId="15" xfId="37" applyNumberFormat="1" applyFont="1" applyBorder="1" applyAlignment="1">
      <alignment/>
    </xf>
    <xf numFmtId="0" fontId="27" fillId="35" borderId="15" xfId="0" applyFont="1" applyFill="1" applyBorder="1" applyAlignment="1">
      <alignment/>
    </xf>
    <xf numFmtId="171" fontId="27" fillId="35" borderId="15" xfId="37" applyNumberFormat="1" applyFont="1" applyFill="1" applyBorder="1" applyAlignment="1">
      <alignment/>
    </xf>
    <xf numFmtId="171" fontId="27" fillId="35" borderId="17" xfId="0" applyNumberFormat="1" applyFont="1" applyFill="1" applyBorder="1" applyAlignment="1">
      <alignment/>
    </xf>
    <xf numFmtId="171" fontId="27" fillId="35" borderId="15" xfId="0" applyNumberFormat="1" applyFont="1" applyFill="1" applyBorder="1" applyAlignment="1">
      <alignment/>
    </xf>
    <xf numFmtId="0" fontId="26" fillId="33" borderId="15" xfId="0" applyFont="1" applyFill="1" applyBorder="1" applyAlignment="1">
      <alignment/>
    </xf>
    <xf numFmtId="171" fontId="26" fillId="33" borderId="15" xfId="0" applyNumberFormat="1" applyFont="1" applyFill="1" applyBorder="1" applyAlignment="1">
      <alignment/>
    </xf>
    <xf numFmtId="0" fontId="27" fillId="36" borderId="15" xfId="0" applyFont="1" applyFill="1" applyBorder="1" applyAlignment="1">
      <alignment/>
    </xf>
    <xf numFmtId="171" fontId="27" fillId="36" borderId="15" xfId="0" applyNumberFormat="1" applyFont="1" applyFill="1" applyBorder="1" applyAlignment="1">
      <alignment/>
    </xf>
    <xf numFmtId="171" fontId="27" fillId="36" borderId="17" xfId="0" applyNumberFormat="1" applyFont="1" applyFill="1" applyBorder="1" applyAlignment="1">
      <alignment/>
    </xf>
    <xf numFmtId="171" fontId="27" fillId="36" borderId="15" xfId="37" applyNumberFormat="1" applyFont="1" applyFill="1" applyBorder="1" applyAlignment="1">
      <alignment/>
    </xf>
    <xf numFmtId="0" fontId="27" fillId="35" borderId="17" xfId="0" applyFont="1" applyFill="1" applyBorder="1" applyAlignment="1">
      <alignment/>
    </xf>
    <xf numFmtId="171" fontId="27" fillId="35" borderId="17" xfId="37" applyNumberFormat="1" applyFont="1" applyFill="1" applyBorder="1" applyAlignment="1">
      <alignment/>
    </xf>
    <xf numFmtId="0" fontId="27" fillId="0" borderId="16" xfId="0" applyFont="1" applyFill="1" applyBorder="1" applyAlignment="1">
      <alignment/>
    </xf>
    <xf numFmtId="171" fontId="27" fillId="0" borderId="16" xfId="37" applyNumberFormat="1" applyFont="1" applyFill="1" applyBorder="1" applyAlignment="1">
      <alignment/>
    </xf>
    <xf numFmtId="171" fontId="27" fillId="0" borderId="16" xfId="0" applyNumberFormat="1" applyFont="1" applyFill="1" applyBorder="1" applyAlignment="1">
      <alignment/>
    </xf>
    <xf numFmtId="0" fontId="27" fillId="34" borderId="17" xfId="0" applyFont="1" applyFill="1" applyBorder="1" applyAlignment="1">
      <alignment/>
    </xf>
    <xf numFmtId="171" fontId="26" fillId="34" borderId="17" xfId="37" applyNumberFormat="1" applyFont="1" applyFill="1" applyBorder="1" applyAlignment="1">
      <alignment/>
    </xf>
    <xf numFmtId="0" fontId="27" fillId="0" borderId="18" xfId="0" applyFont="1" applyFill="1" applyBorder="1" applyAlignment="1">
      <alignment/>
    </xf>
    <xf numFmtId="171" fontId="27" fillId="0" borderId="18" xfId="0" applyNumberFormat="1" applyFont="1" applyFill="1" applyBorder="1" applyAlignment="1">
      <alignment/>
    </xf>
    <xf numFmtId="0" fontId="27" fillId="0" borderId="18" xfId="0" applyFont="1" applyBorder="1" applyAlignment="1">
      <alignment/>
    </xf>
    <xf numFmtId="171" fontId="27" fillId="0" borderId="18" xfId="37" applyNumberFormat="1" applyFont="1" applyBorder="1" applyAlignment="1">
      <alignment/>
    </xf>
    <xf numFmtId="171" fontId="27" fillId="36" borderId="18" xfId="37" applyNumberFormat="1" applyFont="1" applyFill="1" applyBorder="1" applyAlignment="1">
      <alignment/>
    </xf>
    <xf numFmtId="171" fontId="27" fillId="36" borderId="18" xfId="0" applyNumberFormat="1" applyFont="1" applyFill="1" applyBorder="1" applyAlignment="1">
      <alignment/>
    </xf>
    <xf numFmtId="171" fontId="27" fillId="0" borderId="15" xfId="37" applyNumberFormat="1" applyFont="1" applyFill="1" applyBorder="1" applyAlignment="1">
      <alignment/>
    </xf>
    <xf numFmtId="171" fontId="27" fillId="0" borderId="15" xfId="0" applyNumberFormat="1" applyFont="1" applyBorder="1" applyAlignment="1">
      <alignment/>
    </xf>
    <xf numFmtId="0" fontId="27" fillId="0" borderId="16" xfId="0" applyFont="1" applyBorder="1" applyAlignment="1">
      <alignment/>
    </xf>
    <xf numFmtId="171" fontId="27" fillId="0" borderId="16" xfId="37" applyNumberFormat="1" applyFont="1" applyBorder="1" applyAlignment="1">
      <alignment/>
    </xf>
    <xf numFmtId="171" fontId="27" fillId="0" borderId="16" xfId="0" applyNumberFormat="1" applyFont="1" applyBorder="1" applyAlignment="1">
      <alignment/>
    </xf>
    <xf numFmtId="171" fontId="26" fillId="33" borderId="15" xfId="37" applyNumberFormat="1" applyFont="1" applyFill="1" applyBorder="1" applyAlignment="1">
      <alignment/>
    </xf>
    <xf numFmtId="171" fontId="26" fillId="0" borderId="17" xfId="0" applyNumberFormat="1" applyFont="1" applyFill="1" applyBorder="1" applyAlignment="1">
      <alignment/>
    </xf>
    <xf numFmtId="171" fontId="27" fillId="0" borderId="18" xfId="0" applyNumberFormat="1" applyFont="1" applyFill="1" applyBorder="1" applyAlignment="1">
      <alignment horizontal="center"/>
    </xf>
    <xf numFmtId="171" fontId="26" fillId="0" borderId="11" xfId="0" applyNumberFormat="1" applyFont="1" applyFill="1" applyBorder="1" applyAlignment="1">
      <alignment/>
    </xf>
    <xf numFmtId="171" fontId="27" fillId="35" borderId="18" xfId="0" applyNumberFormat="1" applyFont="1" applyFill="1" applyBorder="1" applyAlignment="1">
      <alignment horizontal="center"/>
    </xf>
    <xf numFmtId="171" fontId="27" fillId="34" borderId="18" xfId="0" applyNumberFormat="1" applyFont="1" applyFill="1" applyBorder="1" applyAlignment="1">
      <alignment/>
    </xf>
    <xf numFmtId="171" fontId="26" fillId="34" borderId="17" xfId="0" applyNumberFormat="1" applyFont="1" applyFill="1" applyBorder="1" applyAlignment="1">
      <alignment/>
    </xf>
    <xf numFmtId="171" fontId="27" fillId="34" borderId="18" xfId="37" applyNumberFormat="1" applyFont="1" applyFill="1" applyBorder="1" applyAlignment="1">
      <alignment/>
    </xf>
    <xf numFmtId="171" fontId="27" fillId="34" borderId="18" xfId="0" applyNumberFormat="1" applyFont="1" applyFill="1" applyBorder="1" applyAlignment="1">
      <alignment horizontal="center"/>
    </xf>
    <xf numFmtId="171" fontId="26" fillId="0" borderId="15" xfId="0" applyNumberFormat="1" applyFont="1" applyFill="1" applyBorder="1" applyAlignment="1">
      <alignment/>
    </xf>
    <xf numFmtId="171" fontId="27" fillId="0" borderId="18" xfId="37" applyNumberFormat="1" applyFont="1" applyFill="1" applyBorder="1" applyAlignment="1">
      <alignment/>
    </xf>
    <xf numFmtId="171" fontId="27" fillId="0" borderId="18" xfId="0" applyNumberFormat="1" applyFont="1" applyBorder="1" applyAlignment="1">
      <alignment/>
    </xf>
    <xf numFmtId="0" fontId="27" fillId="35" borderId="18" xfId="0" applyFont="1" applyFill="1" applyBorder="1" applyAlignment="1">
      <alignment/>
    </xf>
    <xf numFmtId="171" fontId="27" fillId="35" borderId="18" xfId="37" applyNumberFormat="1" applyFont="1" applyFill="1" applyBorder="1" applyAlignment="1">
      <alignment/>
    </xf>
    <xf numFmtId="171" fontId="27" fillId="35" borderId="18" xfId="0" applyNumberFormat="1" applyFont="1" applyFill="1" applyBorder="1" applyAlignment="1">
      <alignment/>
    </xf>
    <xf numFmtId="0" fontId="28" fillId="0" borderId="19" xfId="0" applyFont="1" applyFill="1" applyBorder="1" applyAlignment="1">
      <alignment/>
    </xf>
    <xf numFmtId="0" fontId="27" fillId="0" borderId="19" xfId="0" applyFont="1" applyBorder="1" applyAlignment="1">
      <alignment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เครื่องหมายจุลภาค 2" xfId="37"/>
    <cellStyle name="Currency" xfId="38"/>
    <cellStyle name="Currency [0]" xfId="39"/>
    <cellStyle name="เซลล์ตรวจสอบ" xfId="40"/>
    <cellStyle name="เซลล์ที่มีการเชื่อมโยง" xfId="41"/>
    <cellStyle name="Percent" xfId="42"/>
    <cellStyle name="แย่" xfId="43"/>
    <cellStyle name="แสดงผล" xfId="44"/>
    <cellStyle name="การคำนวณ" xfId="45"/>
    <cellStyle name="ข้อความเตือน" xfId="46"/>
    <cellStyle name="ข้อความอธิบาย" xfId="47"/>
    <cellStyle name="ชื่อเรื่อง" xfId="48"/>
    <cellStyle name="ดี" xfId="49"/>
    <cellStyle name="ปกติ_Sheet1" xfId="50"/>
    <cellStyle name="ป้อนค่า" xfId="51"/>
    <cellStyle name="ปานกลาง" xfId="52"/>
    <cellStyle name="ผลรวม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4"/>
  <sheetViews>
    <sheetView zoomScalePageLayoutView="0" workbookViewId="0" topLeftCell="A1">
      <selection activeCell="V2" sqref="V2"/>
    </sheetView>
  </sheetViews>
  <sheetFormatPr defaultColWidth="9.140625" defaultRowHeight="12.75"/>
  <cols>
    <col min="1" max="1" width="27.7109375" style="167" customWidth="1"/>
    <col min="2" max="2" width="5.8515625" style="167" bestFit="1" customWidth="1"/>
    <col min="3" max="3" width="6.8515625" style="167" bestFit="1" customWidth="1"/>
    <col min="4" max="4" width="4.421875" style="167" bestFit="1" customWidth="1"/>
    <col min="5" max="5" width="5.00390625" style="167" bestFit="1" customWidth="1"/>
    <col min="6" max="7" width="5.140625" style="167" bestFit="1" customWidth="1"/>
    <col min="8" max="8" width="7.00390625" style="167" bestFit="1" customWidth="1"/>
    <col min="9" max="9" width="5.8515625" style="167" bestFit="1" customWidth="1"/>
    <col min="10" max="10" width="6.8515625" style="167" bestFit="1" customWidth="1"/>
    <col min="11" max="14" width="5.8515625" style="167" bestFit="1" customWidth="1"/>
    <col min="15" max="15" width="7.00390625" style="167" bestFit="1" customWidth="1"/>
    <col min="16" max="16" width="6.8515625" style="167" bestFit="1" customWidth="1"/>
    <col min="17" max="17" width="5.8515625" style="167" bestFit="1" customWidth="1"/>
    <col min="18" max="18" width="5.00390625" style="167" bestFit="1" customWidth="1"/>
    <col min="19" max="20" width="5.8515625" style="167" bestFit="1" customWidth="1"/>
    <col min="21" max="21" width="7.00390625" style="167" bestFit="1" customWidth="1"/>
    <col min="22" max="16384" width="9.140625" style="167" customWidth="1"/>
  </cols>
  <sheetData>
    <row r="1" spans="1:21" ht="19.5" customHeight="1">
      <c r="A1" s="166" t="s">
        <v>127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</row>
    <row r="2" spans="1:21" ht="19.5" customHeight="1">
      <c r="A2" s="168"/>
      <c r="B2" s="169" t="s">
        <v>128</v>
      </c>
      <c r="C2" s="169"/>
      <c r="D2" s="169"/>
      <c r="E2" s="169"/>
      <c r="F2" s="169"/>
      <c r="G2" s="169"/>
      <c r="H2" s="170"/>
      <c r="I2" s="169" t="s">
        <v>129</v>
      </c>
      <c r="J2" s="169"/>
      <c r="K2" s="169"/>
      <c r="L2" s="169"/>
      <c r="M2" s="169"/>
      <c r="N2" s="170"/>
      <c r="O2" s="169" t="s">
        <v>1</v>
      </c>
      <c r="P2" s="169"/>
      <c r="Q2" s="169"/>
      <c r="R2" s="169"/>
      <c r="S2" s="169"/>
      <c r="T2" s="169"/>
      <c r="U2" s="170"/>
    </row>
    <row r="3" spans="1:21" ht="19.5" customHeight="1">
      <c r="A3" s="171" t="s">
        <v>2</v>
      </c>
      <c r="B3" s="172" t="s">
        <v>40</v>
      </c>
      <c r="C3" s="169"/>
      <c r="D3" s="169"/>
      <c r="E3" s="169"/>
      <c r="F3" s="169"/>
      <c r="G3" s="170"/>
      <c r="H3" s="171" t="s">
        <v>1</v>
      </c>
      <c r="I3" s="172" t="s">
        <v>40</v>
      </c>
      <c r="J3" s="169"/>
      <c r="K3" s="173"/>
      <c r="L3" s="173"/>
      <c r="M3" s="174"/>
      <c r="N3" s="171" t="s">
        <v>1</v>
      </c>
      <c r="O3" s="172" t="s">
        <v>40</v>
      </c>
      <c r="P3" s="169"/>
      <c r="Q3" s="169"/>
      <c r="R3" s="169"/>
      <c r="S3" s="169"/>
      <c r="T3" s="170"/>
      <c r="U3" s="171" t="s">
        <v>1</v>
      </c>
    </row>
    <row r="4" spans="1:21" ht="19.5" customHeight="1">
      <c r="A4" s="175"/>
      <c r="B4" s="176" t="s">
        <v>0</v>
      </c>
      <c r="C4" s="176" t="s">
        <v>77</v>
      </c>
      <c r="D4" s="176" t="s">
        <v>130</v>
      </c>
      <c r="E4" s="176" t="s">
        <v>78</v>
      </c>
      <c r="F4" s="176" t="s">
        <v>1</v>
      </c>
      <c r="G4" s="176" t="s">
        <v>64</v>
      </c>
      <c r="H4" s="176" t="s">
        <v>44</v>
      </c>
      <c r="I4" s="176" t="s">
        <v>0</v>
      </c>
      <c r="J4" s="176" t="s">
        <v>77</v>
      </c>
      <c r="K4" s="176" t="s">
        <v>130</v>
      </c>
      <c r="L4" s="176" t="s">
        <v>1</v>
      </c>
      <c r="M4" s="176" t="s">
        <v>64</v>
      </c>
      <c r="N4" s="176" t="s">
        <v>44</v>
      </c>
      <c r="O4" s="176" t="s">
        <v>0</v>
      </c>
      <c r="P4" s="176" t="s">
        <v>77</v>
      </c>
      <c r="Q4" s="176" t="s">
        <v>130</v>
      </c>
      <c r="R4" s="176" t="s">
        <v>78</v>
      </c>
      <c r="S4" s="176" t="s">
        <v>1</v>
      </c>
      <c r="T4" s="176" t="s">
        <v>64</v>
      </c>
      <c r="U4" s="176" t="s">
        <v>44</v>
      </c>
    </row>
    <row r="5" spans="1:21" ht="19.5" customHeight="1">
      <c r="A5" s="177" t="s">
        <v>58</v>
      </c>
      <c r="B5" s="178">
        <f>B6+B14+B42+B66+B70+B76+B85+B89</f>
        <v>983.5799999999999</v>
      </c>
      <c r="C5" s="178">
        <f aca="true" t="shared" si="0" ref="C5:U5">C6+C14+C42+C66+C70+C76+C85+C89</f>
        <v>32.01</v>
      </c>
      <c r="D5" s="178">
        <f t="shared" si="0"/>
        <v>0</v>
      </c>
      <c r="E5" s="178">
        <f t="shared" si="0"/>
        <v>0</v>
      </c>
      <c r="F5" s="178">
        <f t="shared" si="0"/>
        <v>32.01</v>
      </c>
      <c r="G5" s="178">
        <f t="shared" si="0"/>
        <v>48.015</v>
      </c>
      <c r="H5" s="178">
        <f t="shared" si="0"/>
        <v>1031.5949999999998</v>
      </c>
      <c r="I5" s="178">
        <f t="shared" si="0"/>
        <v>281.59</v>
      </c>
      <c r="J5" s="178">
        <f t="shared" si="0"/>
        <v>16.66</v>
      </c>
      <c r="K5" s="178">
        <f t="shared" si="0"/>
        <v>160.99</v>
      </c>
      <c r="L5" s="178">
        <f t="shared" si="0"/>
        <v>177.65</v>
      </c>
      <c r="M5" s="178">
        <f t="shared" si="0"/>
        <v>268.55499999999995</v>
      </c>
      <c r="N5" s="178">
        <f t="shared" si="0"/>
        <v>550.145</v>
      </c>
      <c r="O5" s="178">
        <f t="shared" si="0"/>
        <v>1265.17</v>
      </c>
      <c r="P5" s="178">
        <f t="shared" si="0"/>
        <v>48.67</v>
      </c>
      <c r="Q5" s="178">
        <f t="shared" si="0"/>
        <v>160.99</v>
      </c>
      <c r="R5" s="178">
        <f t="shared" si="0"/>
        <v>0</v>
      </c>
      <c r="S5" s="178">
        <f t="shared" si="0"/>
        <v>209.66</v>
      </c>
      <c r="T5" s="178">
        <f t="shared" si="0"/>
        <v>316.57</v>
      </c>
      <c r="U5" s="178">
        <f t="shared" si="0"/>
        <v>1581.7399999999998</v>
      </c>
    </row>
    <row r="6" spans="1:21" ht="19.5" customHeight="1">
      <c r="A6" s="179" t="s">
        <v>3</v>
      </c>
      <c r="B6" s="180">
        <f>SUM(B7:B9)</f>
        <v>193.82999999999998</v>
      </c>
      <c r="C6" s="180">
        <f aca="true" t="shared" si="1" ref="C6:U6">SUM(C7:C9)</f>
        <v>0</v>
      </c>
      <c r="D6" s="180">
        <f t="shared" si="1"/>
        <v>0</v>
      </c>
      <c r="E6" s="180">
        <f t="shared" si="1"/>
        <v>0</v>
      </c>
      <c r="F6" s="180">
        <f t="shared" si="1"/>
        <v>0</v>
      </c>
      <c r="G6" s="180">
        <f t="shared" si="1"/>
        <v>0</v>
      </c>
      <c r="H6" s="180">
        <f t="shared" si="1"/>
        <v>193.82999999999998</v>
      </c>
      <c r="I6" s="180">
        <f t="shared" si="1"/>
        <v>140.82999999999998</v>
      </c>
      <c r="J6" s="180">
        <f t="shared" si="1"/>
        <v>0</v>
      </c>
      <c r="K6" s="180">
        <f t="shared" si="1"/>
        <v>18.5</v>
      </c>
      <c r="L6" s="180">
        <f t="shared" si="1"/>
        <v>18.5</v>
      </c>
      <c r="M6" s="180">
        <f t="shared" si="1"/>
        <v>27.75</v>
      </c>
      <c r="N6" s="180">
        <f t="shared" si="1"/>
        <v>168.57999999999998</v>
      </c>
      <c r="O6" s="180">
        <f t="shared" si="1"/>
        <v>334.65999999999997</v>
      </c>
      <c r="P6" s="180">
        <f t="shared" si="1"/>
        <v>0</v>
      </c>
      <c r="Q6" s="180">
        <f t="shared" si="1"/>
        <v>18.5</v>
      </c>
      <c r="R6" s="180">
        <f t="shared" si="1"/>
        <v>0</v>
      </c>
      <c r="S6" s="180">
        <f t="shared" si="1"/>
        <v>18.5</v>
      </c>
      <c r="T6" s="180">
        <f t="shared" si="1"/>
        <v>27.75</v>
      </c>
      <c r="U6" s="180">
        <f t="shared" si="1"/>
        <v>362.40999999999997</v>
      </c>
    </row>
    <row r="7" spans="1:21" ht="19.5" customHeight="1">
      <c r="A7" s="181" t="s">
        <v>121</v>
      </c>
      <c r="B7" s="182">
        <v>0.67</v>
      </c>
      <c r="C7" s="182">
        <v>0</v>
      </c>
      <c r="D7" s="182">
        <v>0</v>
      </c>
      <c r="E7" s="182">
        <v>0</v>
      </c>
      <c r="F7" s="183">
        <f>SUM(C7:E7)</f>
        <v>0</v>
      </c>
      <c r="G7" s="183">
        <f aca="true" t="shared" si="2" ref="G7:G36">F7*1.5</f>
        <v>0</v>
      </c>
      <c r="H7" s="183">
        <f>B7+G7</f>
        <v>0.67</v>
      </c>
      <c r="I7" s="184">
        <v>0</v>
      </c>
      <c r="J7" s="184">
        <v>0</v>
      </c>
      <c r="K7" s="184">
        <v>0</v>
      </c>
      <c r="L7" s="183">
        <f>SUM(J7:K7)</f>
        <v>0</v>
      </c>
      <c r="M7" s="183">
        <f aca="true" t="shared" si="3" ref="M7:M36">L7*1.5</f>
        <v>0</v>
      </c>
      <c r="N7" s="183">
        <f>I7+M7</f>
        <v>0</v>
      </c>
      <c r="O7" s="183">
        <f>B7+I7</f>
        <v>0.67</v>
      </c>
      <c r="P7" s="183">
        <f>C7+J7</f>
        <v>0</v>
      </c>
      <c r="Q7" s="183">
        <f>D7+K7</f>
        <v>0</v>
      </c>
      <c r="R7" s="183">
        <f>E7</f>
        <v>0</v>
      </c>
      <c r="S7" s="183">
        <f>F7+L7</f>
        <v>0</v>
      </c>
      <c r="T7" s="183">
        <f>G7+M7</f>
        <v>0</v>
      </c>
      <c r="U7" s="183">
        <f>H7+N7</f>
        <v>0.67</v>
      </c>
    </row>
    <row r="8" spans="1:21" ht="19.5" customHeight="1">
      <c r="A8" s="181" t="s">
        <v>100</v>
      </c>
      <c r="B8" s="182">
        <v>0</v>
      </c>
      <c r="C8" s="182">
        <v>0</v>
      </c>
      <c r="D8" s="182">
        <v>0</v>
      </c>
      <c r="E8" s="182">
        <v>0</v>
      </c>
      <c r="F8" s="183">
        <f>SUM(C8:E8)</f>
        <v>0</v>
      </c>
      <c r="G8" s="183">
        <f t="shared" si="2"/>
        <v>0</v>
      </c>
      <c r="H8" s="183">
        <f>B8+G8</f>
        <v>0</v>
      </c>
      <c r="I8" s="184">
        <v>61.83</v>
      </c>
      <c r="J8" s="184">
        <v>0</v>
      </c>
      <c r="K8" s="184">
        <v>0</v>
      </c>
      <c r="L8" s="183">
        <f>SUM(J8:K8)</f>
        <v>0</v>
      </c>
      <c r="M8" s="183">
        <f t="shared" si="3"/>
        <v>0</v>
      </c>
      <c r="N8" s="183">
        <f>I8+M8</f>
        <v>61.83</v>
      </c>
      <c r="O8" s="183">
        <f aca="true" t="shared" si="4" ref="O8:Q23">B8+I8</f>
        <v>61.83</v>
      </c>
      <c r="P8" s="183">
        <f t="shared" si="4"/>
        <v>0</v>
      </c>
      <c r="Q8" s="183">
        <f t="shared" si="4"/>
        <v>0</v>
      </c>
      <c r="R8" s="183">
        <f aca="true" t="shared" si="5" ref="R8:R23">E8</f>
        <v>0</v>
      </c>
      <c r="S8" s="183">
        <f aca="true" t="shared" si="6" ref="S8:U23">F8+L8</f>
        <v>0</v>
      </c>
      <c r="T8" s="183">
        <f t="shared" si="6"/>
        <v>0</v>
      </c>
      <c r="U8" s="183">
        <f t="shared" si="6"/>
        <v>61.83</v>
      </c>
    </row>
    <row r="9" spans="1:21" ht="19.5" customHeight="1">
      <c r="A9" s="181" t="s">
        <v>99</v>
      </c>
      <c r="B9" s="184">
        <f>SUM(B10:B12)</f>
        <v>193.16</v>
      </c>
      <c r="C9" s="184">
        <f aca="true" t="shared" si="7" ref="C9:N9">SUM(C10:C12)</f>
        <v>0</v>
      </c>
      <c r="D9" s="184">
        <f t="shared" si="7"/>
        <v>0</v>
      </c>
      <c r="E9" s="184">
        <f t="shared" si="7"/>
        <v>0</v>
      </c>
      <c r="F9" s="184">
        <f t="shared" si="7"/>
        <v>0</v>
      </c>
      <c r="G9" s="184">
        <f t="shared" si="7"/>
        <v>0</v>
      </c>
      <c r="H9" s="184">
        <f t="shared" si="7"/>
        <v>193.16</v>
      </c>
      <c r="I9" s="184">
        <f t="shared" si="7"/>
        <v>79</v>
      </c>
      <c r="J9" s="184">
        <f t="shared" si="7"/>
        <v>0</v>
      </c>
      <c r="K9" s="184">
        <f t="shared" si="7"/>
        <v>18.5</v>
      </c>
      <c r="L9" s="184">
        <f t="shared" si="7"/>
        <v>18.5</v>
      </c>
      <c r="M9" s="184">
        <f t="shared" si="7"/>
        <v>27.75</v>
      </c>
      <c r="N9" s="184">
        <f t="shared" si="7"/>
        <v>106.75</v>
      </c>
      <c r="O9" s="183">
        <f t="shared" si="4"/>
        <v>272.15999999999997</v>
      </c>
      <c r="P9" s="183">
        <f t="shared" si="4"/>
        <v>0</v>
      </c>
      <c r="Q9" s="183">
        <f t="shared" si="4"/>
        <v>18.5</v>
      </c>
      <c r="R9" s="183">
        <f t="shared" si="5"/>
        <v>0</v>
      </c>
      <c r="S9" s="183">
        <f t="shared" si="6"/>
        <v>18.5</v>
      </c>
      <c r="T9" s="183">
        <f t="shared" si="6"/>
        <v>27.75</v>
      </c>
      <c r="U9" s="183">
        <f t="shared" si="6"/>
        <v>299.90999999999997</v>
      </c>
    </row>
    <row r="10" spans="1:21" ht="19.5" customHeight="1">
      <c r="A10" s="185" t="s">
        <v>63</v>
      </c>
      <c r="B10" s="186">
        <v>168.16</v>
      </c>
      <c r="C10" s="186">
        <v>0</v>
      </c>
      <c r="D10" s="186">
        <v>0</v>
      </c>
      <c r="E10" s="186">
        <v>0</v>
      </c>
      <c r="F10" s="187">
        <f>SUM(C10:E10)</f>
        <v>0</v>
      </c>
      <c r="G10" s="188">
        <f t="shared" si="2"/>
        <v>0</v>
      </c>
      <c r="H10" s="188">
        <f>B10+G10</f>
        <v>168.16</v>
      </c>
      <c r="I10" s="186">
        <v>65</v>
      </c>
      <c r="J10" s="186">
        <v>0</v>
      </c>
      <c r="K10" s="186">
        <v>0</v>
      </c>
      <c r="L10" s="188">
        <f>SUM(J10:K10)</f>
        <v>0</v>
      </c>
      <c r="M10" s="188">
        <f t="shared" si="3"/>
        <v>0</v>
      </c>
      <c r="N10" s="188">
        <f>I10+M10</f>
        <v>65</v>
      </c>
      <c r="O10" s="187">
        <f t="shared" si="4"/>
        <v>233.16</v>
      </c>
      <c r="P10" s="187">
        <f t="shared" si="4"/>
        <v>0</v>
      </c>
      <c r="Q10" s="187">
        <f t="shared" si="4"/>
        <v>0</v>
      </c>
      <c r="R10" s="187">
        <f t="shared" si="5"/>
        <v>0</v>
      </c>
      <c r="S10" s="187">
        <f t="shared" si="6"/>
        <v>0</v>
      </c>
      <c r="T10" s="187">
        <f t="shared" si="6"/>
        <v>0</v>
      </c>
      <c r="U10" s="187">
        <f t="shared" si="6"/>
        <v>233.16</v>
      </c>
    </row>
    <row r="11" spans="1:21" ht="19.5" customHeight="1">
      <c r="A11" s="185" t="s">
        <v>131</v>
      </c>
      <c r="B11" s="186">
        <v>25</v>
      </c>
      <c r="C11" s="186">
        <v>0</v>
      </c>
      <c r="D11" s="186">
        <v>0</v>
      </c>
      <c r="E11" s="186">
        <v>0</v>
      </c>
      <c r="F11" s="187">
        <f>SUM(C11:E11)</f>
        <v>0</v>
      </c>
      <c r="G11" s="188">
        <f t="shared" si="2"/>
        <v>0</v>
      </c>
      <c r="H11" s="188">
        <f>B11+G11</f>
        <v>25</v>
      </c>
      <c r="I11" s="186">
        <v>14</v>
      </c>
      <c r="J11" s="186">
        <v>0</v>
      </c>
      <c r="K11" s="186">
        <v>0</v>
      </c>
      <c r="L11" s="188">
        <f>SUM(J11:K11)</f>
        <v>0</v>
      </c>
      <c r="M11" s="188">
        <f t="shared" si="3"/>
        <v>0</v>
      </c>
      <c r="N11" s="188">
        <f>I11+M11</f>
        <v>14</v>
      </c>
      <c r="O11" s="187">
        <f t="shared" si="4"/>
        <v>39</v>
      </c>
      <c r="P11" s="187">
        <f t="shared" si="4"/>
        <v>0</v>
      </c>
      <c r="Q11" s="187">
        <f t="shared" si="4"/>
        <v>0</v>
      </c>
      <c r="R11" s="187">
        <f t="shared" si="5"/>
        <v>0</v>
      </c>
      <c r="S11" s="187">
        <f t="shared" si="6"/>
        <v>0</v>
      </c>
      <c r="T11" s="187">
        <f t="shared" si="6"/>
        <v>0</v>
      </c>
      <c r="U11" s="187">
        <f t="shared" si="6"/>
        <v>39</v>
      </c>
    </row>
    <row r="12" spans="1:21" ht="19.5" customHeight="1">
      <c r="A12" s="189" t="s">
        <v>132</v>
      </c>
      <c r="B12" s="190">
        <v>0</v>
      </c>
      <c r="C12" s="190">
        <v>0</v>
      </c>
      <c r="D12" s="190">
        <v>0</v>
      </c>
      <c r="E12" s="190">
        <v>0</v>
      </c>
      <c r="F12" s="187">
        <f>SUM(C12:E12)</f>
        <v>0</v>
      </c>
      <c r="G12" s="188">
        <f t="shared" si="2"/>
        <v>0</v>
      </c>
      <c r="H12" s="188">
        <f>B12+G12</f>
        <v>0</v>
      </c>
      <c r="I12" s="186">
        <v>0</v>
      </c>
      <c r="J12" s="186">
        <v>0</v>
      </c>
      <c r="K12" s="186">
        <v>18.5</v>
      </c>
      <c r="L12" s="188">
        <f>SUM(J12:K12)</f>
        <v>18.5</v>
      </c>
      <c r="M12" s="188">
        <f t="shared" si="3"/>
        <v>27.75</v>
      </c>
      <c r="N12" s="188">
        <f>I12+M12</f>
        <v>27.75</v>
      </c>
      <c r="O12" s="187">
        <f t="shared" si="4"/>
        <v>0</v>
      </c>
      <c r="P12" s="187">
        <f t="shared" si="4"/>
        <v>0</v>
      </c>
      <c r="Q12" s="187">
        <f t="shared" si="4"/>
        <v>18.5</v>
      </c>
      <c r="R12" s="187">
        <f t="shared" si="5"/>
        <v>0</v>
      </c>
      <c r="S12" s="187">
        <f t="shared" si="6"/>
        <v>18.5</v>
      </c>
      <c r="T12" s="187">
        <f t="shared" si="6"/>
        <v>27.75</v>
      </c>
      <c r="U12" s="187">
        <f t="shared" si="6"/>
        <v>27.75</v>
      </c>
    </row>
    <row r="13" spans="1:21" ht="19.5" customHeight="1">
      <c r="A13" s="191" t="s">
        <v>74</v>
      </c>
      <c r="B13" s="192">
        <v>0</v>
      </c>
      <c r="C13" s="192">
        <v>0</v>
      </c>
      <c r="D13" s="192">
        <v>0</v>
      </c>
      <c r="E13" s="192">
        <v>0</v>
      </c>
      <c r="F13" s="193">
        <f>SUM(C13:E13)</f>
        <v>0</v>
      </c>
      <c r="G13" s="193">
        <f t="shared" si="2"/>
        <v>0</v>
      </c>
      <c r="H13" s="194">
        <f>B13+G13</f>
        <v>0</v>
      </c>
      <c r="I13" s="192">
        <v>0</v>
      </c>
      <c r="J13" s="192">
        <v>0</v>
      </c>
      <c r="K13" s="192">
        <v>0.5</v>
      </c>
      <c r="L13" s="193">
        <f>SUM(J13:K13)</f>
        <v>0.5</v>
      </c>
      <c r="M13" s="193">
        <f t="shared" si="3"/>
        <v>0.75</v>
      </c>
      <c r="N13" s="194">
        <f>I13+M13</f>
        <v>0.75</v>
      </c>
      <c r="O13" s="193">
        <f t="shared" si="4"/>
        <v>0</v>
      </c>
      <c r="P13" s="193">
        <f t="shared" si="4"/>
        <v>0</v>
      </c>
      <c r="Q13" s="193">
        <f t="shared" si="4"/>
        <v>0.5</v>
      </c>
      <c r="R13" s="193">
        <f t="shared" si="5"/>
        <v>0</v>
      </c>
      <c r="S13" s="193">
        <f t="shared" si="6"/>
        <v>0.5</v>
      </c>
      <c r="T13" s="193">
        <f t="shared" si="6"/>
        <v>0.75</v>
      </c>
      <c r="U13" s="193">
        <f t="shared" si="6"/>
        <v>0.75</v>
      </c>
    </row>
    <row r="14" spans="1:21" ht="19.5" customHeight="1">
      <c r="A14" s="195" t="s">
        <v>4</v>
      </c>
      <c r="B14" s="196">
        <f>B15+B17+B19+B28+B33+B37</f>
        <v>103.06</v>
      </c>
      <c r="C14" s="196">
        <f aca="true" t="shared" si="8" ref="C14:U14">C15+C17+C19+C28+C33+C37</f>
        <v>32.01</v>
      </c>
      <c r="D14" s="196">
        <f t="shared" si="8"/>
        <v>0</v>
      </c>
      <c r="E14" s="196">
        <f t="shared" si="8"/>
        <v>0</v>
      </c>
      <c r="F14" s="196">
        <f t="shared" si="8"/>
        <v>32.01</v>
      </c>
      <c r="G14" s="196">
        <f t="shared" si="8"/>
        <v>48.015</v>
      </c>
      <c r="H14" s="196">
        <f t="shared" si="8"/>
        <v>151.075</v>
      </c>
      <c r="I14" s="196">
        <f t="shared" si="8"/>
        <v>0</v>
      </c>
      <c r="J14" s="196">
        <f t="shared" si="8"/>
        <v>16.66</v>
      </c>
      <c r="K14" s="196">
        <f t="shared" si="8"/>
        <v>121.09</v>
      </c>
      <c r="L14" s="196">
        <f t="shared" si="8"/>
        <v>137.75</v>
      </c>
      <c r="M14" s="196">
        <f t="shared" si="8"/>
        <v>206.625</v>
      </c>
      <c r="N14" s="196">
        <f t="shared" si="8"/>
        <v>206.625</v>
      </c>
      <c r="O14" s="196">
        <f t="shared" si="8"/>
        <v>103.06</v>
      </c>
      <c r="P14" s="196">
        <f t="shared" si="8"/>
        <v>48.67</v>
      </c>
      <c r="Q14" s="196">
        <f t="shared" si="8"/>
        <v>121.09</v>
      </c>
      <c r="R14" s="196">
        <f t="shared" si="8"/>
        <v>0</v>
      </c>
      <c r="S14" s="196">
        <f t="shared" si="8"/>
        <v>169.76</v>
      </c>
      <c r="T14" s="196">
        <f t="shared" si="8"/>
        <v>254.64</v>
      </c>
      <c r="U14" s="196">
        <f t="shared" si="8"/>
        <v>357.70000000000005</v>
      </c>
    </row>
    <row r="15" spans="1:21" ht="19.5" customHeight="1">
      <c r="A15" s="181" t="s">
        <v>133</v>
      </c>
      <c r="B15" s="184">
        <f>B16</f>
        <v>0</v>
      </c>
      <c r="C15" s="184">
        <f aca="true" t="shared" si="9" ref="C15:U15">C16</f>
        <v>10.67</v>
      </c>
      <c r="D15" s="184">
        <f t="shared" si="9"/>
        <v>0</v>
      </c>
      <c r="E15" s="184">
        <f t="shared" si="9"/>
        <v>0</v>
      </c>
      <c r="F15" s="184">
        <f t="shared" si="9"/>
        <v>10.67</v>
      </c>
      <c r="G15" s="184">
        <f t="shared" si="9"/>
        <v>16.005</v>
      </c>
      <c r="H15" s="184">
        <f t="shared" si="9"/>
        <v>16.005</v>
      </c>
      <c r="I15" s="184">
        <f t="shared" si="9"/>
        <v>0</v>
      </c>
      <c r="J15" s="184">
        <f t="shared" si="9"/>
        <v>0</v>
      </c>
      <c r="K15" s="184">
        <f t="shared" si="9"/>
        <v>8.34</v>
      </c>
      <c r="L15" s="184">
        <f t="shared" si="9"/>
        <v>8.34</v>
      </c>
      <c r="M15" s="184">
        <f t="shared" si="9"/>
        <v>12.51</v>
      </c>
      <c r="N15" s="184">
        <f t="shared" si="9"/>
        <v>12.51</v>
      </c>
      <c r="O15" s="184">
        <f t="shared" si="9"/>
        <v>0</v>
      </c>
      <c r="P15" s="184">
        <f t="shared" si="9"/>
        <v>10.67</v>
      </c>
      <c r="Q15" s="184">
        <f t="shared" si="9"/>
        <v>8.34</v>
      </c>
      <c r="R15" s="184">
        <f t="shared" si="9"/>
        <v>0</v>
      </c>
      <c r="S15" s="184">
        <f t="shared" si="9"/>
        <v>19.009999999999998</v>
      </c>
      <c r="T15" s="184">
        <f t="shared" si="9"/>
        <v>28.515</v>
      </c>
      <c r="U15" s="184">
        <f t="shared" si="9"/>
        <v>28.515</v>
      </c>
    </row>
    <row r="16" spans="1:21" ht="19.5" customHeight="1">
      <c r="A16" s="197" t="s">
        <v>69</v>
      </c>
      <c r="B16" s="198">
        <v>0</v>
      </c>
      <c r="C16" s="198">
        <v>10.67</v>
      </c>
      <c r="D16" s="198">
        <v>0</v>
      </c>
      <c r="E16" s="198">
        <v>0</v>
      </c>
      <c r="F16" s="199">
        <f>SUM(C16:E16)</f>
        <v>10.67</v>
      </c>
      <c r="G16" s="199">
        <f t="shared" si="2"/>
        <v>16.005</v>
      </c>
      <c r="H16" s="199">
        <f>B16+G16</f>
        <v>16.005</v>
      </c>
      <c r="I16" s="198">
        <v>0</v>
      </c>
      <c r="J16" s="198">
        <v>0</v>
      </c>
      <c r="K16" s="198">
        <v>8.34</v>
      </c>
      <c r="L16" s="199">
        <f>SUM(J16:K16)</f>
        <v>8.34</v>
      </c>
      <c r="M16" s="199">
        <f t="shared" si="3"/>
        <v>12.51</v>
      </c>
      <c r="N16" s="199">
        <f>I16+M16</f>
        <v>12.51</v>
      </c>
      <c r="O16" s="199">
        <f t="shared" si="4"/>
        <v>0</v>
      </c>
      <c r="P16" s="199">
        <f t="shared" si="4"/>
        <v>10.67</v>
      </c>
      <c r="Q16" s="199">
        <f t="shared" si="4"/>
        <v>8.34</v>
      </c>
      <c r="R16" s="199">
        <f t="shared" si="5"/>
        <v>0</v>
      </c>
      <c r="S16" s="199">
        <f t="shared" si="6"/>
        <v>19.009999999999998</v>
      </c>
      <c r="T16" s="199">
        <f t="shared" si="6"/>
        <v>28.515</v>
      </c>
      <c r="U16" s="199">
        <f t="shared" si="6"/>
        <v>28.515</v>
      </c>
    </row>
    <row r="17" spans="1:21" ht="19.5" customHeight="1">
      <c r="A17" s="181" t="s">
        <v>53</v>
      </c>
      <c r="B17" s="184">
        <f>B18</f>
        <v>0</v>
      </c>
      <c r="C17" s="184">
        <f aca="true" t="shared" si="10" ref="C17:U17">C18</f>
        <v>0</v>
      </c>
      <c r="D17" s="184">
        <f t="shared" si="10"/>
        <v>0</v>
      </c>
      <c r="E17" s="184">
        <f t="shared" si="10"/>
        <v>0</v>
      </c>
      <c r="F17" s="184">
        <f t="shared" si="10"/>
        <v>0</v>
      </c>
      <c r="G17" s="184">
        <f t="shared" si="10"/>
        <v>0</v>
      </c>
      <c r="H17" s="184">
        <f t="shared" si="10"/>
        <v>0</v>
      </c>
      <c r="I17" s="184">
        <f t="shared" si="10"/>
        <v>0</v>
      </c>
      <c r="J17" s="184">
        <f t="shared" si="10"/>
        <v>0</v>
      </c>
      <c r="K17" s="184">
        <f t="shared" si="10"/>
        <v>87.5</v>
      </c>
      <c r="L17" s="184">
        <f t="shared" si="10"/>
        <v>87.5</v>
      </c>
      <c r="M17" s="184">
        <f t="shared" si="10"/>
        <v>131.25</v>
      </c>
      <c r="N17" s="184">
        <f t="shared" si="10"/>
        <v>131.25</v>
      </c>
      <c r="O17" s="184">
        <f t="shared" si="10"/>
        <v>0</v>
      </c>
      <c r="P17" s="184">
        <f t="shared" si="10"/>
        <v>0</v>
      </c>
      <c r="Q17" s="184">
        <f t="shared" si="10"/>
        <v>87.5</v>
      </c>
      <c r="R17" s="184">
        <f t="shared" si="10"/>
        <v>0</v>
      </c>
      <c r="S17" s="184">
        <f t="shared" si="10"/>
        <v>87.5</v>
      </c>
      <c r="T17" s="184">
        <f t="shared" si="10"/>
        <v>131.25</v>
      </c>
      <c r="U17" s="184">
        <f t="shared" si="10"/>
        <v>131.25</v>
      </c>
    </row>
    <row r="18" spans="1:21" ht="19.5" customHeight="1">
      <c r="A18" s="185" t="s">
        <v>8</v>
      </c>
      <c r="B18" s="186">
        <v>0</v>
      </c>
      <c r="C18" s="186">
        <v>0</v>
      </c>
      <c r="D18" s="186">
        <v>0</v>
      </c>
      <c r="E18" s="186">
        <v>0</v>
      </c>
      <c r="F18" s="188">
        <f>SUM(C18:E18)</f>
        <v>0</v>
      </c>
      <c r="G18" s="188">
        <f t="shared" si="2"/>
        <v>0</v>
      </c>
      <c r="H18" s="188">
        <f>B18+G18</f>
        <v>0</v>
      </c>
      <c r="I18" s="186">
        <v>0</v>
      </c>
      <c r="J18" s="186">
        <v>0</v>
      </c>
      <c r="K18" s="186">
        <v>87.5</v>
      </c>
      <c r="L18" s="188">
        <f>SUM(J18:K18)</f>
        <v>87.5</v>
      </c>
      <c r="M18" s="188">
        <f t="shared" si="3"/>
        <v>131.25</v>
      </c>
      <c r="N18" s="188">
        <f>I18+M18</f>
        <v>131.25</v>
      </c>
      <c r="O18" s="187">
        <f t="shared" si="4"/>
        <v>0</v>
      </c>
      <c r="P18" s="187">
        <f t="shared" si="4"/>
        <v>0</v>
      </c>
      <c r="Q18" s="187">
        <f t="shared" si="4"/>
        <v>87.5</v>
      </c>
      <c r="R18" s="187">
        <f t="shared" si="5"/>
        <v>0</v>
      </c>
      <c r="S18" s="187">
        <f t="shared" si="6"/>
        <v>87.5</v>
      </c>
      <c r="T18" s="187">
        <f t="shared" si="6"/>
        <v>131.25</v>
      </c>
      <c r="U18" s="187">
        <f t="shared" si="6"/>
        <v>131.25</v>
      </c>
    </row>
    <row r="19" spans="1:21" ht="19.5" customHeight="1">
      <c r="A19" s="181" t="s">
        <v>50</v>
      </c>
      <c r="B19" s="184">
        <f>B20+B21+B23</f>
        <v>2.11</v>
      </c>
      <c r="C19" s="184">
        <f aca="true" t="shared" si="11" ref="C19:U19">C20+C21+C23</f>
        <v>10.67</v>
      </c>
      <c r="D19" s="184">
        <f t="shared" si="11"/>
        <v>0</v>
      </c>
      <c r="E19" s="184">
        <f t="shared" si="11"/>
        <v>0</v>
      </c>
      <c r="F19" s="184">
        <f t="shared" si="11"/>
        <v>10.67</v>
      </c>
      <c r="G19" s="184">
        <f t="shared" si="11"/>
        <v>16.005</v>
      </c>
      <c r="H19" s="184">
        <f t="shared" si="11"/>
        <v>18.115000000000002</v>
      </c>
      <c r="I19" s="184">
        <f t="shared" si="11"/>
        <v>0</v>
      </c>
      <c r="J19" s="184">
        <f t="shared" si="11"/>
        <v>8.33</v>
      </c>
      <c r="K19" s="184">
        <f t="shared" si="11"/>
        <v>11</v>
      </c>
      <c r="L19" s="184">
        <f t="shared" si="11"/>
        <v>19.33</v>
      </c>
      <c r="M19" s="184">
        <f t="shared" si="11"/>
        <v>28.995</v>
      </c>
      <c r="N19" s="184">
        <f t="shared" si="11"/>
        <v>28.995</v>
      </c>
      <c r="O19" s="184">
        <f t="shared" si="11"/>
        <v>2.11</v>
      </c>
      <c r="P19" s="184">
        <f t="shared" si="11"/>
        <v>19</v>
      </c>
      <c r="Q19" s="184">
        <f t="shared" si="11"/>
        <v>11</v>
      </c>
      <c r="R19" s="184">
        <f t="shared" si="11"/>
        <v>0</v>
      </c>
      <c r="S19" s="184">
        <f t="shared" si="11"/>
        <v>30</v>
      </c>
      <c r="T19" s="184">
        <f t="shared" si="11"/>
        <v>45</v>
      </c>
      <c r="U19" s="184">
        <f t="shared" si="11"/>
        <v>47.11</v>
      </c>
    </row>
    <row r="20" spans="1:21" ht="19.5" customHeight="1">
      <c r="A20" s="185" t="s">
        <v>5</v>
      </c>
      <c r="B20" s="186">
        <v>0</v>
      </c>
      <c r="C20" s="186">
        <v>0</v>
      </c>
      <c r="D20" s="186">
        <v>0</v>
      </c>
      <c r="E20" s="186">
        <v>0</v>
      </c>
      <c r="F20" s="188">
        <f>SUM(C20:E20)</f>
        <v>0</v>
      </c>
      <c r="G20" s="188">
        <f t="shared" si="2"/>
        <v>0</v>
      </c>
      <c r="H20" s="186">
        <f>B20+G20</f>
        <v>0</v>
      </c>
      <c r="I20" s="186">
        <v>0</v>
      </c>
      <c r="J20" s="186">
        <v>0</v>
      </c>
      <c r="K20" s="186">
        <v>11</v>
      </c>
      <c r="L20" s="188">
        <f>SUM(J20:K20)</f>
        <v>11</v>
      </c>
      <c r="M20" s="188">
        <f t="shared" si="3"/>
        <v>16.5</v>
      </c>
      <c r="N20" s="186">
        <f>I20+M20</f>
        <v>16.5</v>
      </c>
      <c r="O20" s="187">
        <f t="shared" si="4"/>
        <v>0</v>
      </c>
      <c r="P20" s="187">
        <f t="shared" si="4"/>
        <v>0</v>
      </c>
      <c r="Q20" s="187">
        <f t="shared" si="4"/>
        <v>11</v>
      </c>
      <c r="R20" s="187">
        <f t="shared" si="5"/>
        <v>0</v>
      </c>
      <c r="S20" s="187">
        <f t="shared" si="6"/>
        <v>11</v>
      </c>
      <c r="T20" s="187">
        <f t="shared" si="6"/>
        <v>16.5</v>
      </c>
      <c r="U20" s="187">
        <f t="shared" si="6"/>
        <v>16.5</v>
      </c>
    </row>
    <row r="21" spans="1:21" ht="19.5" customHeight="1">
      <c r="A21" s="197" t="s">
        <v>69</v>
      </c>
      <c r="B21" s="200">
        <v>0.94</v>
      </c>
      <c r="C21" s="200">
        <v>10.67</v>
      </c>
      <c r="D21" s="200">
        <v>0</v>
      </c>
      <c r="E21" s="200">
        <v>0</v>
      </c>
      <c r="F21" s="198">
        <f>SUM(C21:E21)</f>
        <v>10.67</v>
      </c>
      <c r="G21" s="198">
        <f t="shared" si="2"/>
        <v>16.005</v>
      </c>
      <c r="H21" s="198">
        <f>B21+G21</f>
        <v>16.945</v>
      </c>
      <c r="I21" s="200">
        <v>0</v>
      </c>
      <c r="J21" s="200">
        <v>8.33</v>
      </c>
      <c r="K21" s="200">
        <v>0</v>
      </c>
      <c r="L21" s="198">
        <f>SUM(J21:K21)</f>
        <v>8.33</v>
      </c>
      <c r="M21" s="198">
        <f t="shared" si="3"/>
        <v>12.495000000000001</v>
      </c>
      <c r="N21" s="198">
        <f>I21+M21</f>
        <v>12.495000000000001</v>
      </c>
      <c r="O21" s="199">
        <f t="shared" si="4"/>
        <v>0.94</v>
      </c>
      <c r="P21" s="199">
        <f t="shared" si="4"/>
        <v>19</v>
      </c>
      <c r="Q21" s="199">
        <f t="shared" si="4"/>
        <v>0</v>
      </c>
      <c r="R21" s="199">
        <f t="shared" si="5"/>
        <v>0</v>
      </c>
      <c r="S21" s="199">
        <f t="shared" si="6"/>
        <v>19</v>
      </c>
      <c r="T21" s="199">
        <f t="shared" si="6"/>
        <v>28.5</v>
      </c>
      <c r="U21" s="199">
        <f t="shared" si="6"/>
        <v>29.44</v>
      </c>
    </row>
    <row r="22" spans="1:21" ht="19.5" customHeight="1">
      <c r="A22" s="201" t="s">
        <v>74</v>
      </c>
      <c r="B22" s="202">
        <v>0</v>
      </c>
      <c r="C22" s="202">
        <v>0</v>
      </c>
      <c r="D22" s="202">
        <v>0</v>
      </c>
      <c r="E22" s="202">
        <v>0</v>
      </c>
      <c r="F22" s="193">
        <f>SUM(C22:E22)</f>
        <v>0</v>
      </c>
      <c r="G22" s="193">
        <f t="shared" si="2"/>
        <v>0</v>
      </c>
      <c r="H22" s="193">
        <f>B22+G22</f>
        <v>0</v>
      </c>
      <c r="I22" s="202">
        <v>0</v>
      </c>
      <c r="J22" s="202">
        <v>0</v>
      </c>
      <c r="K22" s="202">
        <v>0.5</v>
      </c>
      <c r="L22" s="193">
        <f>SUM(J22:K22)</f>
        <v>0.5</v>
      </c>
      <c r="M22" s="193">
        <f t="shared" si="3"/>
        <v>0.75</v>
      </c>
      <c r="N22" s="193">
        <f>I22+M22</f>
        <v>0.75</v>
      </c>
      <c r="O22" s="193">
        <f t="shared" si="4"/>
        <v>0</v>
      </c>
      <c r="P22" s="193">
        <f t="shared" si="4"/>
        <v>0</v>
      </c>
      <c r="Q22" s="193">
        <f t="shared" si="4"/>
        <v>0.5</v>
      </c>
      <c r="R22" s="193">
        <f t="shared" si="5"/>
        <v>0</v>
      </c>
      <c r="S22" s="193">
        <f t="shared" si="6"/>
        <v>0.5</v>
      </c>
      <c r="T22" s="193">
        <f t="shared" si="6"/>
        <v>0.75</v>
      </c>
      <c r="U22" s="193">
        <f t="shared" si="6"/>
        <v>0.75</v>
      </c>
    </row>
    <row r="23" spans="1:21" ht="19.5" customHeight="1">
      <c r="A23" s="203" t="s">
        <v>80</v>
      </c>
      <c r="B23" s="204">
        <v>1.17</v>
      </c>
      <c r="C23" s="204">
        <v>0</v>
      </c>
      <c r="D23" s="204">
        <v>0</v>
      </c>
      <c r="E23" s="204">
        <v>0</v>
      </c>
      <c r="F23" s="205">
        <f>SUM(C23:E23)</f>
        <v>0</v>
      </c>
      <c r="G23" s="205">
        <f t="shared" si="2"/>
        <v>0</v>
      </c>
      <c r="H23" s="205">
        <f>B23+G23</f>
        <v>1.17</v>
      </c>
      <c r="I23" s="204">
        <v>0</v>
      </c>
      <c r="J23" s="204">
        <v>0</v>
      </c>
      <c r="K23" s="204">
        <v>0</v>
      </c>
      <c r="L23" s="205">
        <f>SUM(J23:K23)</f>
        <v>0</v>
      </c>
      <c r="M23" s="205">
        <f t="shared" si="3"/>
        <v>0</v>
      </c>
      <c r="N23" s="205">
        <f>I23+M23</f>
        <v>0</v>
      </c>
      <c r="O23" s="205">
        <f t="shared" si="4"/>
        <v>1.17</v>
      </c>
      <c r="P23" s="205">
        <f t="shared" si="4"/>
        <v>0</v>
      </c>
      <c r="Q23" s="205">
        <f t="shared" si="4"/>
        <v>0</v>
      </c>
      <c r="R23" s="205">
        <f t="shared" si="5"/>
        <v>0</v>
      </c>
      <c r="S23" s="205">
        <f t="shared" si="6"/>
        <v>0</v>
      </c>
      <c r="T23" s="205">
        <f t="shared" si="6"/>
        <v>0</v>
      </c>
      <c r="U23" s="205">
        <f t="shared" si="6"/>
        <v>1.17</v>
      </c>
    </row>
    <row r="24" spans="1:21" ht="21">
      <c r="A24" s="166" t="s">
        <v>127</v>
      </c>
      <c r="B24" s="166"/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</row>
    <row r="25" spans="1:21" ht="16.5">
      <c r="A25" s="168"/>
      <c r="B25" s="169" t="s">
        <v>128</v>
      </c>
      <c r="C25" s="169"/>
      <c r="D25" s="169"/>
      <c r="E25" s="169"/>
      <c r="F25" s="169"/>
      <c r="G25" s="169"/>
      <c r="H25" s="170"/>
      <c r="I25" s="169" t="s">
        <v>129</v>
      </c>
      <c r="J25" s="169"/>
      <c r="K25" s="169"/>
      <c r="L25" s="169"/>
      <c r="M25" s="169"/>
      <c r="N25" s="170"/>
      <c r="O25" s="169" t="s">
        <v>1</v>
      </c>
      <c r="P25" s="169"/>
      <c r="Q25" s="169"/>
      <c r="R25" s="169"/>
      <c r="S25" s="169"/>
      <c r="T25" s="169"/>
      <c r="U25" s="170"/>
    </row>
    <row r="26" spans="1:21" ht="17.25">
      <c r="A26" s="171" t="s">
        <v>2</v>
      </c>
      <c r="B26" s="172" t="s">
        <v>40</v>
      </c>
      <c r="C26" s="169"/>
      <c r="D26" s="169"/>
      <c r="E26" s="169"/>
      <c r="F26" s="169"/>
      <c r="G26" s="170"/>
      <c r="H26" s="171" t="s">
        <v>1</v>
      </c>
      <c r="I26" s="172" t="s">
        <v>40</v>
      </c>
      <c r="J26" s="169"/>
      <c r="K26" s="173"/>
      <c r="L26" s="173"/>
      <c r="M26" s="174"/>
      <c r="N26" s="171" t="s">
        <v>1</v>
      </c>
      <c r="O26" s="172" t="s">
        <v>40</v>
      </c>
      <c r="P26" s="169"/>
      <c r="Q26" s="169"/>
      <c r="R26" s="169"/>
      <c r="S26" s="169"/>
      <c r="T26" s="170"/>
      <c r="U26" s="171" t="s">
        <v>1</v>
      </c>
    </row>
    <row r="27" spans="1:21" ht="16.5">
      <c r="A27" s="175"/>
      <c r="B27" s="176" t="s">
        <v>0</v>
      </c>
      <c r="C27" s="176" t="s">
        <v>77</v>
      </c>
      <c r="D27" s="176" t="s">
        <v>130</v>
      </c>
      <c r="E27" s="176" t="s">
        <v>78</v>
      </c>
      <c r="F27" s="176" t="s">
        <v>1</v>
      </c>
      <c r="G27" s="176" t="s">
        <v>64</v>
      </c>
      <c r="H27" s="176" t="s">
        <v>44</v>
      </c>
      <c r="I27" s="176" t="s">
        <v>0</v>
      </c>
      <c r="J27" s="176" t="s">
        <v>77</v>
      </c>
      <c r="K27" s="176" t="s">
        <v>130</v>
      </c>
      <c r="L27" s="176" t="s">
        <v>1</v>
      </c>
      <c r="M27" s="176" t="s">
        <v>64</v>
      </c>
      <c r="N27" s="176" t="s">
        <v>44</v>
      </c>
      <c r="O27" s="176" t="s">
        <v>0</v>
      </c>
      <c r="P27" s="176" t="s">
        <v>77</v>
      </c>
      <c r="Q27" s="176" t="s">
        <v>130</v>
      </c>
      <c r="R27" s="176" t="s">
        <v>78</v>
      </c>
      <c r="S27" s="176" t="s">
        <v>1</v>
      </c>
      <c r="T27" s="176" t="s">
        <v>64</v>
      </c>
      <c r="U27" s="176" t="s">
        <v>44</v>
      </c>
    </row>
    <row r="28" spans="1:21" ht="17.25">
      <c r="A28" s="206" t="s">
        <v>134</v>
      </c>
      <c r="B28" s="207">
        <f>SUM(B29:B32)</f>
        <v>12</v>
      </c>
      <c r="C28" s="207">
        <f aca="true" t="shared" si="12" ref="C28:U28">SUM(C29:C32)</f>
        <v>10.67</v>
      </c>
      <c r="D28" s="207">
        <f t="shared" si="12"/>
        <v>0</v>
      </c>
      <c r="E28" s="207">
        <f t="shared" si="12"/>
        <v>0</v>
      </c>
      <c r="F28" s="207">
        <f t="shared" si="12"/>
        <v>10.67</v>
      </c>
      <c r="G28" s="207">
        <f t="shared" si="12"/>
        <v>16.005</v>
      </c>
      <c r="H28" s="207">
        <f t="shared" si="12"/>
        <v>28.004999999999995</v>
      </c>
      <c r="I28" s="207">
        <f t="shared" si="12"/>
        <v>0</v>
      </c>
      <c r="J28" s="207">
        <f t="shared" si="12"/>
        <v>8.33</v>
      </c>
      <c r="K28" s="207">
        <f t="shared" si="12"/>
        <v>8.5</v>
      </c>
      <c r="L28" s="207">
        <f t="shared" si="12"/>
        <v>16.83</v>
      </c>
      <c r="M28" s="207">
        <f t="shared" si="12"/>
        <v>25.245</v>
      </c>
      <c r="N28" s="207">
        <f t="shared" si="12"/>
        <v>25.245</v>
      </c>
      <c r="O28" s="207">
        <f t="shared" si="12"/>
        <v>12</v>
      </c>
      <c r="P28" s="207">
        <f t="shared" si="12"/>
        <v>19</v>
      </c>
      <c r="Q28" s="207">
        <f t="shared" si="12"/>
        <v>8.5</v>
      </c>
      <c r="R28" s="207">
        <f t="shared" si="12"/>
        <v>0</v>
      </c>
      <c r="S28" s="207">
        <f t="shared" si="12"/>
        <v>27.5</v>
      </c>
      <c r="T28" s="207">
        <f t="shared" si="12"/>
        <v>41.25</v>
      </c>
      <c r="U28" s="207">
        <f t="shared" si="12"/>
        <v>53.25</v>
      </c>
    </row>
    <row r="29" spans="1:21" ht="17.25">
      <c r="A29" s="197" t="s">
        <v>69</v>
      </c>
      <c r="B29" s="200">
        <v>9.67</v>
      </c>
      <c r="C29" s="200">
        <v>10.67</v>
      </c>
      <c r="D29" s="200">
        <v>0</v>
      </c>
      <c r="E29" s="200">
        <v>0</v>
      </c>
      <c r="F29" s="199">
        <f>SUM(C29:E29)</f>
        <v>10.67</v>
      </c>
      <c r="G29" s="199">
        <f t="shared" si="2"/>
        <v>16.005</v>
      </c>
      <c r="H29" s="198">
        <f>B29+G29</f>
        <v>25.674999999999997</v>
      </c>
      <c r="I29" s="200">
        <v>0</v>
      </c>
      <c r="J29" s="200">
        <v>0</v>
      </c>
      <c r="K29" s="200">
        <v>0</v>
      </c>
      <c r="L29" s="199">
        <f>SUM(J29:K29)</f>
        <v>0</v>
      </c>
      <c r="M29" s="199">
        <f t="shared" si="3"/>
        <v>0</v>
      </c>
      <c r="N29" s="198">
        <f>I29+M29</f>
        <v>0</v>
      </c>
      <c r="O29" s="199">
        <f>B29+I29</f>
        <v>9.67</v>
      </c>
      <c r="P29" s="199">
        <f>C29+J29</f>
        <v>10.67</v>
      </c>
      <c r="Q29" s="199">
        <f>D29+K29</f>
        <v>0</v>
      </c>
      <c r="R29" s="199">
        <f>E29</f>
        <v>0</v>
      </c>
      <c r="S29" s="199">
        <f>F29+L29</f>
        <v>10.67</v>
      </c>
      <c r="T29" s="199">
        <f>G29+M29</f>
        <v>16.005</v>
      </c>
      <c r="U29" s="199">
        <f>H29+N29</f>
        <v>25.674999999999997</v>
      </c>
    </row>
    <row r="30" spans="1:21" ht="17.25">
      <c r="A30" s="189" t="s">
        <v>135</v>
      </c>
      <c r="B30" s="190">
        <v>2.33</v>
      </c>
      <c r="C30" s="190">
        <v>0</v>
      </c>
      <c r="D30" s="190">
        <v>0</v>
      </c>
      <c r="E30" s="190">
        <v>0</v>
      </c>
      <c r="F30" s="188">
        <f>SUM(C30:E30)</f>
        <v>0</v>
      </c>
      <c r="G30" s="188">
        <f t="shared" si="2"/>
        <v>0</v>
      </c>
      <c r="H30" s="186">
        <f>B30+G30</f>
        <v>2.33</v>
      </c>
      <c r="I30" s="190">
        <v>0</v>
      </c>
      <c r="J30" s="190">
        <v>0</v>
      </c>
      <c r="K30" s="190">
        <v>0</v>
      </c>
      <c r="L30" s="188">
        <f>SUM(J30:K30)</f>
        <v>0</v>
      </c>
      <c r="M30" s="188">
        <f t="shared" si="3"/>
        <v>0</v>
      </c>
      <c r="N30" s="186">
        <f>I30+M30</f>
        <v>0</v>
      </c>
      <c r="O30" s="187">
        <f aca="true" t="shared" si="13" ref="O30:Q49">B30+I30</f>
        <v>2.33</v>
      </c>
      <c r="P30" s="187">
        <f t="shared" si="13"/>
        <v>0</v>
      </c>
      <c r="Q30" s="187">
        <f t="shared" si="13"/>
        <v>0</v>
      </c>
      <c r="R30" s="187">
        <f aca="true" t="shared" si="14" ref="R30:R49">E30</f>
        <v>0</v>
      </c>
      <c r="S30" s="187">
        <f aca="true" t="shared" si="15" ref="S30:U49">F30+L30</f>
        <v>0</v>
      </c>
      <c r="T30" s="187">
        <f t="shared" si="15"/>
        <v>0</v>
      </c>
      <c r="U30" s="187">
        <f t="shared" si="15"/>
        <v>2.33</v>
      </c>
    </row>
    <row r="31" spans="1:21" ht="17.25">
      <c r="A31" s="189" t="s">
        <v>136</v>
      </c>
      <c r="B31" s="190">
        <v>0</v>
      </c>
      <c r="C31" s="190">
        <v>0</v>
      </c>
      <c r="D31" s="190">
        <v>0</v>
      </c>
      <c r="E31" s="190">
        <v>0</v>
      </c>
      <c r="F31" s="188">
        <f>SUM(C31:E31)</f>
        <v>0</v>
      </c>
      <c r="G31" s="188">
        <f t="shared" si="2"/>
        <v>0</v>
      </c>
      <c r="H31" s="186">
        <f>B31+G31</f>
        <v>0</v>
      </c>
      <c r="I31" s="190">
        <v>0</v>
      </c>
      <c r="J31" s="190">
        <v>0</v>
      </c>
      <c r="K31" s="190">
        <v>7</v>
      </c>
      <c r="L31" s="188">
        <f>SUM(J31:K31)</f>
        <v>7</v>
      </c>
      <c r="M31" s="188">
        <f t="shared" si="3"/>
        <v>10.5</v>
      </c>
      <c r="N31" s="186">
        <f>I31+M31</f>
        <v>10.5</v>
      </c>
      <c r="O31" s="187">
        <f t="shared" si="13"/>
        <v>0</v>
      </c>
      <c r="P31" s="187">
        <f t="shared" si="13"/>
        <v>0</v>
      </c>
      <c r="Q31" s="187">
        <f t="shared" si="13"/>
        <v>7</v>
      </c>
      <c r="R31" s="187">
        <f t="shared" si="14"/>
        <v>0</v>
      </c>
      <c r="S31" s="187">
        <f t="shared" si="15"/>
        <v>7</v>
      </c>
      <c r="T31" s="187">
        <f t="shared" si="15"/>
        <v>10.5</v>
      </c>
      <c r="U31" s="187">
        <f t="shared" si="15"/>
        <v>10.5</v>
      </c>
    </row>
    <row r="32" spans="1:21" ht="17.25">
      <c r="A32" s="197" t="s">
        <v>69</v>
      </c>
      <c r="B32" s="198">
        <v>0</v>
      </c>
      <c r="C32" s="198">
        <v>0</v>
      </c>
      <c r="D32" s="198">
        <v>0</v>
      </c>
      <c r="E32" s="198">
        <v>0</v>
      </c>
      <c r="F32" s="199">
        <f>SUM(C32:E32)</f>
        <v>0</v>
      </c>
      <c r="G32" s="199">
        <f t="shared" si="2"/>
        <v>0</v>
      </c>
      <c r="H32" s="198">
        <f>B32+G32</f>
        <v>0</v>
      </c>
      <c r="I32" s="198">
        <v>0</v>
      </c>
      <c r="J32" s="198">
        <v>8.33</v>
      </c>
      <c r="K32" s="198">
        <v>1.5</v>
      </c>
      <c r="L32" s="199">
        <f>SUM(J32:K32)</f>
        <v>9.83</v>
      </c>
      <c r="M32" s="199">
        <f t="shared" si="3"/>
        <v>14.745000000000001</v>
      </c>
      <c r="N32" s="198">
        <f>I32+M32</f>
        <v>14.745000000000001</v>
      </c>
      <c r="O32" s="199">
        <f t="shared" si="13"/>
        <v>0</v>
      </c>
      <c r="P32" s="199">
        <f t="shared" si="13"/>
        <v>8.33</v>
      </c>
      <c r="Q32" s="199">
        <f t="shared" si="13"/>
        <v>1.5</v>
      </c>
      <c r="R32" s="199">
        <f t="shared" si="14"/>
        <v>0</v>
      </c>
      <c r="S32" s="199">
        <f t="shared" si="15"/>
        <v>9.83</v>
      </c>
      <c r="T32" s="199">
        <f t="shared" si="15"/>
        <v>14.745000000000001</v>
      </c>
      <c r="U32" s="199">
        <f t="shared" si="15"/>
        <v>14.745000000000001</v>
      </c>
    </row>
    <row r="33" spans="1:21" ht="17.25">
      <c r="A33" s="181" t="s">
        <v>137</v>
      </c>
      <c r="B33" s="184">
        <f>SUM(B34:B35)</f>
        <v>0.17</v>
      </c>
      <c r="C33" s="184">
        <f aca="true" t="shared" si="16" ref="C33:U33">SUM(C34:C35)</f>
        <v>0</v>
      </c>
      <c r="D33" s="184">
        <f t="shared" si="16"/>
        <v>0</v>
      </c>
      <c r="E33" s="184">
        <f t="shared" si="16"/>
        <v>0</v>
      </c>
      <c r="F33" s="184">
        <f t="shared" si="16"/>
        <v>0</v>
      </c>
      <c r="G33" s="184">
        <f t="shared" si="16"/>
        <v>0</v>
      </c>
      <c r="H33" s="184">
        <f t="shared" si="16"/>
        <v>0.17</v>
      </c>
      <c r="I33" s="184">
        <f t="shared" si="16"/>
        <v>0</v>
      </c>
      <c r="J33" s="184">
        <f t="shared" si="16"/>
        <v>0</v>
      </c>
      <c r="K33" s="184">
        <f t="shared" si="16"/>
        <v>5.75</v>
      </c>
      <c r="L33" s="184">
        <f t="shared" si="16"/>
        <v>5.75</v>
      </c>
      <c r="M33" s="184">
        <f t="shared" si="16"/>
        <v>8.625</v>
      </c>
      <c r="N33" s="184">
        <f t="shared" si="16"/>
        <v>8.625</v>
      </c>
      <c r="O33" s="184">
        <f t="shared" si="16"/>
        <v>0.17</v>
      </c>
      <c r="P33" s="184">
        <f t="shared" si="16"/>
        <v>0</v>
      </c>
      <c r="Q33" s="184">
        <f t="shared" si="16"/>
        <v>5.75</v>
      </c>
      <c r="R33" s="184">
        <f t="shared" si="16"/>
        <v>0</v>
      </c>
      <c r="S33" s="184">
        <f t="shared" si="16"/>
        <v>5.75</v>
      </c>
      <c r="T33" s="184">
        <f t="shared" si="16"/>
        <v>8.625</v>
      </c>
      <c r="U33" s="184">
        <f t="shared" si="16"/>
        <v>8.795</v>
      </c>
    </row>
    <row r="34" spans="1:21" ht="17.25">
      <c r="A34" s="208" t="s">
        <v>6</v>
      </c>
      <c r="B34" s="209">
        <v>0.17</v>
      </c>
      <c r="C34" s="209">
        <v>0</v>
      </c>
      <c r="D34" s="209">
        <v>0</v>
      </c>
      <c r="E34" s="209">
        <v>0</v>
      </c>
      <c r="F34" s="188">
        <f>SUM(C34:E34)</f>
        <v>0</v>
      </c>
      <c r="G34" s="188">
        <f t="shared" si="2"/>
        <v>0</v>
      </c>
      <c r="H34" s="186">
        <f>B34+G34</f>
        <v>0.17</v>
      </c>
      <c r="I34" s="209">
        <v>0</v>
      </c>
      <c r="J34" s="209">
        <v>0</v>
      </c>
      <c r="K34" s="209">
        <v>0</v>
      </c>
      <c r="L34" s="188">
        <f>SUM(J34:K34)</f>
        <v>0</v>
      </c>
      <c r="M34" s="188">
        <f t="shared" si="3"/>
        <v>0</v>
      </c>
      <c r="N34" s="186">
        <f>I34+M34</f>
        <v>0</v>
      </c>
      <c r="O34" s="187">
        <f t="shared" si="13"/>
        <v>0.17</v>
      </c>
      <c r="P34" s="187">
        <f t="shared" si="13"/>
        <v>0</v>
      </c>
      <c r="Q34" s="187">
        <f t="shared" si="13"/>
        <v>0</v>
      </c>
      <c r="R34" s="187">
        <f t="shared" si="14"/>
        <v>0</v>
      </c>
      <c r="S34" s="187">
        <f t="shared" si="15"/>
        <v>0</v>
      </c>
      <c r="T34" s="187">
        <f t="shared" si="15"/>
        <v>0</v>
      </c>
      <c r="U34" s="187">
        <f t="shared" si="15"/>
        <v>0.17</v>
      </c>
    </row>
    <row r="35" spans="1:21" ht="17.25">
      <c r="A35" s="210" t="s">
        <v>66</v>
      </c>
      <c r="B35" s="211">
        <v>0</v>
      </c>
      <c r="C35" s="211">
        <v>0</v>
      </c>
      <c r="D35" s="211">
        <v>0</v>
      </c>
      <c r="E35" s="211">
        <v>0</v>
      </c>
      <c r="F35" s="188">
        <f>SUM(C35:E35)</f>
        <v>0</v>
      </c>
      <c r="G35" s="188">
        <f t="shared" si="2"/>
        <v>0</v>
      </c>
      <c r="H35" s="186">
        <f>B35+G35</f>
        <v>0</v>
      </c>
      <c r="I35" s="211">
        <v>0</v>
      </c>
      <c r="J35" s="211">
        <v>0</v>
      </c>
      <c r="K35" s="211">
        <v>5.75</v>
      </c>
      <c r="L35" s="188">
        <f>SUM(J35:K35)</f>
        <v>5.75</v>
      </c>
      <c r="M35" s="188">
        <f t="shared" si="3"/>
        <v>8.625</v>
      </c>
      <c r="N35" s="186">
        <f>I35+M35</f>
        <v>8.625</v>
      </c>
      <c r="O35" s="187">
        <f t="shared" si="13"/>
        <v>0</v>
      </c>
      <c r="P35" s="187">
        <f t="shared" si="13"/>
        <v>0</v>
      </c>
      <c r="Q35" s="187">
        <f t="shared" si="13"/>
        <v>5.75</v>
      </c>
      <c r="R35" s="187">
        <f t="shared" si="14"/>
        <v>0</v>
      </c>
      <c r="S35" s="187">
        <f t="shared" si="15"/>
        <v>5.75</v>
      </c>
      <c r="T35" s="187">
        <f t="shared" si="15"/>
        <v>8.625</v>
      </c>
      <c r="U35" s="187">
        <f t="shared" si="15"/>
        <v>8.625</v>
      </c>
    </row>
    <row r="36" spans="1:21" ht="17.25">
      <c r="A36" s="191" t="s">
        <v>74</v>
      </c>
      <c r="B36" s="192">
        <v>0</v>
      </c>
      <c r="C36" s="192">
        <v>0</v>
      </c>
      <c r="D36" s="192">
        <v>0</v>
      </c>
      <c r="E36" s="192">
        <v>0</v>
      </c>
      <c r="F36" s="193">
        <f>SUM(C36:E36)</f>
        <v>0</v>
      </c>
      <c r="G36" s="193">
        <f t="shared" si="2"/>
        <v>0</v>
      </c>
      <c r="H36" s="194">
        <f>B36+G36</f>
        <v>0</v>
      </c>
      <c r="I36" s="192">
        <v>0</v>
      </c>
      <c r="J36" s="192">
        <v>0</v>
      </c>
      <c r="K36" s="192">
        <v>1.5</v>
      </c>
      <c r="L36" s="193">
        <f>SUM(J36:K36)</f>
        <v>1.5</v>
      </c>
      <c r="M36" s="193">
        <f t="shared" si="3"/>
        <v>2.25</v>
      </c>
      <c r="N36" s="194">
        <f>I36+M36</f>
        <v>2.25</v>
      </c>
      <c r="O36" s="193">
        <f t="shared" si="13"/>
        <v>0</v>
      </c>
      <c r="P36" s="193">
        <f t="shared" si="13"/>
        <v>0</v>
      </c>
      <c r="Q36" s="193">
        <f t="shared" si="13"/>
        <v>1.5</v>
      </c>
      <c r="R36" s="193">
        <f t="shared" si="14"/>
        <v>0</v>
      </c>
      <c r="S36" s="193">
        <f t="shared" si="15"/>
        <v>1.5</v>
      </c>
      <c r="T36" s="193">
        <f t="shared" si="15"/>
        <v>2.25</v>
      </c>
      <c r="U36" s="193">
        <f t="shared" si="15"/>
        <v>2.25</v>
      </c>
    </row>
    <row r="37" spans="1:21" ht="17.25">
      <c r="A37" s="181" t="s">
        <v>79</v>
      </c>
      <c r="B37" s="184">
        <f>SUM(B38:B40)</f>
        <v>88.78</v>
      </c>
      <c r="C37" s="184">
        <f aca="true" t="shared" si="17" ref="C37:U37">SUM(C38:C40)</f>
        <v>0</v>
      </c>
      <c r="D37" s="184">
        <f t="shared" si="17"/>
        <v>0</v>
      </c>
      <c r="E37" s="184">
        <f t="shared" si="17"/>
        <v>0</v>
      </c>
      <c r="F37" s="184">
        <f t="shared" si="17"/>
        <v>0</v>
      </c>
      <c r="G37" s="184">
        <f t="shared" si="17"/>
        <v>0</v>
      </c>
      <c r="H37" s="184">
        <f t="shared" si="17"/>
        <v>88.78</v>
      </c>
      <c r="I37" s="184">
        <f t="shared" si="17"/>
        <v>0</v>
      </c>
      <c r="J37" s="184">
        <f t="shared" si="17"/>
        <v>0</v>
      </c>
      <c r="K37" s="184">
        <f t="shared" si="17"/>
        <v>0</v>
      </c>
      <c r="L37" s="184">
        <f t="shared" si="17"/>
        <v>0</v>
      </c>
      <c r="M37" s="184">
        <f t="shared" si="17"/>
        <v>0</v>
      </c>
      <c r="N37" s="184">
        <f t="shared" si="17"/>
        <v>0</v>
      </c>
      <c r="O37" s="184">
        <f t="shared" si="17"/>
        <v>88.78</v>
      </c>
      <c r="P37" s="184">
        <f t="shared" si="17"/>
        <v>0</v>
      </c>
      <c r="Q37" s="184">
        <f t="shared" si="17"/>
        <v>0</v>
      </c>
      <c r="R37" s="184">
        <f t="shared" si="17"/>
        <v>0</v>
      </c>
      <c r="S37" s="184">
        <f t="shared" si="17"/>
        <v>0</v>
      </c>
      <c r="T37" s="184">
        <f t="shared" si="17"/>
        <v>0</v>
      </c>
      <c r="U37" s="184">
        <f t="shared" si="17"/>
        <v>88.78</v>
      </c>
    </row>
    <row r="38" spans="1:21" ht="17.25">
      <c r="A38" s="185" t="s">
        <v>101</v>
      </c>
      <c r="B38" s="186">
        <v>19.5</v>
      </c>
      <c r="C38" s="186">
        <v>0</v>
      </c>
      <c r="D38" s="186">
        <v>0</v>
      </c>
      <c r="E38" s="186">
        <v>0</v>
      </c>
      <c r="F38" s="211">
        <f>SUM(C38:E38)</f>
        <v>0</v>
      </c>
      <c r="G38" s="211">
        <f aca="true" t="shared" si="18" ref="G38:G71">F38*1.5</f>
        <v>0</v>
      </c>
      <c r="H38" s="186">
        <f>B38+G38</f>
        <v>19.5</v>
      </c>
      <c r="I38" s="186">
        <v>0</v>
      </c>
      <c r="J38" s="186">
        <v>0</v>
      </c>
      <c r="K38" s="186">
        <v>0</v>
      </c>
      <c r="L38" s="209">
        <f>SUM(J38:K38)</f>
        <v>0</v>
      </c>
      <c r="M38" s="211">
        <f>L38*1.5</f>
        <v>0</v>
      </c>
      <c r="N38" s="186">
        <f>I38+M38</f>
        <v>0</v>
      </c>
      <c r="O38" s="187">
        <f t="shared" si="13"/>
        <v>19.5</v>
      </c>
      <c r="P38" s="187">
        <f t="shared" si="13"/>
        <v>0</v>
      </c>
      <c r="Q38" s="187">
        <f t="shared" si="13"/>
        <v>0</v>
      </c>
      <c r="R38" s="187">
        <f t="shared" si="14"/>
        <v>0</v>
      </c>
      <c r="S38" s="187">
        <f t="shared" si="15"/>
        <v>0</v>
      </c>
      <c r="T38" s="187">
        <f t="shared" si="15"/>
        <v>0</v>
      </c>
      <c r="U38" s="187">
        <f t="shared" si="15"/>
        <v>19.5</v>
      </c>
    </row>
    <row r="39" spans="1:21" ht="17.25">
      <c r="A39" s="197" t="s">
        <v>69</v>
      </c>
      <c r="B39" s="198">
        <v>69.28</v>
      </c>
      <c r="C39" s="198">
        <v>0</v>
      </c>
      <c r="D39" s="198">
        <v>0</v>
      </c>
      <c r="E39" s="198">
        <v>0</v>
      </c>
      <c r="F39" s="212">
        <f>SUM(C39:E39)</f>
        <v>0</v>
      </c>
      <c r="G39" s="212">
        <f t="shared" si="18"/>
        <v>0</v>
      </c>
      <c r="H39" s="198">
        <f>B39+G39</f>
        <v>69.28</v>
      </c>
      <c r="I39" s="198">
        <v>0</v>
      </c>
      <c r="J39" s="198">
        <v>0</v>
      </c>
      <c r="K39" s="198">
        <v>0</v>
      </c>
      <c r="L39" s="213">
        <f>SUM(J39:K39)</f>
        <v>0</v>
      </c>
      <c r="M39" s="212">
        <f aca="true" t="shared" si="19" ref="M39:M59">L39*1.5</f>
        <v>0</v>
      </c>
      <c r="N39" s="198">
        <f>I39+M39</f>
        <v>0</v>
      </c>
      <c r="O39" s="199">
        <f t="shared" si="13"/>
        <v>69.28</v>
      </c>
      <c r="P39" s="199">
        <f t="shared" si="13"/>
        <v>0</v>
      </c>
      <c r="Q39" s="199">
        <f t="shared" si="13"/>
        <v>0</v>
      </c>
      <c r="R39" s="199">
        <f t="shared" si="14"/>
        <v>0</v>
      </c>
      <c r="S39" s="199">
        <f t="shared" si="15"/>
        <v>0</v>
      </c>
      <c r="T39" s="199">
        <f t="shared" si="15"/>
        <v>0</v>
      </c>
      <c r="U39" s="199">
        <f t="shared" si="15"/>
        <v>69.28</v>
      </c>
    </row>
    <row r="40" spans="1:21" ht="17.25">
      <c r="A40" s="185" t="s">
        <v>72</v>
      </c>
      <c r="B40" s="186">
        <v>0</v>
      </c>
      <c r="C40" s="186">
        <v>0</v>
      </c>
      <c r="D40" s="186">
        <v>0</v>
      </c>
      <c r="E40" s="186">
        <v>0</v>
      </c>
      <c r="F40" s="214">
        <f>SUM(C40:E40)</f>
        <v>0</v>
      </c>
      <c r="G40" s="214">
        <f t="shared" si="18"/>
        <v>0</v>
      </c>
      <c r="H40" s="186">
        <f>B40+G40</f>
        <v>0</v>
      </c>
      <c r="I40" s="186">
        <v>0</v>
      </c>
      <c r="J40" s="186">
        <v>0</v>
      </c>
      <c r="K40" s="186">
        <v>0</v>
      </c>
      <c r="L40" s="186">
        <f>SUM(J40:K40)</f>
        <v>0</v>
      </c>
      <c r="M40" s="214">
        <f t="shared" si="19"/>
        <v>0</v>
      </c>
      <c r="N40" s="186">
        <f>I40+M40</f>
        <v>0</v>
      </c>
      <c r="O40" s="187">
        <f t="shared" si="13"/>
        <v>0</v>
      </c>
      <c r="P40" s="187">
        <f t="shared" si="13"/>
        <v>0</v>
      </c>
      <c r="Q40" s="187">
        <f t="shared" si="13"/>
        <v>0</v>
      </c>
      <c r="R40" s="187">
        <f t="shared" si="14"/>
        <v>0</v>
      </c>
      <c r="S40" s="187">
        <f t="shared" si="15"/>
        <v>0</v>
      </c>
      <c r="T40" s="187">
        <f t="shared" si="15"/>
        <v>0</v>
      </c>
      <c r="U40" s="187">
        <f t="shared" si="15"/>
        <v>0</v>
      </c>
    </row>
    <row r="41" spans="1:21" ht="17.25">
      <c r="A41" s="201" t="s">
        <v>74</v>
      </c>
      <c r="B41" s="202">
        <v>0</v>
      </c>
      <c r="C41" s="202">
        <v>0</v>
      </c>
      <c r="D41" s="202">
        <v>0</v>
      </c>
      <c r="E41" s="202">
        <v>0</v>
      </c>
      <c r="F41" s="193">
        <f>SUM(C41:E41)</f>
        <v>0</v>
      </c>
      <c r="G41" s="193">
        <f t="shared" si="18"/>
        <v>0</v>
      </c>
      <c r="H41" s="193">
        <f>B41+G41</f>
        <v>0</v>
      </c>
      <c r="I41" s="202">
        <v>0</v>
      </c>
      <c r="J41" s="202">
        <v>0</v>
      </c>
      <c r="K41" s="202">
        <v>0.5</v>
      </c>
      <c r="L41" s="193">
        <f>SUM(J41:K41)</f>
        <v>0.5</v>
      </c>
      <c r="M41" s="193">
        <f t="shared" si="19"/>
        <v>0.75</v>
      </c>
      <c r="N41" s="193">
        <f>I41+M41</f>
        <v>0.75</v>
      </c>
      <c r="O41" s="193">
        <f t="shared" si="13"/>
        <v>0</v>
      </c>
      <c r="P41" s="193">
        <f t="shared" si="13"/>
        <v>0</v>
      </c>
      <c r="Q41" s="193">
        <f t="shared" si="13"/>
        <v>0.5</v>
      </c>
      <c r="R41" s="193">
        <f t="shared" si="14"/>
        <v>0</v>
      </c>
      <c r="S41" s="193">
        <f t="shared" si="15"/>
        <v>0.5</v>
      </c>
      <c r="T41" s="193">
        <f t="shared" si="15"/>
        <v>0.75</v>
      </c>
      <c r="U41" s="193">
        <f t="shared" si="15"/>
        <v>0.75</v>
      </c>
    </row>
    <row r="42" spans="1:21" ht="16.5">
      <c r="A42" s="195" t="s">
        <v>23</v>
      </c>
      <c r="B42" s="196">
        <f>B43+B54+B60+B62+B64</f>
        <v>498.04999999999995</v>
      </c>
      <c r="C42" s="196">
        <f aca="true" t="shared" si="20" ref="C42:U42">C43+C54+C60+C62+C64</f>
        <v>0</v>
      </c>
      <c r="D42" s="196">
        <f t="shared" si="20"/>
        <v>0</v>
      </c>
      <c r="E42" s="196">
        <f t="shared" si="20"/>
        <v>0</v>
      </c>
      <c r="F42" s="196">
        <f t="shared" si="20"/>
        <v>0</v>
      </c>
      <c r="G42" s="196">
        <f t="shared" si="20"/>
        <v>0</v>
      </c>
      <c r="H42" s="196">
        <f t="shared" si="20"/>
        <v>498.04999999999995</v>
      </c>
      <c r="I42" s="196">
        <f t="shared" si="20"/>
        <v>7</v>
      </c>
      <c r="J42" s="196">
        <f t="shared" si="20"/>
        <v>0</v>
      </c>
      <c r="K42" s="196">
        <f t="shared" si="20"/>
        <v>8.32</v>
      </c>
      <c r="L42" s="196">
        <f t="shared" si="20"/>
        <v>8.32</v>
      </c>
      <c r="M42" s="196">
        <f t="shared" si="20"/>
        <v>12.48</v>
      </c>
      <c r="N42" s="196">
        <f t="shared" si="20"/>
        <v>19.48</v>
      </c>
      <c r="O42" s="196">
        <f t="shared" si="20"/>
        <v>505.04999999999995</v>
      </c>
      <c r="P42" s="196">
        <f t="shared" si="20"/>
        <v>0</v>
      </c>
      <c r="Q42" s="196">
        <f t="shared" si="20"/>
        <v>8.32</v>
      </c>
      <c r="R42" s="196">
        <f t="shared" si="20"/>
        <v>0</v>
      </c>
      <c r="S42" s="196">
        <f t="shared" si="20"/>
        <v>8.32</v>
      </c>
      <c r="T42" s="196">
        <f t="shared" si="20"/>
        <v>12.48</v>
      </c>
      <c r="U42" s="196">
        <f t="shared" si="20"/>
        <v>517.53</v>
      </c>
    </row>
    <row r="43" spans="1:21" ht="17.25">
      <c r="A43" s="181" t="s">
        <v>45</v>
      </c>
      <c r="B43" s="184">
        <f>SUM(B44:B49)</f>
        <v>302.4</v>
      </c>
      <c r="C43" s="184">
        <f aca="true" t="shared" si="21" ref="C43:U43">SUM(C44:C49)</f>
        <v>0</v>
      </c>
      <c r="D43" s="184">
        <f t="shared" si="21"/>
        <v>0</v>
      </c>
      <c r="E43" s="184">
        <f t="shared" si="21"/>
        <v>0</v>
      </c>
      <c r="F43" s="184">
        <f t="shared" si="21"/>
        <v>0</v>
      </c>
      <c r="G43" s="184">
        <f t="shared" si="21"/>
        <v>0</v>
      </c>
      <c r="H43" s="184">
        <f t="shared" si="21"/>
        <v>302.4</v>
      </c>
      <c r="I43" s="184">
        <f t="shared" si="21"/>
        <v>7</v>
      </c>
      <c r="J43" s="184">
        <f t="shared" si="21"/>
        <v>0</v>
      </c>
      <c r="K43" s="184">
        <f t="shared" si="21"/>
        <v>0</v>
      </c>
      <c r="L43" s="184">
        <f t="shared" si="21"/>
        <v>0</v>
      </c>
      <c r="M43" s="184">
        <f t="shared" si="21"/>
        <v>0</v>
      </c>
      <c r="N43" s="184">
        <f t="shared" si="21"/>
        <v>7</v>
      </c>
      <c r="O43" s="184">
        <f t="shared" si="21"/>
        <v>309.4</v>
      </c>
      <c r="P43" s="184">
        <f t="shared" si="21"/>
        <v>0</v>
      </c>
      <c r="Q43" s="184">
        <f t="shared" si="21"/>
        <v>0</v>
      </c>
      <c r="R43" s="184">
        <f t="shared" si="21"/>
        <v>0</v>
      </c>
      <c r="S43" s="184">
        <f t="shared" si="21"/>
        <v>0</v>
      </c>
      <c r="T43" s="184">
        <f t="shared" si="21"/>
        <v>0</v>
      </c>
      <c r="U43" s="184">
        <f t="shared" si="21"/>
        <v>309.4</v>
      </c>
    </row>
    <row r="44" spans="1:21" ht="17.25">
      <c r="A44" s="189" t="s">
        <v>30</v>
      </c>
      <c r="B44" s="190">
        <v>1</v>
      </c>
      <c r="C44" s="190">
        <v>0</v>
      </c>
      <c r="D44" s="215">
        <v>0</v>
      </c>
      <c r="E44" s="215">
        <v>0</v>
      </c>
      <c r="F44" s="190">
        <f aca="true" t="shared" si="22" ref="F44:F49">SUM(C44:E44)</f>
        <v>0</v>
      </c>
      <c r="G44" s="190">
        <f t="shared" si="18"/>
        <v>0</v>
      </c>
      <c r="H44" s="190">
        <f aca="true" t="shared" si="23" ref="H44:H49">B44+G44</f>
        <v>1</v>
      </c>
      <c r="I44" s="215">
        <v>7</v>
      </c>
      <c r="J44" s="215">
        <v>0</v>
      </c>
      <c r="K44" s="215">
        <v>0</v>
      </c>
      <c r="L44" s="186">
        <f aca="true" t="shared" si="24" ref="L44:L49">SUM(J44:K44)</f>
        <v>0</v>
      </c>
      <c r="M44" s="190">
        <f t="shared" si="19"/>
        <v>0</v>
      </c>
      <c r="N44" s="215">
        <f aca="true" t="shared" si="25" ref="N44:N49">I44+M44</f>
        <v>7</v>
      </c>
      <c r="O44" s="187">
        <f t="shared" si="13"/>
        <v>8</v>
      </c>
      <c r="P44" s="187">
        <f t="shared" si="13"/>
        <v>0</v>
      </c>
      <c r="Q44" s="187">
        <f t="shared" si="13"/>
        <v>0</v>
      </c>
      <c r="R44" s="187">
        <f t="shared" si="14"/>
        <v>0</v>
      </c>
      <c r="S44" s="187">
        <f t="shared" si="15"/>
        <v>0</v>
      </c>
      <c r="T44" s="187">
        <f t="shared" si="15"/>
        <v>0</v>
      </c>
      <c r="U44" s="187">
        <f t="shared" si="15"/>
        <v>8</v>
      </c>
    </row>
    <row r="45" spans="1:21" ht="17.25">
      <c r="A45" s="189" t="s">
        <v>33</v>
      </c>
      <c r="B45" s="190">
        <v>61</v>
      </c>
      <c r="C45" s="190">
        <v>0</v>
      </c>
      <c r="D45" s="215">
        <v>0</v>
      </c>
      <c r="E45" s="215">
        <v>0</v>
      </c>
      <c r="F45" s="190">
        <f t="shared" si="22"/>
        <v>0</v>
      </c>
      <c r="G45" s="190">
        <f t="shared" si="18"/>
        <v>0</v>
      </c>
      <c r="H45" s="190">
        <f t="shared" si="23"/>
        <v>61</v>
      </c>
      <c r="I45" s="215">
        <v>0</v>
      </c>
      <c r="J45" s="215">
        <v>0</v>
      </c>
      <c r="K45" s="215">
        <v>0</v>
      </c>
      <c r="L45" s="186">
        <f t="shared" si="24"/>
        <v>0</v>
      </c>
      <c r="M45" s="190">
        <f t="shared" si="19"/>
        <v>0</v>
      </c>
      <c r="N45" s="215">
        <f t="shared" si="25"/>
        <v>0</v>
      </c>
      <c r="O45" s="187">
        <f t="shared" si="13"/>
        <v>61</v>
      </c>
      <c r="P45" s="187">
        <f t="shared" si="13"/>
        <v>0</v>
      </c>
      <c r="Q45" s="187">
        <f t="shared" si="13"/>
        <v>0</v>
      </c>
      <c r="R45" s="187">
        <f t="shared" si="14"/>
        <v>0</v>
      </c>
      <c r="S45" s="187">
        <f t="shared" si="15"/>
        <v>0</v>
      </c>
      <c r="T45" s="187">
        <f t="shared" si="15"/>
        <v>0</v>
      </c>
      <c r="U45" s="187">
        <f t="shared" si="15"/>
        <v>61</v>
      </c>
    </row>
    <row r="46" spans="1:21" ht="17.25">
      <c r="A46" s="189" t="s">
        <v>117</v>
      </c>
      <c r="B46" s="190">
        <v>156.67</v>
      </c>
      <c r="C46" s="190">
        <v>0</v>
      </c>
      <c r="D46" s="215">
        <v>0</v>
      </c>
      <c r="E46" s="215">
        <v>0</v>
      </c>
      <c r="F46" s="190">
        <f t="shared" si="22"/>
        <v>0</v>
      </c>
      <c r="G46" s="190">
        <f t="shared" si="18"/>
        <v>0</v>
      </c>
      <c r="H46" s="190">
        <f t="shared" si="23"/>
        <v>156.67</v>
      </c>
      <c r="I46" s="215">
        <v>0</v>
      </c>
      <c r="J46" s="215">
        <v>0</v>
      </c>
      <c r="K46" s="215">
        <v>0</v>
      </c>
      <c r="L46" s="186">
        <f t="shared" si="24"/>
        <v>0</v>
      </c>
      <c r="M46" s="190">
        <f t="shared" si="19"/>
        <v>0</v>
      </c>
      <c r="N46" s="215">
        <f t="shared" si="25"/>
        <v>0</v>
      </c>
      <c r="O46" s="187">
        <f t="shared" si="13"/>
        <v>156.67</v>
      </c>
      <c r="P46" s="187">
        <f t="shared" si="13"/>
        <v>0</v>
      </c>
      <c r="Q46" s="187">
        <f t="shared" si="13"/>
        <v>0</v>
      </c>
      <c r="R46" s="187">
        <f t="shared" si="14"/>
        <v>0</v>
      </c>
      <c r="S46" s="187">
        <f t="shared" si="15"/>
        <v>0</v>
      </c>
      <c r="T46" s="187">
        <f t="shared" si="15"/>
        <v>0</v>
      </c>
      <c r="U46" s="187">
        <f t="shared" si="15"/>
        <v>156.67</v>
      </c>
    </row>
    <row r="47" spans="1:21" ht="17.25">
      <c r="A47" s="189" t="s">
        <v>103</v>
      </c>
      <c r="B47" s="190">
        <v>51.23</v>
      </c>
      <c r="C47" s="190">
        <v>0</v>
      </c>
      <c r="D47" s="215">
        <v>0</v>
      </c>
      <c r="E47" s="215">
        <v>0</v>
      </c>
      <c r="F47" s="190">
        <f t="shared" si="22"/>
        <v>0</v>
      </c>
      <c r="G47" s="190">
        <f t="shared" si="18"/>
        <v>0</v>
      </c>
      <c r="H47" s="190">
        <f t="shared" si="23"/>
        <v>51.23</v>
      </c>
      <c r="I47" s="215">
        <v>0</v>
      </c>
      <c r="J47" s="215">
        <v>0</v>
      </c>
      <c r="K47" s="215">
        <v>0</v>
      </c>
      <c r="L47" s="186">
        <f t="shared" si="24"/>
        <v>0</v>
      </c>
      <c r="M47" s="190">
        <f t="shared" si="19"/>
        <v>0</v>
      </c>
      <c r="N47" s="215">
        <f t="shared" si="25"/>
        <v>0</v>
      </c>
      <c r="O47" s="187">
        <f t="shared" si="13"/>
        <v>51.23</v>
      </c>
      <c r="P47" s="187">
        <f t="shared" si="13"/>
        <v>0</v>
      </c>
      <c r="Q47" s="187">
        <f t="shared" si="13"/>
        <v>0</v>
      </c>
      <c r="R47" s="187">
        <f t="shared" si="14"/>
        <v>0</v>
      </c>
      <c r="S47" s="187">
        <f t="shared" si="15"/>
        <v>0</v>
      </c>
      <c r="T47" s="187">
        <f t="shared" si="15"/>
        <v>0</v>
      </c>
      <c r="U47" s="187">
        <f t="shared" si="15"/>
        <v>51.23</v>
      </c>
    </row>
    <row r="48" spans="1:21" ht="17.25">
      <c r="A48" s="189" t="s">
        <v>89</v>
      </c>
      <c r="B48" s="190">
        <v>17.83</v>
      </c>
      <c r="C48" s="190">
        <v>0</v>
      </c>
      <c r="D48" s="215">
        <v>0</v>
      </c>
      <c r="E48" s="215">
        <v>0</v>
      </c>
      <c r="F48" s="190">
        <f t="shared" si="22"/>
        <v>0</v>
      </c>
      <c r="G48" s="190">
        <f t="shared" si="18"/>
        <v>0</v>
      </c>
      <c r="H48" s="190">
        <f t="shared" si="23"/>
        <v>17.83</v>
      </c>
      <c r="I48" s="215">
        <v>0</v>
      </c>
      <c r="J48" s="215">
        <v>0</v>
      </c>
      <c r="K48" s="215">
        <v>0</v>
      </c>
      <c r="L48" s="186">
        <f t="shared" si="24"/>
        <v>0</v>
      </c>
      <c r="M48" s="190">
        <f t="shared" si="19"/>
        <v>0</v>
      </c>
      <c r="N48" s="215">
        <f t="shared" si="25"/>
        <v>0</v>
      </c>
      <c r="O48" s="187">
        <f t="shared" si="13"/>
        <v>17.83</v>
      </c>
      <c r="P48" s="187">
        <f t="shared" si="13"/>
        <v>0</v>
      </c>
      <c r="Q48" s="187">
        <f t="shared" si="13"/>
        <v>0</v>
      </c>
      <c r="R48" s="187">
        <f t="shared" si="14"/>
        <v>0</v>
      </c>
      <c r="S48" s="187">
        <f t="shared" si="15"/>
        <v>0</v>
      </c>
      <c r="T48" s="187">
        <f t="shared" si="15"/>
        <v>0</v>
      </c>
      <c r="U48" s="187">
        <f t="shared" si="15"/>
        <v>17.83</v>
      </c>
    </row>
    <row r="49" spans="1:21" ht="17.25">
      <c r="A49" s="216" t="s">
        <v>34</v>
      </c>
      <c r="B49" s="217">
        <v>14.67</v>
      </c>
      <c r="C49" s="217">
        <v>0</v>
      </c>
      <c r="D49" s="218">
        <v>0</v>
      </c>
      <c r="E49" s="218">
        <v>0</v>
      </c>
      <c r="F49" s="217">
        <f t="shared" si="22"/>
        <v>0</v>
      </c>
      <c r="G49" s="217">
        <f t="shared" si="18"/>
        <v>0</v>
      </c>
      <c r="H49" s="217">
        <f t="shared" si="23"/>
        <v>14.67</v>
      </c>
      <c r="I49" s="218">
        <v>0</v>
      </c>
      <c r="J49" s="218">
        <v>0</v>
      </c>
      <c r="K49" s="218">
        <v>0</v>
      </c>
      <c r="L49" s="205">
        <f t="shared" si="24"/>
        <v>0</v>
      </c>
      <c r="M49" s="217">
        <f t="shared" si="19"/>
        <v>0</v>
      </c>
      <c r="N49" s="218">
        <f t="shared" si="25"/>
        <v>0</v>
      </c>
      <c r="O49" s="205">
        <f t="shared" si="13"/>
        <v>14.67</v>
      </c>
      <c r="P49" s="205">
        <f t="shared" si="13"/>
        <v>0</v>
      </c>
      <c r="Q49" s="205">
        <f t="shared" si="13"/>
        <v>0</v>
      </c>
      <c r="R49" s="205">
        <f t="shared" si="14"/>
        <v>0</v>
      </c>
      <c r="S49" s="205">
        <f t="shared" si="15"/>
        <v>0</v>
      </c>
      <c r="T49" s="205">
        <f t="shared" si="15"/>
        <v>0</v>
      </c>
      <c r="U49" s="205">
        <f t="shared" si="15"/>
        <v>14.67</v>
      </c>
    </row>
    <row r="50" spans="1:21" ht="21" customHeight="1">
      <c r="A50" s="166" t="s">
        <v>127</v>
      </c>
      <c r="B50" s="166"/>
      <c r="C50" s="166"/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66"/>
      <c r="R50" s="166"/>
      <c r="S50" s="166"/>
      <c r="T50" s="166"/>
      <c r="U50" s="166"/>
    </row>
    <row r="51" spans="1:21" ht="21" customHeight="1">
      <c r="A51" s="168"/>
      <c r="B51" s="169" t="s">
        <v>128</v>
      </c>
      <c r="C51" s="169"/>
      <c r="D51" s="169"/>
      <c r="E51" s="169"/>
      <c r="F51" s="169"/>
      <c r="G51" s="169"/>
      <c r="H51" s="170"/>
      <c r="I51" s="169" t="s">
        <v>129</v>
      </c>
      <c r="J51" s="169"/>
      <c r="K51" s="169"/>
      <c r="L51" s="169"/>
      <c r="M51" s="169"/>
      <c r="N51" s="170"/>
      <c r="O51" s="169" t="s">
        <v>1</v>
      </c>
      <c r="P51" s="169"/>
      <c r="Q51" s="169"/>
      <c r="R51" s="169"/>
      <c r="S51" s="169"/>
      <c r="T51" s="169"/>
      <c r="U51" s="170"/>
    </row>
    <row r="52" spans="1:21" ht="21" customHeight="1">
      <c r="A52" s="171" t="s">
        <v>2</v>
      </c>
      <c r="B52" s="172" t="s">
        <v>40</v>
      </c>
      <c r="C52" s="169"/>
      <c r="D52" s="169"/>
      <c r="E52" s="169"/>
      <c r="F52" s="169"/>
      <c r="G52" s="170"/>
      <c r="H52" s="171" t="s">
        <v>1</v>
      </c>
      <c r="I52" s="172" t="s">
        <v>40</v>
      </c>
      <c r="J52" s="169"/>
      <c r="K52" s="173"/>
      <c r="L52" s="173"/>
      <c r="M52" s="174"/>
      <c r="N52" s="171" t="s">
        <v>1</v>
      </c>
      <c r="O52" s="172" t="s">
        <v>40</v>
      </c>
      <c r="P52" s="169"/>
      <c r="Q52" s="169"/>
      <c r="R52" s="169"/>
      <c r="S52" s="169"/>
      <c r="T52" s="170"/>
      <c r="U52" s="171" t="s">
        <v>1</v>
      </c>
    </row>
    <row r="53" spans="1:21" ht="21" customHeight="1">
      <c r="A53" s="175"/>
      <c r="B53" s="176" t="s">
        <v>0</v>
      </c>
      <c r="C53" s="176" t="s">
        <v>77</v>
      </c>
      <c r="D53" s="176" t="s">
        <v>130</v>
      </c>
      <c r="E53" s="176" t="s">
        <v>78</v>
      </c>
      <c r="F53" s="176" t="s">
        <v>1</v>
      </c>
      <c r="G53" s="176" t="s">
        <v>64</v>
      </c>
      <c r="H53" s="176" t="s">
        <v>44</v>
      </c>
      <c r="I53" s="176" t="s">
        <v>0</v>
      </c>
      <c r="J53" s="176" t="s">
        <v>77</v>
      </c>
      <c r="K53" s="176" t="s">
        <v>130</v>
      </c>
      <c r="L53" s="176" t="s">
        <v>1</v>
      </c>
      <c r="M53" s="176" t="s">
        <v>64</v>
      </c>
      <c r="N53" s="176" t="s">
        <v>44</v>
      </c>
      <c r="O53" s="176" t="s">
        <v>0</v>
      </c>
      <c r="P53" s="176" t="s">
        <v>77</v>
      </c>
      <c r="Q53" s="176" t="s">
        <v>130</v>
      </c>
      <c r="R53" s="176" t="s">
        <v>78</v>
      </c>
      <c r="S53" s="176" t="s">
        <v>1</v>
      </c>
      <c r="T53" s="176" t="s">
        <v>64</v>
      </c>
      <c r="U53" s="176" t="s">
        <v>44</v>
      </c>
    </row>
    <row r="54" spans="1:21" ht="21" customHeight="1">
      <c r="A54" s="206" t="s">
        <v>138</v>
      </c>
      <c r="B54" s="183">
        <f>SUM(B55:B59)</f>
        <v>110.78</v>
      </c>
      <c r="C54" s="183">
        <f aca="true" t="shared" si="26" ref="C54:U54">SUM(C55:C59)</f>
        <v>0</v>
      </c>
      <c r="D54" s="183">
        <f t="shared" si="26"/>
        <v>0</v>
      </c>
      <c r="E54" s="183">
        <f t="shared" si="26"/>
        <v>0</v>
      </c>
      <c r="F54" s="183">
        <f t="shared" si="26"/>
        <v>0</v>
      </c>
      <c r="G54" s="183">
        <f t="shared" si="26"/>
        <v>0</v>
      </c>
      <c r="H54" s="183">
        <f t="shared" si="26"/>
        <v>110.78</v>
      </c>
      <c r="I54" s="183">
        <f t="shared" si="26"/>
        <v>0</v>
      </c>
      <c r="J54" s="183">
        <f t="shared" si="26"/>
        <v>0</v>
      </c>
      <c r="K54" s="183">
        <f t="shared" si="26"/>
        <v>6.65</v>
      </c>
      <c r="L54" s="183">
        <f t="shared" si="26"/>
        <v>6.65</v>
      </c>
      <c r="M54" s="183">
        <f t="shared" si="26"/>
        <v>9.975</v>
      </c>
      <c r="N54" s="183">
        <f t="shared" si="26"/>
        <v>9.975</v>
      </c>
      <c r="O54" s="183">
        <f t="shared" si="26"/>
        <v>110.78</v>
      </c>
      <c r="P54" s="183">
        <f t="shared" si="26"/>
        <v>0</v>
      </c>
      <c r="Q54" s="183">
        <f t="shared" si="26"/>
        <v>6.65</v>
      </c>
      <c r="R54" s="183">
        <f t="shared" si="26"/>
        <v>0</v>
      </c>
      <c r="S54" s="183">
        <f t="shared" si="26"/>
        <v>6.65</v>
      </c>
      <c r="T54" s="183">
        <f t="shared" si="26"/>
        <v>9.975</v>
      </c>
      <c r="U54" s="183">
        <f t="shared" si="26"/>
        <v>120.755</v>
      </c>
    </row>
    <row r="55" spans="1:21" ht="21" customHeight="1">
      <c r="A55" s="185" t="s">
        <v>28</v>
      </c>
      <c r="B55" s="186">
        <v>57.78</v>
      </c>
      <c r="C55" s="186">
        <v>0</v>
      </c>
      <c r="D55" s="186">
        <v>0</v>
      </c>
      <c r="E55" s="186">
        <v>0</v>
      </c>
      <c r="F55" s="211">
        <f>SUM(C55:E55)</f>
        <v>0</v>
      </c>
      <c r="G55" s="211">
        <f t="shared" si="18"/>
        <v>0</v>
      </c>
      <c r="H55" s="190">
        <f>B55+G55</f>
        <v>57.78</v>
      </c>
      <c r="I55" s="187">
        <v>0</v>
      </c>
      <c r="J55" s="187">
        <v>0</v>
      </c>
      <c r="K55" s="187">
        <v>5.66</v>
      </c>
      <c r="L55" s="209">
        <f>SUM(J55:K55)</f>
        <v>5.66</v>
      </c>
      <c r="M55" s="211">
        <f t="shared" si="19"/>
        <v>8.49</v>
      </c>
      <c r="N55" s="215">
        <f>I55+M55</f>
        <v>8.49</v>
      </c>
      <c r="O55" s="186">
        <f>B55+I55</f>
        <v>57.78</v>
      </c>
      <c r="P55" s="186">
        <f>C55+J55</f>
        <v>0</v>
      </c>
      <c r="Q55" s="186">
        <f>D55+K55</f>
        <v>5.66</v>
      </c>
      <c r="R55" s="186">
        <f>E55</f>
        <v>0</v>
      </c>
      <c r="S55" s="186">
        <f>F55+L55</f>
        <v>5.66</v>
      </c>
      <c r="T55" s="186">
        <f>G55+M55</f>
        <v>8.49</v>
      </c>
      <c r="U55" s="186">
        <f>H55+N55</f>
        <v>66.27</v>
      </c>
    </row>
    <row r="56" spans="1:21" ht="21" customHeight="1">
      <c r="A56" s="185" t="s">
        <v>32</v>
      </c>
      <c r="B56" s="186">
        <v>0</v>
      </c>
      <c r="C56" s="186">
        <v>0</v>
      </c>
      <c r="D56" s="186">
        <v>0</v>
      </c>
      <c r="E56" s="186">
        <v>0</v>
      </c>
      <c r="F56" s="211">
        <f>SUM(C56:E56)</f>
        <v>0</v>
      </c>
      <c r="G56" s="211">
        <f t="shared" si="18"/>
        <v>0</v>
      </c>
      <c r="H56" s="190">
        <f>B56+G56</f>
        <v>0</v>
      </c>
      <c r="I56" s="187">
        <v>0</v>
      </c>
      <c r="J56" s="187">
        <v>0</v>
      </c>
      <c r="K56" s="187">
        <v>0.99</v>
      </c>
      <c r="L56" s="209">
        <f>SUM(J56:K56)</f>
        <v>0.99</v>
      </c>
      <c r="M56" s="211">
        <f t="shared" si="19"/>
        <v>1.4849999999999999</v>
      </c>
      <c r="N56" s="215">
        <f>I56+M56</f>
        <v>1.4849999999999999</v>
      </c>
      <c r="O56" s="186">
        <f aca="true" t="shared" si="27" ref="O56:Q71">B56+I56</f>
        <v>0</v>
      </c>
      <c r="P56" s="186">
        <f t="shared" si="27"/>
        <v>0</v>
      </c>
      <c r="Q56" s="186">
        <f t="shared" si="27"/>
        <v>0.99</v>
      </c>
      <c r="R56" s="186">
        <f aca="true" t="shared" si="28" ref="R56:R71">E56</f>
        <v>0</v>
      </c>
      <c r="S56" s="186">
        <f aca="true" t="shared" si="29" ref="S56:U71">F56+L56</f>
        <v>0.99</v>
      </c>
      <c r="T56" s="186">
        <f t="shared" si="29"/>
        <v>1.4849999999999999</v>
      </c>
      <c r="U56" s="186">
        <f t="shared" si="29"/>
        <v>1.4849999999999999</v>
      </c>
    </row>
    <row r="57" spans="1:21" ht="21" customHeight="1">
      <c r="A57" s="189" t="s">
        <v>27</v>
      </c>
      <c r="B57" s="215">
        <v>21.17</v>
      </c>
      <c r="C57" s="215">
        <v>0</v>
      </c>
      <c r="D57" s="215">
        <v>0</v>
      </c>
      <c r="E57" s="215">
        <v>0</v>
      </c>
      <c r="F57" s="211">
        <f>SUM(C57:E57)</f>
        <v>0</v>
      </c>
      <c r="G57" s="211">
        <f t="shared" si="18"/>
        <v>0</v>
      </c>
      <c r="H57" s="190">
        <f>B57+G57</f>
        <v>21.17</v>
      </c>
      <c r="I57" s="187">
        <v>0</v>
      </c>
      <c r="J57" s="187">
        <v>0</v>
      </c>
      <c r="K57" s="187">
        <v>0</v>
      </c>
      <c r="L57" s="209">
        <f>SUM(J57:K57)</f>
        <v>0</v>
      </c>
      <c r="M57" s="211">
        <f t="shared" si="19"/>
        <v>0</v>
      </c>
      <c r="N57" s="215">
        <f>I57+M57</f>
        <v>0</v>
      </c>
      <c r="O57" s="186">
        <f t="shared" si="27"/>
        <v>21.17</v>
      </c>
      <c r="P57" s="186">
        <f t="shared" si="27"/>
        <v>0</v>
      </c>
      <c r="Q57" s="186">
        <f t="shared" si="27"/>
        <v>0</v>
      </c>
      <c r="R57" s="186">
        <f t="shared" si="28"/>
        <v>0</v>
      </c>
      <c r="S57" s="186">
        <f t="shared" si="29"/>
        <v>0</v>
      </c>
      <c r="T57" s="186">
        <f t="shared" si="29"/>
        <v>0</v>
      </c>
      <c r="U57" s="186">
        <f t="shared" si="29"/>
        <v>21.17</v>
      </c>
    </row>
    <row r="58" spans="1:21" ht="21" customHeight="1">
      <c r="A58" s="189" t="s">
        <v>29</v>
      </c>
      <c r="B58" s="215">
        <v>26.5</v>
      </c>
      <c r="C58" s="215">
        <v>0</v>
      </c>
      <c r="D58" s="215">
        <v>0</v>
      </c>
      <c r="E58" s="215">
        <v>0</v>
      </c>
      <c r="F58" s="211">
        <f>SUM(C58:E58)</f>
        <v>0</v>
      </c>
      <c r="G58" s="211">
        <f t="shared" si="18"/>
        <v>0</v>
      </c>
      <c r="H58" s="190">
        <f>B58+G58</f>
        <v>26.5</v>
      </c>
      <c r="I58" s="187">
        <v>0</v>
      </c>
      <c r="J58" s="187">
        <v>0</v>
      </c>
      <c r="K58" s="187">
        <v>0</v>
      </c>
      <c r="L58" s="209">
        <f>SUM(J58:K58)</f>
        <v>0</v>
      </c>
      <c r="M58" s="211">
        <f t="shared" si="19"/>
        <v>0</v>
      </c>
      <c r="N58" s="215">
        <f>I58+M58</f>
        <v>0</v>
      </c>
      <c r="O58" s="186">
        <f t="shared" si="27"/>
        <v>26.5</v>
      </c>
      <c r="P58" s="186">
        <f t="shared" si="27"/>
        <v>0</v>
      </c>
      <c r="Q58" s="186">
        <f t="shared" si="27"/>
        <v>0</v>
      </c>
      <c r="R58" s="186">
        <f t="shared" si="28"/>
        <v>0</v>
      </c>
      <c r="S58" s="186">
        <f t="shared" si="29"/>
        <v>0</v>
      </c>
      <c r="T58" s="186">
        <f t="shared" si="29"/>
        <v>0</v>
      </c>
      <c r="U58" s="186">
        <f t="shared" si="29"/>
        <v>26.5</v>
      </c>
    </row>
    <row r="59" spans="1:21" ht="21" customHeight="1">
      <c r="A59" s="189" t="s">
        <v>139</v>
      </c>
      <c r="B59" s="215">
        <v>5.33</v>
      </c>
      <c r="C59" s="215">
        <v>0</v>
      </c>
      <c r="D59" s="215">
        <v>0</v>
      </c>
      <c r="E59" s="215">
        <v>0</v>
      </c>
      <c r="F59" s="211">
        <f>SUM(C59:E59)</f>
        <v>0</v>
      </c>
      <c r="G59" s="211">
        <f t="shared" si="18"/>
        <v>0</v>
      </c>
      <c r="H59" s="190">
        <f>B59+G59</f>
        <v>5.33</v>
      </c>
      <c r="I59" s="187">
        <v>0</v>
      </c>
      <c r="J59" s="187">
        <v>0</v>
      </c>
      <c r="K59" s="187">
        <v>0</v>
      </c>
      <c r="L59" s="209">
        <f>SUM(J59:K59)</f>
        <v>0</v>
      </c>
      <c r="M59" s="211">
        <f t="shared" si="19"/>
        <v>0</v>
      </c>
      <c r="N59" s="215">
        <f>I59+M59</f>
        <v>0</v>
      </c>
      <c r="O59" s="186">
        <f t="shared" si="27"/>
        <v>5.33</v>
      </c>
      <c r="P59" s="186">
        <f t="shared" si="27"/>
        <v>0</v>
      </c>
      <c r="Q59" s="186">
        <f t="shared" si="27"/>
        <v>0</v>
      </c>
      <c r="R59" s="186">
        <f t="shared" si="28"/>
        <v>0</v>
      </c>
      <c r="S59" s="186">
        <f t="shared" si="29"/>
        <v>0</v>
      </c>
      <c r="T59" s="186">
        <f t="shared" si="29"/>
        <v>0</v>
      </c>
      <c r="U59" s="186">
        <f t="shared" si="29"/>
        <v>5.33</v>
      </c>
    </row>
    <row r="60" spans="1:21" ht="21" customHeight="1">
      <c r="A60" s="181" t="s">
        <v>47</v>
      </c>
      <c r="B60" s="184">
        <f aca="true" t="shared" si="30" ref="B60:U64">B61</f>
        <v>68.66</v>
      </c>
      <c r="C60" s="184">
        <f t="shared" si="30"/>
        <v>0</v>
      </c>
      <c r="D60" s="184">
        <f t="shared" si="30"/>
        <v>0</v>
      </c>
      <c r="E60" s="184">
        <f t="shared" si="30"/>
        <v>0</v>
      </c>
      <c r="F60" s="184">
        <f t="shared" si="30"/>
        <v>0</v>
      </c>
      <c r="G60" s="184">
        <f t="shared" si="30"/>
        <v>0</v>
      </c>
      <c r="H60" s="184">
        <f t="shared" si="30"/>
        <v>68.66</v>
      </c>
      <c r="I60" s="184">
        <f t="shared" si="30"/>
        <v>0</v>
      </c>
      <c r="J60" s="184">
        <f t="shared" si="30"/>
        <v>0</v>
      </c>
      <c r="K60" s="184">
        <f t="shared" si="30"/>
        <v>1.67</v>
      </c>
      <c r="L60" s="184">
        <f t="shared" si="30"/>
        <v>1.67</v>
      </c>
      <c r="M60" s="184">
        <f t="shared" si="30"/>
        <v>2.505</v>
      </c>
      <c r="N60" s="184">
        <f t="shared" si="30"/>
        <v>2.505</v>
      </c>
      <c r="O60" s="184">
        <f t="shared" si="30"/>
        <v>68.66</v>
      </c>
      <c r="P60" s="184">
        <f t="shared" si="30"/>
        <v>0</v>
      </c>
      <c r="Q60" s="184">
        <f t="shared" si="30"/>
        <v>1.67</v>
      </c>
      <c r="R60" s="184">
        <f t="shared" si="30"/>
        <v>0</v>
      </c>
      <c r="S60" s="184">
        <f t="shared" si="30"/>
        <v>1.67</v>
      </c>
      <c r="T60" s="184">
        <f t="shared" si="30"/>
        <v>2.505</v>
      </c>
      <c r="U60" s="184">
        <f t="shared" si="30"/>
        <v>71.16499999999999</v>
      </c>
    </row>
    <row r="61" spans="1:21" ht="21" customHeight="1">
      <c r="A61" s="189" t="s">
        <v>26</v>
      </c>
      <c r="B61" s="190">
        <v>68.66</v>
      </c>
      <c r="C61" s="190">
        <v>0</v>
      </c>
      <c r="D61" s="190">
        <v>0</v>
      </c>
      <c r="E61" s="190">
        <v>0</v>
      </c>
      <c r="F61" s="186">
        <f>SUM(C61:E61)</f>
        <v>0</v>
      </c>
      <c r="G61" s="186">
        <f t="shared" si="18"/>
        <v>0</v>
      </c>
      <c r="H61" s="190">
        <f>B61+G61</f>
        <v>68.66</v>
      </c>
      <c r="I61" s="190">
        <v>0</v>
      </c>
      <c r="J61" s="190">
        <v>0</v>
      </c>
      <c r="K61" s="190">
        <v>1.67</v>
      </c>
      <c r="L61" s="190">
        <f>SUM(J61:K61)</f>
        <v>1.67</v>
      </c>
      <c r="M61" s="186">
        <f>L61*1.5</f>
        <v>2.505</v>
      </c>
      <c r="N61" s="190">
        <f>I61+M61</f>
        <v>2.505</v>
      </c>
      <c r="O61" s="186">
        <f t="shared" si="27"/>
        <v>68.66</v>
      </c>
      <c r="P61" s="186">
        <f t="shared" si="27"/>
        <v>0</v>
      </c>
      <c r="Q61" s="186">
        <f t="shared" si="27"/>
        <v>1.67</v>
      </c>
      <c r="R61" s="186">
        <f t="shared" si="28"/>
        <v>0</v>
      </c>
      <c r="S61" s="186">
        <f t="shared" si="29"/>
        <v>1.67</v>
      </c>
      <c r="T61" s="186">
        <f t="shared" si="29"/>
        <v>2.505</v>
      </c>
      <c r="U61" s="186">
        <f t="shared" si="29"/>
        <v>71.16499999999999</v>
      </c>
    </row>
    <row r="62" spans="1:21" ht="21" customHeight="1">
      <c r="A62" s="181" t="s">
        <v>98</v>
      </c>
      <c r="B62" s="184">
        <f t="shared" si="30"/>
        <v>0.55</v>
      </c>
      <c r="C62" s="184">
        <f t="shared" si="30"/>
        <v>0</v>
      </c>
      <c r="D62" s="184">
        <f t="shared" si="30"/>
        <v>0</v>
      </c>
      <c r="E62" s="184">
        <f t="shared" si="30"/>
        <v>0</v>
      </c>
      <c r="F62" s="184">
        <f t="shared" si="30"/>
        <v>0</v>
      </c>
      <c r="G62" s="184">
        <f t="shared" si="30"/>
        <v>0</v>
      </c>
      <c r="H62" s="184">
        <f t="shared" si="30"/>
        <v>0.55</v>
      </c>
      <c r="I62" s="184">
        <f t="shared" si="30"/>
        <v>0</v>
      </c>
      <c r="J62" s="184">
        <f t="shared" si="30"/>
        <v>0</v>
      </c>
      <c r="K62" s="184">
        <f t="shared" si="30"/>
        <v>0</v>
      </c>
      <c r="L62" s="184">
        <f t="shared" si="30"/>
        <v>0</v>
      </c>
      <c r="M62" s="184">
        <f t="shared" si="30"/>
        <v>0</v>
      </c>
      <c r="N62" s="184">
        <f t="shared" si="30"/>
        <v>0</v>
      </c>
      <c r="O62" s="184">
        <f t="shared" si="30"/>
        <v>0.55</v>
      </c>
      <c r="P62" s="184">
        <f t="shared" si="30"/>
        <v>0</v>
      </c>
      <c r="Q62" s="184">
        <f t="shared" si="30"/>
        <v>0</v>
      </c>
      <c r="R62" s="184">
        <f t="shared" si="30"/>
        <v>0</v>
      </c>
      <c r="S62" s="184">
        <f t="shared" si="30"/>
        <v>0</v>
      </c>
      <c r="T62" s="184">
        <f t="shared" si="30"/>
        <v>0</v>
      </c>
      <c r="U62" s="184">
        <f t="shared" si="30"/>
        <v>0.55</v>
      </c>
    </row>
    <row r="63" spans="1:21" ht="21" customHeight="1">
      <c r="A63" s="189" t="s">
        <v>140</v>
      </c>
      <c r="B63" s="190">
        <v>0.55</v>
      </c>
      <c r="C63" s="190">
        <v>0</v>
      </c>
      <c r="D63" s="190">
        <v>0</v>
      </c>
      <c r="E63" s="190">
        <v>0</v>
      </c>
      <c r="F63" s="186">
        <f>SUM(C63:E63)</f>
        <v>0</v>
      </c>
      <c r="G63" s="186">
        <f t="shared" si="18"/>
        <v>0</v>
      </c>
      <c r="H63" s="190">
        <f>B63+G63</f>
        <v>0.55</v>
      </c>
      <c r="I63" s="190">
        <v>0</v>
      </c>
      <c r="J63" s="190">
        <v>0</v>
      </c>
      <c r="K63" s="190">
        <v>0</v>
      </c>
      <c r="L63" s="190">
        <f>SUM(J63:K63)</f>
        <v>0</v>
      </c>
      <c r="M63" s="186">
        <f>L63*1.5</f>
        <v>0</v>
      </c>
      <c r="N63" s="190">
        <f>I63+M63</f>
        <v>0</v>
      </c>
      <c r="O63" s="186">
        <f t="shared" si="27"/>
        <v>0.55</v>
      </c>
      <c r="P63" s="186">
        <f t="shared" si="27"/>
        <v>0</v>
      </c>
      <c r="Q63" s="186">
        <f t="shared" si="27"/>
        <v>0</v>
      </c>
      <c r="R63" s="186">
        <f t="shared" si="28"/>
        <v>0</v>
      </c>
      <c r="S63" s="186">
        <f t="shared" si="29"/>
        <v>0</v>
      </c>
      <c r="T63" s="186">
        <f t="shared" si="29"/>
        <v>0</v>
      </c>
      <c r="U63" s="186">
        <f t="shared" si="29"/>
        <v>0.55</v>
      </c>
    </row>
    <row r="64" spans="1:21" ht="21" customHeight="1">
      <c r="A64" s="181" t="s">
        <v>49</v>
      </c>
      <c r="B64" s="184">
        <f t="shared" si="30"/>
        <v>15.66</v>
      </c>
      <c r="C64" s="184">
        <f t="shared" si="30"/>
        <v>0</v>
      </c>
      <c r="D64" s="184">
        <f t="shared" si="30"/>
        <v>0</v>
      </c>
      <c r="E64" s="184">
        <f t="shared" si="30"/>
        <v>0</v>
      </c>
      <c r="F64" s="184">
        <f t="shared" si="30"/>
        <v>0</v>
      </c>
      <c r="G64" s="184">
        <f t="shared" si="30"/>
        <v>0</v>
      </c>
      <c r="H64" s="184">
        <f t="shared" si="30"/>
        <v>15.66</v>
      </c>
      <c r="I64" s="184">
        <f t="shared" si="30"/>
        <v>0</v>
      </c>
      <c r="J64" s="184">
        <f t="shared" si="30"/>
        <v>0</v>
      </c>
      <c r="K64" s="184">
        <f t="shared" si="30"/>
        <v>0</v>
      </c>
      <c r="L64" s="184">
        <f t="shared" si="30"/>
        <v>0</v>
      </c>
      <c r="M64" s="184">
        <f t="shared" si="30"/>
        <v>0</v>
      </c>
      <c r="N64" s="184">
        <f t="shared" si="30"/>
        <v>0</v>
      </c>
      <c r="O64" s="184">
        <f t="shared" si="30"/>
        <v>15.66</v>
      </c>
      <c r="P64" s="184">
        <f t="shared" si="30"/>
        <v>0</v>
      </c>
      <c r="Q64" s="184">
        <f t="shared" si="30"/>
        <v>0</v>
      </c>
      <c r="R64" s="184">
        <f t="shared" si="30"/>
        <v>0</v>
      </c>
      <c r="S64" s="184">
        <f t="shared" si="30"/>
        <v>0</v>
      </c>
      <c r="T64" s="184">
        <f t="shared" si="30"/>
        <v>0</v>
      </c>
      <c r="U64" s="184">
        <f t="shared" si="30"/>
        <v>15.66</v>
      </c>
    </row>
    <row r="65" spans="1:21" ht="21" customHeight="1">
      <c r="A65" s="189" t="s">
        <v>25</v>
      </c>
      <c r="B65" s="190">
        <v>15.66</v>
      </c>
      <c r="C65" s="190">
        <v>0</v>
      </c>
      <c r="D65" s="190">
        <v>0</v>
      </c>
      <c r="E65" s="190">
        <v>0</v>
      </c>
      <c r="F65" s="186">
        <f>SUM(C65:E65)</f>
        <v>0</v>
      </c>
      <c r="G65" s="186">
        <f t="shared" si="18"/>
        <v>0</v>
      </c>
      <c r="H65" s="190">
        <f>B65+G65</f>
        <v>15.66</v>
      </c>
      <c r="I65" s="190">
        <v>0</v>
      </c>
      <c r="J65" s="190">
        <v>0</v>
      </c>
      <c r="K65" s="190">
        <v>0</v>
      </c>
      <c r="L65" s="190">
        <f>SUM(J65:K65)</f>
        <v>0</v>
      </c>
      <c r="M65" s="186">
        <f>L65*1.5</f>
        <v>0</v>
      </c>
      <c r="N65" s="190">
        <f>I65+M65</f>
        <v>0</v>
      </c>
      <c r="O65" s="186">
        <f t="shared" si="27"/>
        <v>15.66</v>
      </c>
      <c r="P65" s="186">
        <f t="shared" si="27"/>
        <v>0</v>
      </c>
      <c r="Q65" s="186">
        <f t="shared" si="27"/>
        <v>0</v>
      </c>
      <c r="R65" s="186">
        <f t="shared" si="28"/>
        <v>0</v>
      </c>
      <c r="S65" s="186">
        <f t="shared" si="29"/>
        <v>0</v>
      </c>
      <c r="T65" s="186">
        <f t="shared" si="29"/>
        <v>0</v>
      </c>
      <c r="U65" s="186">
        <f t="shared" si="29"/>
        <v>15.66</v>
      </c>
    </row>
    <row r="66" spans="1:21" ht="21" customHeight="1">
      <c r="A66" s="195" t="s">
        <v>9</v>
      </c>
      <c r="B66" s="196">
        <f>SUM(B67:B69)</f>
        <v>6.9399999999999995</v>
      </c>
      <c r="C66" s="196">
        <f aca="true" t="shared" si="31" ref="C66:U66">SUM(C67:C69)</f>
        <v>0</v>
      </c>
      <c r="D66" s="196">
        <f t="shared" si="31"/>
        <v>0</v>
      </c>
      <c r="E66" s="196">
        <f t="shared" si="31"/>
        <v>0</v>
      </c>
      <c r="F66" s="196">
        <f t="shared" si="31"/>
        <v>0</v>
      </c>
      <c r="G66" s="196">
        <f t="shared" si="31"/>
        <v>0</v>
      </c>
      <c r="H66" s="196">
        <f t="shared" si="31"/>
        <v>6.9399999999999995</v>
      </c>
      <c r="I66" s="196">
        <f t="shared" si="31"/>
        <v>0</v>
      </c>
      <c r="J66" s="196">
        <f t="shared" si="31"/>
        <v>0</v>
      </c>
      <c r="K66" s="196">
        <f t="shared" si="31"/>
        <v>0</v>
      </c>
      <c r="L66" s="196">
        <f t="shared" si="31"/>
        <v>0</v>
      </c>
      <c r="M66" s="196">
        <f t="shared" si="31"/>
        <v>0</v>
      </c>
      <c r="N66" s="196">
        <f t="shared" si="31"/>
        <v>0</v>
      </c>
      <c r="O66" s="196">
        <f t="shared" si="31"/>
        <v>6.9399999999999995</v>
      </c>
      <c r="P66" s="196">
        <f t="shared" si="31"/>
        <v>0</v>
      </c>
      <c r="Q66" s="196">
        <f t="shared" si="31"/>
        <v>0</v>
      </c>
      <c r="R66" s="196">
        <f t="shared" si="31"/>
        <v>0</v>
      </c>
      <c r="S66" s="196">
        <f t="shared" si="31"/>
        <v>0</v>
      </c>
      <c r="T66" s="196">
        <f t="shared" si="31"/>
        <v>0</v>
      </c>
      <c r="U66" s="196">
        <f t="shared" si="31"/>
        <v>6.9399999999999995</v>
      </c>
    </row>
    <row r="67" spans="1:21" ht="21" customHeight="1">
      <c r="A67" s="189" t="s">
        <v>10</v>
      </c>
      <c r="B67" s="190">
        <v>0.89</v>
      </c>
      <c r="C67" s="190">
        <v>0</v>
      </c>
      <c r="D67" s="190">
        <v>0</v>
      </c>
      <c r="E67" s="190">
        <v>0</v>
      </c>
      <c r="F67" s="186">
        <f>SUM(C67:E67)</f>
        <v>0</v>
      </c>
      <c r="G67" s="186">
        <f t="shared" si="18"/>
        <v>0</v>
      </c>
      <c r="H67" s="190">
        <f>B67+G67</f>
        <v>0.89</v>
      </c>
      <c r="I67" s="190">
        <v>0</v>
      </c>
      <c r="J67" s="190">
        <v>0</v>
      </c>
      <c r="K67" s="190">
        <v>0</v>
      </c>
      <c r="L67" s="190">
        <f>SUM(J67:K67)</f>
        <v>0</v>
      </c>
      <c r="M67" s="186">
        <f>L67*1.5</f>
        <v>0</v>
      </c>
      <c r="N67" s="190">
        <f>I67+M67</f>
        <v>0</v>
      </c>
      <c r="O67" s="186">
        <f t="shared" si="27"/>
        <v>0.89</v>
      </c>
      <c r="P67" s="186">
        <f t="shared" si="27"/>
        <v>0</v>
      </c>
      <c r="Q67" s="186">
        <f t="shared" si="27"/>
        <v>0</v>
      </c>
      <c r="R67" s="186">
        <f t="shared" si="28"/>
        <v>0</v>
      </c>
      <c r="S67" s="186">
        <f t="shared" si="29"/>
        <v>0</v>
      </c>
      <c r="T67" s="186">
        <f t="shared" si="29"/>
        <v>0</v>
      </c>
      <c r="U67" s="186">
        <f t="shared" si="29"/>
        <v>0.89</v>
      </c>
    </row>
    <row r="68" spans="1:21" ht="21" customHeight="1">
      <c r="A68" s="189" t="s">
        <v>11</v>
      </c>
      <c r="B68" s="190">
        <v>0.72</v>
      </c>
      <c r="C68" s="190">
        <v>0</v>
      </c>
      <c r="D68" s="190">
        <v>0</v>
      </c>
      <c r="E68" s="190">
        <v>0</v>
      </c>
      <c r="F68" s="186">
        <f>SUM(C68:E68)</f>
        <v>0</v>
      </c>
      <c r="G68" s="186">
        <f t="shared" si="18"/>
        <v>0</v>
      </c>
      <c r="H68" s="190">
        <f>B68+G68</f>
        <v>0.72</v>
      </c>
      <c r="I68" s="190">
        <v>0</v>
      </c>
      <c r="J68" s="190">
        <v>0</v>
      </c>
      <c r="K68" s="190">
        <v>0</v>
      </c>
      <c r="L68" s="190">
        <f>SUM(J68:K68)</f>
        <v>0</v>
      </c>
      <c r="M68" s="186">
        <f>L68*1.5</f>
        <v>0</v>
      </c>
      <c r="N68" s="190">
        <f>I68+M68</f>
        <v>0</v>
      </c>
      <c r="O68" s="186">
        <f t="shared" si="27"/>
        <v>0.72</v>
      </c>
      <c r="P68" s="186">
        <f t="shared" si="27"/>
        <v>0</v>
      </c>
      <c r="Q68" s="186">
        <f t="shared" si="27"/>
        <v>0</v>
      </c>
      <c r="R68" s="186">
        <f t="shared" si="28"/>
        <v>0</v>
      </c>
      <c r="S68" s="186">
        <f t="shared" si="29"/>
        <v>0</v>
      </c>
      <c r="T68" s="186">
        <f t="shared" si="29"/>
        <v>0</v>
      </c>
      <c r="U68" s="186">
        <f t="shared" si="29"/>
        <v>0.72</v>
      </c>
    </row>
    <row r="69" spans="1:21" ht="21" customHeight="1">
      <c r="A69" s="210" t="s">
        <v>71</v>
      </c>
      <c r="B69" s="211">
        <v>5.33</v>
      </c>
      <c r="C69" s="211">
        <v>0</v>
      </c>
      <c r="D69" s="211">
        <v>0</v>
      </c>
      <c r="E69" s="211">
        <v>0</v>
      </c>
      <c r="F69" s="186">
        <f>SUM(C69:E69)</f>
        <v>0</v>
      </c>
      <c r="G69" s="186">
        <f t="shared" si="18"/>
        <v>0</v>
      </c>
      <c r="H69" s="190">
        <f>B69+G69</f>
        <v>5.33</v>
      </c>
      <c r="I69" s="211">
        <v>0</v>
      </c>
      <c r="J69" s="211">
        <v>0</v>
      </c>
      <c r="K69" s="211">
        <v>0</v>
      </c>
      <c r="L69" s="190">
        <f>SUM(J69:K69)</f>
        <v>0</v>
      </c>
      <c r="M69" s="186">
        <f>L69*1.5</f>
        <v>0</v>
      </c>
      <c r="N69" s="190">
        <f>I69+M69</f>
        <v>0</v>
      </c>
      <c r="O69" s="186">
        <f t="shared" si="27"/>
        <v>5.33</v>
      </c>
      <c r="P69" s="186">
        <f t="shared" si="27"/>
        <v>0</v>
      </c>
      <c r="Q69" s="186">
        <f t="shared" si="27"/>
        <v>0</v>
      </c>
      <c r="R69" s="186">
        <f t="shared" si="28"/>
        <v>0</v>
      </c>
      <c r="S69" s="186">
        <f t="shared" si="29"/>
        <v>0</v>
      </c>
      <c r="T69" s="186">
        <f t="shared" si="29"/>
        <v>0</v>
      </c>
      <c r="U69" s="186">
        <f t="shared" si="29"/>
        <v>5.33</v>
      </c>
    </row>
    <row r="70" spans="1:21" ht="21" customHeight="1">
      <c r="A70" s="195" t="s">
        <v>35</v>
      </c>
      <c r="B70" s="219">
        <f>B71</f>
        <v>23.54</v>
      </c>
      <c r="C70" s="219">
        <f aca="true" t="shared" si="32" ref="C70:U70">C71</f>
        <v>0</v>
      </c>
      <c r="D70" s="219">
        <f t="shared" si="32"/>
        <v>0</v>
      </c>
      <c r="E70" s="219">
        <f t="shared" si="32"/>
        <v>0</v>
      </c>
      <c r="F70" s="219">
        <f t="shared" si="32"/>
        <v>0</v>
      </c>
      <c r="G70" s="219">
        <f t="shared" si="32"/>
        <v>0</v>
      </c>
      <c r="H70" s="219">
        <f t="shared" si="32"/>
        <v>23.54</v>
      </c>
      <c r="I70" s="219">
        <f t="shared" si="32"/>
        <v>133.76</v>
      </c>
      <c r="J70" s="219">
        <f t="shared" si="32"/>
        <v>0</v>
      </c>
      <c r="K70" s="219">
        <f t="shared" si="32"/>
        <v>0</v>
      </c>
      <c r="L70" s="219">
        <f t="shared" si="32"/>
        <v>0</v>
      </c>
      <c r="M70" s="219">
        <f t="shared" si="32"/>
        <v>0</v>
      </c>
      <c r="N70" s="219">
        <f t="shared" si="32"/>
        <v>133.76</v>
      </c>
      <c r="O70" s="219">
        <f t="shared" si="32"/>
        <v>157.29999999999998</v>
      </c>
      <c r="P70" s="219">
        <f t="shared" si="32"/>
        <v>0</v>
      </c>
      <c r="Q70" s="219">
        <f t="shared" si="32"/>
        <v>0</v>
      </c>
      <c r="R70" s="219">
        <f t="shared" si="32"/>
        <v>0</v>
      </c>
      <c r="S70" s="219">
        <f t="shared" si="32"/>
        <v>0</v>
      </c>
      <c r="T70" s="219">
        <f t="shared" si="32"/>
        <v>0</v>
      </c>
      <c r="U70" s="219">
        <f t="shared" si="32"/>
        <v>157.29999999999998</v>
      </c>
    </row>
    <row r="71" spans="1:21" ht="21" customHeight="1">
      <c r="A71" s="216" t="s">
        <v>141</v>
      </c>
      <c r="B71" s="217">
        <v>23.54</v>
      </c>
      <c r="C71" s="217">
        <v>0</v>
      </c>
      <c r="D71" s="217">
        <v>0</v>
      </c>
      <c r="E71" s="217">
        <v>0</v>
      </c>
      <c r="F71" s="205">
        <f>SUM(C71:E71)</f>
        <v>0</v>
      </c>
      <c r="G71" s="205">
        <f t="shared" si="18"/>
        <v>0</v>
      </c>
      <c r="H71" s="217">
        <f>B71+G71</f>
        <v>23.54</v>
      </c>
      <c r="I71" s="217">
        <v>133.76</v>
      </c>
      <c r="J71" s="217">
        <v>0</v>
      </c>
      <c r="K71" s="217">
        <v>0</v>
      </c>
      <c r="L71" s="217">
        <f>SUM(J71:K71)</f>
        <v>0</v>
      </c>
      <c r="M71" s="205">
        <f>L71*1.5</f>
        <v>0</v>
      </c>
      <c r="N71" s="217">
        <f>I71+M71</f>
        <v>133.76</v>
      </c>
      <c r="O71" s="205">
        <f t="shared" si="27"/>
        <v>157.29999999999998</v>
      </c>
      <c r="P71" s="205">
        <f t="shared" si="27"/>
        <v>0</v>
      </c>
      <c r="Q71" s="205">
        <f t="shared" si="27"/>
        <v>0</v>
      </c>
      <c r="R71" s="205">
        <f t="shared" si="28"/>
        <v>0</v>
      </c>
      <c r="S71" s="205">
        <f t="shared" si="29"/>
        <v>0</v>
      </c>
      <c r="T71" s="205">
        <f t="shared" si="29"/>
        <v>0</v>
      </c>
      <c r="U71" s="205">
        <f t="shared" si="29"/>
        <v>157.29999999999998</v>
      </c>
    </row>
    <row r="72" spans="1:21" ht="21">
      <c r="A72" s="166" t="s">
        <v>127</v>
      </c>
      <c r="B72" s="166"/>
      <c r="C72" s="166"/>
      <c r="D72" s="166"/>
      <c r="E72" s="166"/>
      <c r="F72" s="166"/>
      <c r="G72" s="166"/>
      <c r="H72" s="166"/>
      <c r="I72" s="166"/>
      <c r="J72" s="166"/>
      <c r="K72" s="166"/>
      <c r="L72" s="166"/>
      <c r="M72" s="166"/>
      <c r="N72" s="166"/>
      <c r="O72" s="166"/>
      <c r="P72" s="166"/>
      <c r="Q72" s="166"/>
      <c r="R72" s="166"/>
      <c r="S72" s="166"/>
      <c r="T72" s="166"/>
      <c r="U72" s="166"/>
    </row>
    <row r="73" spans="1:21" ht="16.5">
      <c r="A73" s="168"/>
      <c r="B73" s="169" t="s">
        <v>128</v>
      </c>
      <c r="C73" s="169"/>
      <c r="D73" s="169"/>
      <c r="E73" s="169"/>
      <c r="F73" s="169"/>
      <c r="G73" s="169"/>
      <c r="H73" s="170"/>
      <c r="I73" s="169" t="s">
        <v>129</v>
      </c>
      <c r="J73" s="169"/>
      <c r="K73" s="169"/>
      <c r="L73" s="169"/>
      <c r="M73" s="169"/>
      <c r="N73" s="170"/>
      <c r="O73" s="169" t="s">
        <v>1</v>
      </c>
      <c r="P73" s="169"/>
      <c r="Q73" s="169"/>
      <c r="R73" s="169"/>
      <c r="S73" s="169"/>
      <c r="T73" s="169"/>
      <c r="U73" s="170"/>
    </row>
    <row r="74" spans="1:21" ht="17.25">
      <c r="A74" s="171" t="s">
        <v>2</v>
      </c>
      <c r="B74" s="172" t="s">
        <v>40</v>
      </c>
      <c r="C74" s="169"/>
      <c r="D74" s="169"/>
      <c r="E74" s="169"/>
      <c r="F74" s="169"/>
      <c r="G74" s="170"/>
      <c r="H74" s="171" t="s">
        <v>1</v>
      </c>
      <c r="I74" s="172" t="s">
        <v>40</v>
      </c>
      <c r="J74" s="169"/>
      <c r="K74" s="173"/>
      <c r="L74" s="173"/>
      <c r="M74" s="174"/>
      <c r="N74" s="171" t="s">
        <v>1</v>
      </c>
      <c r="O74" s="172" t="s">
        <v>40</v>
      </c>
      <c r="P74" s="169"/>
      <c r="Q74" s="169"/>
      <c r="R74" s="169"/>
      <c r="S74" s="169"/>
      <c r="T74" s="170"/>
      <c r="U74" s="171" t="s">
        <v>1</v>
      </c>
    </row>
    <row r="75" spans="1:21" ht="16.5">
      <c r="A75" s="175"/>
      <c r="B75" s="176" t="s">
        <v>0</v>
      </c>
      <c r="C75" s="176" t="s">
        <v>77</v>
      </c>
      <c r="D75" s="176" t="s">
        <v>130</v>
      </c>
      <c r="E75" s="176" t="s">
        <v>78</v>
      </c>
      <c r="F75" s="176" t="s">
        <v>1</v>
      </c>
      <c r="G75" s="176" t="s">
        <v>64</v>
      </c>
      <c r="H75" s="176" t="s">
        <v>44</v>
      </c>
      <c r="I75" s="176" t="s">
        <v>0</v>
      </c>
      <c r="J75" s="176" t="s">
        <v>77</v>
      </c>
      <c r="K75" s="176" t="s">
        <v>130</v>
      </c>
      <c r="L75" s="176" t="s">
        <v>1</v>
      </c>
      <c r="M75" s="176" t="s">
        <v>64</v>
      </c>
      <c r="N75" s="176" t="s">
        <v>44</v>
      </c>
      <c r="O75" s="176" t="s">
        <v>0</v>
      </c>
      <c r="P75" s="176" t="s">
        <v>77</v>
      </c>
      <c r="Q75" s="176" t="s">
        <v>130</v>
      </c>
      <c r="R75" s="176" t="s">
        <v>78</v>
      </c>
      <c r="S75" s="176" t="s">
        <v>1</v>
      </c>
      <c r="T75" s="176" t="s">
        <v>64</v>
      </c>
      <c r="U75" s="176" t="s">
        <v>44</v>
      </c>
    </row>
    <row r="76" spans="1:21" ht="16.5">
      <c r="A76" s="195" t="s">
        <v>13</v>
      </c>
      <c r="B76" s="196">
        <f>B77+B80+B83</f>
        <v>136.15999999999997</v>
      </c>
      <c r="C76" s="196">
        <f aca="true" t="shared" si="33" ref="C76:T76">C77+C80+C83</f>
        <v>0</v>
      </c>
      <c r="D76" s="196">
        <f t="shared" si="33"/>
        <v>0</v>
      </c>
      <c r="E76" s="196">
        <f t="shared" si="33"/>
        <v>0</v>
      </c>
      <c r="F76" s="196">
        <f t="shared" si="33"/>
        <v>0</v>
      </c>
      <c r="G76" s="196">
        <f t="shared" si="33"/>
        <v>0</v>
      </c>
      <c r="H76" s="196">
        <f t="shared" si="33"/>
        <v>136.15999999999997</v>
      </c>
      <c r="I76" s="196">
        <f t="shared" si="33"/>
        <v>0</v>
      </c>
      <c r="J76" s="196">
        <f t="shared" si="33"/>
        <v>0</v>
      </c>
      <c r="K76" s="196">
        <f t="shared" si="33"/>
        <v>2.08</v>
      </c>
      <c r="L76" s="196">
        <f t="shared" si="33"/>
        <v>2.08</v>
      </c>
      <c r="M76" s="196">
        <f t="shared" si="33"/>
        <v>5.2</v>
      </c>
      <c r="N76" s="196">
        <f t="shared" si="33"/>
        <v>5.2</v>
      </c>
      <c r="O76" s="196">
        <f t="shared" si="33"/>
        <v>136.15999999999997</v>
      </c>
      <c r="P76" s="196">
        <f t="shared" si="33"/>
        <v>0</v>
      </c>
      <c r="Q76" s="196">
        <f t="shared" si="33"/>
        <v>2.08</v>
      </c>
      <c r="R76" s="196">
        <f t="shared" si="33"/>
        <v>0</v>
      </c>
      <c r="S76" s="196">
        <f t="shared" si="33"/>
        <v>2.08</v>
      </c>
      <c r="T76" s="196">
        <f t="shared" si="33"/>
        <v>5.2</v>
      </c>
      <c r="U76" s="196">
        <f>U77+U80+U83</f>
        <v>141.35999999999996</v>
      </c>
    </row>
    <row r="77" spans="1:21" ht="17.25">
      <c r="A77" s="181" t="s">
        <v>88</v>
      </c>
      <c r="B77" s="184">
        <f>SUM(B78:B79)</f>
        <v>132.98999999999998</v>
      </c>
      <c r="C77" s="184">
        <f aca="true" t="shared" si="34" ref="C77:U77">SUM(C78:C79)</f>
        <v>0</v>
      </c>
      <c r="D77" s="184">
        <f t="shared" si="34"/>
        <v>0</v>
      </c>
      <c r="E77" s="184">
        <f t="shared" si="34"/>
        <v>0</v>
      </c>
      <c r="F77" s="184">
        <f t="shared" si="34"/>
        <v>0</v>
      </c>
      <c r="G77" s="184">
        <f t="shared" si="34"/>
        <v>0</v>
      </c>
      <c r="H77" s="184">
        <f t="shared" si="34"/>
        <v>132.98999999999998</v>
      </c>
      <c r="I77" s="184">
        <f t="shared" si="34"/>
        <v>0</v>
      </c>
      <c r="J77" s="184">
        <f t="shared" si="34"/>
        <v>0</v>
      </c>
      <c r="K77" s="184">
        <f t="shared" si="34"/>
        <v>0</v>
      </c>
      <c r="L77" s="184">
        <f t="shared" si="34"/>
        <v>0</v>
      </c>
      <c r="M77" s="184">
        <f t="shared" si="34"/>
        <v>0</v>
      </c>
      <c r="N77" s="184">
        <f t="shared" si="34"/>
        <v>0</v>
      </c>
      <c r="O77" s="184">
        <f t="shared" si="34"/>
        <v>132.98999999999998</v>
      </c>
      <c r="P77" s="184">
        <f t="shared" si="34"/>
        <v>0</v>
      </c>
      <c r="Q77" s="184">
        <f t="shared" si="34"/>
        <v>0</v>
      </c>
      <c r="R77" s="184">
        <f t="shared" si="34"/>
        <v>0</v>
      </c>
      <c r="S77" s="184">
        <f t="shared" si="34"/>
        <v>0</v>
      </c>
      <c r="T77" s="184">
        <f t="shared" si="34"/>
        <v>0</v>
      </c>
      <c r="U77" s="184">
        <f t="shared" si="34"/>
        <v>132.98999999999998</v>
      </c>
    </row>
    <row r="78" spans="1:21" ht="17.25">
      <c r="A78" s="185" t="s">
        <v>19</v>
      </c>
      <c r="B78" s="186">
        <v>132.82</v>
      </c>
      <c r="C78" s="186">
        <v>0</v>
      </c>
      <c r="D78" s="186">
        <v>0</v>
      </c>
      <c r="E78" s="186">
        <v>0</v>
      </c>
      <c r="F78" s="209">
        <f>SUM(C78:E78)</f>
        <v>0</v>
      </c>
      <c r="G78" s="220">
        <f aca="true" t="shared" si="35" ref="G78:G88">F78*2.5</f>
        <v>0</v>
      </c>
      <c r="H78" s="186">
        <f>B78+G78</f>
        <v>132.82</v>
      </c>
      <c r="I78" s="186">
        <v>0</v>
      </c>
      <c r="J78" s="186">
        <v>0</v>
      </c>
      <c r="K78" s="186">
        <v>0</v>
      </c>
      <c r="L78" s="211">
        <f>SUM(J78:K78)</f>
        <v>0</v>
      </c>
      <c r="M78" s="186">
        <f>L78*2.5</f>
        <v>0</v>
      </c>
      <c r="N78" s="186">
        <f>I78+M78</f>
        <v>0</v>
      </c>
      <c r="O78" s="221">
        <f>B78+I78</f>
        <v>132.82</v>
      </c>
      <c r="P78" s="221">
        <f>C78+J78</f>
        <v>0</v>
      </c>
      <c r="Q78" s="221">
        <f>D78+K78</f>
        <v>0</v>
      </c>
      <c r="R78" s="221">
        <f>E78</f>
        <v>0</v>
      </c>
      <c r="S78" s="221">
        <f>F78+L78</f>
        <v>0</v>
      </c>
      <c r="T78" s="221">
        <f>G78+M78</f>
        <v>0</v>
      </c>
      <c r="U78" s="221">
        <f>H78+N78</f>
        <v>132.82</v>
      </c>
    </row>
    <row r="79" spans="1:21" ht="17.25">
      <c r="A79" s="185" t="s">
        <v>62</v>
      </c>
      <c r="B79" s="186">
        <v>0.17</v>
      </c>
      <c r="C79" s="186">
        <v>0</v>
      </c>
      <c r="D79" s="186">
        <v>0</v>
      </c>
      <c r="E79" s="186">
        <v>0</v>
      </c>
      <c r="F79" s="209">
        <f>SUM(C79:E79)</f>
        <v>0</v>
      </c>
      <c r="G79" s="220">
        <f t="shared" si="35"/>
        <v>0</v>
      </c>
      <c r="H79" s="186">
        <f>B79+G79</f>
        <v>0.17</v>
      </c>
      <c r="I79" s="186">
        <v>0</v>
      </c>
      <c r="J79" s="186">
        <v>0</v>
      </c>
      <c r="K79" s="186">
        <v>0</v>
      </c>
      <c r="L79" s="211">
        <f>SUM(J79:K79)</f>
        <v>0</v>
      </c>
      <c r="M79" s="186">
        <f>L79*2.5</f>
        <v>0</v>
      </c>
      <c r="N79" s="186">
        <f>I79+M79</f>
        <v>0</v>
      </c>
      <c r="O79" s="221">
        <f aca="true" t="shared" si="36" ref="O79:Q93">B79+I79</f>
        <v>0.17</v>
      </c>
      <c r="P79" s="221">
        <f t="shared" si="36"/>
        <v>0</v>
      </c>
      <c r="Q79" s="221">
        <f t="shared" si="36"/>
        <v>0</v>
      </c>
      <c r="R79" s="221">
        <f aca="true" t="shared" si="37" ref="R79:R93">E79</f>
        <v>0</v>
      </c>
      <c r="S79" s="221">
        <f aca="true" t="shared" si="38" ref="S79:U93">F79+L79</f>
        <v>0</v>
      </c>
      <c r="T79" s="221">
        <f t="shared" si="38"/>
        <v>0</v>
      </c>
      <c r="U79" s="221">
        <f t="shared" si="38"/>
        <v>0.17</v>
      </c>
    </row>
    <row r="80" spans="1:21" ht="17.25">
      <c r="A80" s="181" t="s">
        <v>142</v>
      </c>
      <c r="B80" s="184">
        <f>B81</f>
        <v>0</v>
      </c>
      <c r="C80" s="184">
        <f aca="true" t="shared" si="39" ref="C80:U80">C81</f>
        <v>0</v>
      </c>
      <c r="D80" s="184">
        <f t="shared" si="39"/>
        <v>0</v>
      </c>
      <c r="E80" s="184">
        <f t="shared" si="39"/>
        <v>0</v>
      </c>
      <c r="F80" s="184">
        <f t="shared" si="39"/>
        <v>0</v>
      </c>
      <c r="G80" s="184">
        <f t="shared" si="39"/>
        <v>0</v>
      </c>
      <c r="H80" s="184">
        <f t="shared" si="39"/>
        <v>0</v>
      </c>
      <c r="I80" s="184">
        <f t="shared" si="39"/>
        <v>0</v>
      </c>
      <c r="J80" s="184">
        <f t="shared" si="39"/>
        <v>0</v>
      </c>
      <c r="K80" s="184">
        <f t="shared" si="39"/>
        <v>2.08</v>
      </c>
      <c r="L80" s="184">
        <f t="shared" si="39"/>
        <v>2.08</v>
      </c>
      <c r="M80" s="184">
        <f t="shared" si="39"/>
        <v>5.2</v>
      </c>
      <c r="N80" s="184">
        <f t="shared" si="39"/>
        <v>5.2</v>
      </c>
      <c r="O80" s="184">
        <f t="shared" si="39"/>
        <v>0</v>
      </c>
      <c r="P80" s="184">
        <f t="shared" si="39"/>
        <v>0</v>
      </c>
      <c r="Q80" s="184">
        <f t="shared" si="39"/>
        <v>2.08</v>
      </c>
      <c r="R80" s="184">
        <f t="shared" si="39"/>
        <v>0</v>
      </c>
      <c r="S80" s="184">
        <f t="shared" si="39"/>
        <v>2.08</v>
      </c>
      <c r="T80" s="184">
        <f t="shared" si="39"/>
        <v>5.2</v>
      </c>
      <c r="U80" s="184">
        <f t="shared" si="39"/>
        <v>5.2</v>
      </c>
    </row>
    <row r="81" spans="1:21" ht="17.25">
      <c r="A81" s="208" t="s">
        <v>18</v>
      </c>
      <c r="B81" s="209">
        <v>0</v>
      </c>
      <c r="C81" s="209">
        <v>0</v>
      </c>
      <c r="D81" s="209">
        <v>0</v>
      </c>
      <c r="E81" s="209">
        <v>0</v>
      </c>
      <c r="F81" s="209">
        <f>SUM(C81:E81)</f>
        <v>0</v>
      </c>
      <c r="G81" s="222">
        <f t="shared" si="35"/>
        <v>0</v>
      </c>
      <c r="H81" s="209">
        <f>B81+G81</f>
        <v>0</v>
      </c>
      <c r="I81" s="209">
        <v>0</v>
      </c>
      <c r="J81" s="209">
        <v>0</v>
      </c>
      <c r="K81" s="209">
        <v>2.08</v>
      </c>
      <c r="L81" s="211">
        <f>SUM(J81:K81)</f>
        <v>2.08</v>
      </c>
      <c r="M81" s="209">
        <f>L81*2.5</f>
        <v>5.2</v>
      </c>
      <c r="N81" s="209">
        <f>I81+M81</f>
        <v>5.2</v>
      </c>
      <c r="O81" s="221">
        <f t="shared" si="36"/>
        <v>0</v>
      </c>
      <c r="P81" s="221">
        <f t="shared" si="36"/>
        <v>0</v>
      </c>
      <c r="Q81" s="221">
        <f t="shared" si="36"/>
        <v>2.08</v>
      </c>
      <c r="R81" s="221">
        <f t="shared" si="37"/>
        <v>0</v>
      </c>
      <c r="S81" s="221">
        <f t="shared" si="38"/>
        <v>2.08</v>
      </c>
      <c r="T81" s="221">
        <f t="shared" si="38"/>
        <v>5.2</v>
      </c>
      <c r="U81" s="221">
        <f t="shared" si="38"/>
        <v>5.2</v>
      </c>
    </row>
    <row r="82" spans="1:21" ht="17.25">
      <c r="A82" s="191" t="s">
        <v>74</v>
      </c>
      <c r="B82" s="194">
        <v>0</v>
      </c>
      <c r="C82" s="194">
        <v>0</v>
      </c>
      <c r="D82" s="194">
        <v>0</v>
      </c>
      <c r="E82" s="194">
        <v>0</v>
      </c>
      <c r="F82" s="192">
        <f>SUM(C82:E82)</f>
        <v>0</v>
      </c>
      <c r="G82" s="192">
        <f>F82*2.5</f>
        <v>0</v>
      </c>
      <c r="H82" s="192">
        <f>B82+G82</f>
        <v>0</v>
      </c>
      <c r="I82" s="194">
        <v>0</v>
      </c>
      <c r="J82" s="194">
        <v>0</v>
      </c>
      <c r="K82" s="194">
        <v>2</v>
      </c>
      <c r="L82" s="194">
        <f>SUM(J82:K82)</f>
        <v>2</v>
      </c>
      <c r="M82" s="192">
        <f>L82*2.5</f>
        <v>5</v>
      </c>
      <c r="N82" s="194">
        <f>I82+M82</f>
        <v>5</v>
      </c>
      <c r="O82" s="223">
        <f t="shared" si="36"/>
        <v>0</v>
      </c>
      <c r="P82" s="223">
        <f t="shared" si="36"/>
        <v>0</v>
      </c>
      <c r="Q82" s="223">
        <f t="shared" si="36"/>
        <v>2</v>
      </c>
      <c r="R82" s="223">
        <f t="shared" si="37"/>
        <v>0</v>
      </c>
      <c r="S82" s="223">
        <f t="shared" si="38"/>
        <v>2</v>
      </c>
      <c r="T82" s="223">
        <f t="shared" si="38"/>
        <v>5</v>
      </c>
      <c r="U82" s="223">
        <f t="shared" si="38"/>
        <v>5</v>
      </c>
    </row>
    <row r="83" spans="1:21" ht="17.25">
      <c r="A83" s="181" t="s">
        <v>143</v>
      </c>
      <c r="B83" s="184">
        <f>B84</f>
        <v>3.17</v>
      </c>
      <c r="C83" s="184">
        <f aca="true" t="shared" si="40" ref="C83:U83">C84</f>
        <v>0</v>
      </c>
      <c r="D83" s="184">
        <f t="shared" si="40"/>
        <v>0</v>
      </c>
      <c r="E83" s="184">
        <f t="shared" si="40"/>
        <v>0</v>
      </c>
      <c r="F83" s="184">
        <f t="shared" si="40"/>
        <v>0</v>
      </c>
      <c r="G83" s="184">
        <f t="shared" si="40"/>
        <v>0</v>
      </c>
      <c r="H83" s="184">
        <f t="shared" si="40"/>
        <v>3.17</v>
      </c>
      <c r="I83" s="184">
        <f t="shared" si="40"/>
        <v>0</v>
      </c>
      <c r="J83" s="184">
        <f t="shared" si="40"/>
        <v>0</v>
      </c>
      <c r="K83" s="184">
        <f t="shared" si="40"/>
        <v>0</v>
      </c>
      <c r="L83" s="184">
        <f t="shared" si="40"/>
        <v>0</v>
      </c>
      <c r="M83" s="184">
        <f t="shared" si="40"/>
        <v>0</v>
      </c>
      <c r="N83" s="184">
        <f t="shared" si="40"/>
        <v>0</v>
      </c>
      <c r="O83" s="184">
        <f t="shared" si="40"/>
        <v>3.17</v>
      </c>
      <c r="P83" s="184">
        <f t="shared" si="40"/>
        <v>0</v>
      </c>
      <c r="Q83" s="184">
        <f t="shared" si="40"/>
        <v>0</v>
      </c>
      <c r="R83" s="184">
        <f t="shared" si="40"/>
        <v>0</v>
      </c>
      <c r="S83" s="184">
        <f t="shared" si="40"/>
        <v>0</v>
      </c>
      <c r="T83" s="184">
        <f t="shared" si="40"/>
        <v>0</v>
      </c>
      <c r="U83" s="184">
        <f t="shared" si="40"/>
        <v>3.17</v>
      </c>
    </row>
    <row r="84" spans="1:21" ht="17.25">
      <c r="A84" s="208" t="s">
        <v>16</v>
      </c>
      <c r="B84" s="209">
        <v>3.17</v>
      </c>
      <c r="C84" s="209">
        <v>0</v>
      </c>
      <c r="D84" s="209">
        <v>0</v>
      </c>
      <c r="E84" s="209">
        <v>0</v>
      </c>
      <c r="F84" s="209">
        <f>SUM(C84:E84)</f>
        <v>0</v>
      </c>
      <c r="G84" s="220">
        <f t="shared" si="35"/>
        <v>0</v>
      </c>
      <c r="H84" s="186">
        <f>B84+G84</f>
        <v>3.17</v>
      </c>
      <c r="I84" s="209">
        <v>0</v>
      </c>
      <c r="J84" s="209">
        <v>0</v>
      </c>
      <c r="K84" s="209">
        <v>0</v>
      </c>
      <c r="L84" s="211">
        <f>SUM(J84:K84)</f>
        <v>0</v>
      </c>
      <c r="M84" s="186">
        <f>L84*2.5</f>
        <v>0</v>
      </c>
      <c r="N84" s="186">
        <f>I84+M84</f>
        <v>0</v>
      </c>
      <c r="O84" s="221">
        <f t="shared" si="36"/>
        <v>3.17</v>
      </c>
      <c r="P84" s="221">
        <f t="shared" si="36"/>
        <v>0</v>
      </c>
      <c r="Q84" s="221">
        <f t="shared" si="36"/>
        <v>0</v>
      </c>
      <c r="R84" s="221">
        <f t="shared" si="37"/>
        <v>0</v>
      </c>
      <c r="S84" s="221">
        <f t="shared" si="38"/>
        <v>0</v>
      </c>
      <c r="T84" s="221">
        <f t="shared" si="38"/>
        <v>0</v>
      </c>
      <c r="U84" s="221">
        <f t="shared" si="38"/>
        <v>3.17</v>
      </c>
    </row>
    <row r="85" spans="1:21" ht="16.5">
      <c r="A85" s="195" t="s">
        <v>37</v>
      </c>
      <c r="B85" s="196">
        <f>SUM(B86:B87)</f>
        <v>22</v>
      </c>
      <c r="C85" s="196">
        <f aca="true" t="shared" si="41" ref="C85:U85">SUM(C86:C87)</f>
        <v>0</v>
      </c>
      <c r="D85" s="196">
        <f t="shared" si="41"/>
        <v>0</v>
      </c>
      <c r="E85" s="196">
        <f t="shared" si="41"/>
        <v>0</v>
      </c>
      <c r="F85" s="196">
        <f t="shared" si="41"/>
        <v>0</v>
      </c>
      <c r="G85" s="196">
        <f t="shared" si="41"/>
        <v>0</v>
      </c>
      <c r="H85" s="196">
        <f t="shared" si="41"/>
        <v>22</v>
      </c>
      <c r="I85" s="196">
        <f t="shared" si="41"/>
        <v>0</v>
      </c>
      <c r="J85" s="196">
        <f t="shared" si="41"/>
        <v>0</v>
      </c>
      <c r="K85" s="196">
        <f t="shared" si="41"/>
        <v>0</v>
      </c>
      <c r="L85" s="196">
        <f t="shared" si="41"/>
        <v>0</v>
      </c>
      <c r="M85" s="196">
        <f t="shared" si="41"/>
        <v>0</v>
      </c>
      <c r="N85" s="196">
        <f t="shared" si="41"/>
        <v>0</v>
      </c>
      <c r="O85" s="196">
        <f t="shared" si="41"/>
        <v>22</v>
      </c>
      <c r="P85" s="196">
        <f t="shared" si="41"/>
        <v>0</v>
      </c>
      <c r="Q85" s="196">
        <f t="shared" si="41"/>
        <v>0</v>
      </c>
      <c r="R85" s="196">
        <f t="shared" si="41"/>
        <v>0</v>
      </c>
      <c r="S85" s="196">
        <f t="shared" si="41"/>
        <v>0</v>
      </c>
      <c r="T85" s="196">
        <f t="shared" si="41"/>
        <v>0</v>
      </c>
      <c r="U85" s="196">
        <f t="shared" si="41"/>
        <v>22</v>
      </c>
    </row>
    <row r="86" spans="1:21" ht="17.25">
      <c r="A86" s="181" t="s">
        <v>144</v>
      </c>
      <c r="B86" s="224">
        <v>15.67</v>
      </c>
      <c r="C86" s="224">
        <v>0</v>
      </c>
      <c r="D86" s="224">
        <v>0</v>
      </c>
      <c r="E86" s="224">
        <v>0</v>
      </c>
      <c r="F86" s="224">
        <f>SUM(C86:E86)</f>
        <v>0</v>
      </c>
      <c r="G86" s="225">
        <f t="shared" si="35"/>
        <v>0</v>
      </c>
      <c r="H86" s="184">
        <f>B86+G86</f>
        <v>15.67</v>
      </c>
      <c r="I86" s="224">
        <v>0</v>
      </c>
      <c r="J86" s="224">
        <v>0</v>
      </c>
      <c r="K86" s="224">
        <v>0</v>
      </c>
      <c r="L86" s="226">
        <f>SUM(J86:K86)</f>
        <v>0</v>
      </c>
      <c r="M86" s="184">
        <f>L86*2.5</f>
        <v>0</v>
      </c>
      <c r="N86" s="184">
        <f>I86+M86</f>
        <v>0</v>
      </c>
      <c r="O86" s="227">
        <f t="shared" si="36"/>
        <v>15.67</v>
      </c>
      <c r="P86" s="227">
        <f t="shared" si="36"/>
        <v>0</v>
      </c>
      <c r="Q86" s="227">
        <f t="shared" si="36"/>
        <v>0</v>
      </c>
      <c r="R86" s="227">
        <f t="shared" si="37"/>
        <v>0</v>
      </c>
      <c r="S86" s="227">
        <f t="shared" si="38"/>
        <v>0</v>
      </c>
      <c r="T86" s="227">
        <f t="shared" si="38"/>
        <v>0</v>
      </c>
      <c r="U86" s="227">
        <f t="shared" si="38"/>
        <v>15.67</v>
      </c>
    </row>
    <row r="87" spans="1:21" ht="17.25">
      <c r="A87" s="181" t="s">
        <v>145</v>
      </c>
      <c r="B87" s="184">
        <f>B88</f>
        <v>6.33</v>
      </c>
      <c r="C87" s="184">
        <f aca="true" t="shared" si="42" ref="C87:U87">C88</f>
        <v>0</v>
      </c>
      <c r="D87" s="184">
        <f t="shared" si="42"/>
        <v>0</v>
      </c>
      <c r="E87" s="184">
        <f t="shared" si="42"/>
        <v>0</v>
      </c>
      <c r="F87" s="184">
        <f t="shared" si="42"/>
        <v>0</v>
      </c>
      <c r="G87" s="184">
        <f t="shared" si="42"/>
        <v>0</v>
      </c>
      <c r="H87" s="184">
        <f t="shared" si="42"/>
        <v>6.33</v>
      </c>
      <c r="I87" s="184">
        <f t="shared" si="42"/>
        <v>0</v>
      </c>
      <c r="J87" s="184">
        <f t="shared" si="42"/>
        <v>0</v>
      </c>
      <c r="K87" s="184">
        <f t="shared" si="42"/>
        <v>0</v>
      </c>
      <c r="L87" s="184">
        <f t="shared" si="42"/>
        <v>0</v>
      </c>
      <c r="M87" s="184">
        <f t="shared" si="42"/>
        <v>0</v>
      </c>
      <c r="N87" s="184">
        <f t="shared" si="42"/>
        <v>0</v>
      </c>
      <c r="O87" s="184">
        <f t="shared" si="42"/>
        <v>6.33</v>
      </c>
      <c r="P87" s="184">
        <f t="shared" si="42"/>
        <v>0</v>
      </c>
      <c r="Q87" s="184">
        <f t="shared" si="42"/>
        <v>0</v>
      </c>
      <c r="R87" s="184">
        <f t="shared" si="42"/>
        <v>0</v>
      </c>
      <c r="S87" s="184">
        <f t="shared" si="42"/>
        <v>0</v>
      </c>
      <c r="T87" s="184">
        <f t="shared" si="42"/>
        <v>0</v>
      </c>
      <c r="U87" s="184">
        <f t="shared" si="42"/>
        <v>6.33</v>
      </c>
    </row>
    <row r="88" spans="1:21" ht="17.25">
      <c r="A88" s="189" t="s">
        <v>109</v>
      </c>
      <c r="B88" s="186">
        <v>6.33</v>
      </c>
      <c r="C88" s="186">
        <v>0</v>
      </c>
      <c r="D88" s="186">
        <v>0</v>
      </c>
      <c r="E88" s="186">
        <v>0</v>
      </c>
      <c r="F88" s="186">
        <f>SUM(C88:E88)</f>
        <v>0</v>
      </c>
      <c r="G88" s="228">
        <f t="shared" si="35"/>
        <v>0</v>
      </c>
      <c r="H88" s="186">
        <f>B88+G88</f>
        <v>6.33</v>
      </c>
      <c r="I88" s="186">
        <v>0</v>
      </c>
      <c r="J88" s="186">
        <v>0</v>
      </c>
      <c r="K88" s="186">
        <v>0</v>
      </c>
      <c r="L88" s="190">
        <f>SUM(J88:K88)</f>
        <v>0</v>
      </c>
      <c r="M88" s="186">
        <f>L88*2.5</f>
        <v>0</v>
      </c>
      <c r="N88" s="186">
        <f>I88+M88</f>
        <v>0</v>
      </c>
      <c r="O88" s="221">
        <f t="shared" si="36"/>
        <v>6.33</v>
      </c>
      <c r="P88" s="221">
        <f t="shared" si="36"/>
        <v>0</v>
      </c>
      <c r="Q88" s="221">
        <f t="shared" si="36"/>
        <v>0</v>
      </c>
      <c r="R88" s="221">
        <f t="shared" si="37"/>
        <v>0</v>
      </c>
      <c r="S88" s="221">
        <f t="shared" si="38"/>
        <v>0</v>
      </c>
      <c r="T88" s="221">
        <f t="shared" si="38"/>
        <v>0</v>
      </c>
      <c r="U88" s="221">
        <f t="shared" si="38"/>
        <v>6.33</v>
      </c>
    </row>
    <row r="89" spans="1:21" ht="16.5">
      <c r="A89" s="195" t="s">
        <v>73</v>
      </c>
      <c r="B89" s="219">
        <f>B90+B93</f>
        <v>0</v>
      </c>
      <c r="C89" s="219">
        <f aca="true" t="shared" si="43" ref="C89:U89">C90+C93</f>
        <v>0</v>
      </c>
      <c r="D89" s="219">
        <f t="shared" si="43"/>
        <v>0</v>
      </c>
      <c r="E89" s="219">
        <f t="shared" si="43"/>
        <v>0</v>
      </c>
      <c r="F89" s="219">
        <f t="shared" si="43"/>
        <v>0</v>
      </c>
      <c r="G89" s="219">
        <f t="shared" si="43"/>
        <v>0</v>
      </c>
      <c r="H89" s="219">
        <f t="shared" si="43"/>
        <v>0</v>
      </c>
      <c r="I89" s="219">
        <f t="shared" si="43"/>
        <v>0</v>
      </c>
      <c r="J89" s="219">
        <f t="shared" si="43"/>
        <v>0</v>
      </c>
      <c r="K89" s="219">
        <f t="shared" si="43"/>
        <v>11</v>
      </c>
      <c r="L89" s="219">
        <f t="shared" si="43"/>
        <v>11</v>
      </c>
      <c r="M89" s="219">
        <f t="shared" si="43"/>
        <v>16.5</v>
      </c>
      <c r="N89" s="219">
        <f t="shared" si="43"/>
        <v>16.5</v>
      </c>
      <c r="O89" s="219">
        <f t="shared" si="43"/>
        <v>0</v>
      </c>
      <c r="P89" s="219">
        <f t="shared" si="43"/>
        <v>0</v>
      </c>
      <c r="Q89" s="219">
        <f t="shared" si="43"/>
        <v>11</v>
      </c>
      <c r="R89" s="219">
        <f t="shared" si="43"/>
        <v>0</v>
      </c>
      <c r="S89" s="219">
        <f t="shared" si="43"/>
        <v>11</v>
      </c>
      <c r="T89" s="219">
        <f t="shared" si="43"/>
        <v>16.5</v>
      </c>
      <c r="U89" s="219">
        <f t="shared" si="43"/>
        <v>16.5</v>
      </c>
    </row>
    <row r="90" spans="1:21" ht="17.25">
      <c r="A90" s="208" t="s">
        <v>85</v>
      </c>
      <c r="B90" s="229">
        <v>0</v>
      </c>
      <c r="C90" s="229">
        <v>0</v>
      </c>
      <c r="D90" s="229">
        <v>0</v>
      </c>
      <c r="E90" s="229">
        <v>0</v>
      </c>
      <c r="F90" s="209">
        <f>SUM(C90:E90)</f>
        <v>0</v>
      </c>
      <c r="G90" s="209">
        <f>F90*1.5</f>
        <v>0</v>
      </c>
      <c r="H90" s="211">
        <f>B90+G90</f>
        <v>0</v>
      </c>
      <c r="I90" s="229">
        <v>0</v>
      </c>
      <c r="J90" s="229">
        <v>0</v>
      </c>
      <c r="K90" s="229">
        <v>6</v>
      </c>
      <c r="L90" s="230">
        <f>SUM(J90:K90)</f>
        <v>6</v>
      </c>
      <c r="M90" s="209">
        <f>L90*1.5</f>
        <v>9</v>
      </c>
      <c r="N90" s="211">
        <f>I90+M90</f>
        <v>9</v>
      </c>
      <c r="O90" s="221">
        <f t="shared" si="36"/>
        <v>0</v>
      </c>
      <c r="P90" s="221">
        <f t="shared" si="36"/>
        <v>0</v>
      </c>
      <c r="Q90" s="221">
        <f t="shared" si="36"/>
        <v>6</v>
      </c>
      <c r="R90" s="221">
        <f t="shared" si="37"/>
        <v>0</v>
      </c>
      <c r="S90" s="221">
        <f t="shared" si="38"/>
        <v>6</v>
      </c>
      <c r="T90" s="221">
        <f t="shared" si="38"/>
        <v>9</v>
      </c>
      <c r="U90" s="221">
        <f t="shared" si="38"/>
        <v>9</v>
      </c>
    </row>
    <row r="91" spans="1:21" ht="17.25">
      <c r="A91" s="231" t="s">
        <v>91</v>
      </c>
      <c r="B91" s="232">
        <v>0</v>
      </c>
      <c r="C91" s="232">
        <v>0</v>
      </c>
      <c r="D91" s="232">
        <v>0</v>
      </c>
      <c r="E91" s="232">
        <v>0</v>
      </c>
      <c r="F91" s="233">
        <f>SUM(C91:E91)</f>
        <v>0</v>
      </c>
      <c r="G91" s="233">
        <f>F91*1.5</f>
        <v>0</v>
      </c>
      <c r="H91" s="232">
        <f>B91+G91</f>
        <v>0</v>
      </c>
      <c r="I91" s="232">
        <v>0</v>
      </c>
      <c r="J91" s="232">
        <v>0</v>
      </c>
      <c r="K91" s="232">
        <v>0.5</v>
      </c>
      <c r="L91" s="233">
        <f>SUM(J91:K91)</f>
        <v>0.5</v>
      </c>
      <c r="M91" s="233">
        <f>L91*1.5</f>
        <v>0.75</v>
      </c>
      <c r="N91" s="232">
        <f>I91+M91</f>
        <v>0.75</v>
      </c>
      <c r="O91" s="223">
        <f t="shared" si="36"/>
        <v>0</v>
      </c>
      <c r="P91" s="223">
        <f t="shared" si="36"/>
        <v>0</v>
      </c>
      <c r="Q91" s="223">
        <f t="shared" si="36"/>
        <v>0.5</v>
      </c>
      <c r="R91" s="223">
        <f t="shared" si="37"/>
        <v>0</v>
      </c>
      <c r="S91" s="223">
        <f t="shared" si="38"/>
        <v>0.5</v>
      </c>
      <c r="T91" s="223">
        <f t="shared" si="38"/>
        <v>0.75</v>
      </c>
      <c r="U91" s="223">
        <f t="shared" si="38"/>
        <v>0.75</v>
      </c>
    </row>
    <row r="92" spans="1:21" ht="17.25">
      <c r="A92" s="231" t="s">
        <v>87</v>
      </c>
      <c r="B92" s="232">
        <v>0</v>
      </c>
      <c r="C92" s="232">
        <v>0</v>
      </c>
      <c r="D92" s="232">
        <v>0</v>
      </c>
      <c r="E92" s="232">
        <v>0</v>
      </c>
      <c r="F92" s="233">
        <f>SUM(C92:E92)</f>
        <v>0</v>
      </c>
      <c r="G92" s="233">
        <f>F92*1.5</f>
        <v>0</v>
      </c>
      <c r="H92" s="232">
        <f>B92+G92</f>
        <v>0</v>
      </c>
      <c r="I92" s="232">
        <v>0</v>
      </c>
      <c r="J92" s="232">
        <v>0</v>
      </c>
      <c r="K92" s="232">
        <v>1</v>
      </c>
      <c r="L92" s="233">
        <f>SUM(J92:K92)</f>
        <v>1</v>
      </c>
      <c r="M92" s="233">
        <f>L92*1.5</f>
        <v>1.5</v>
      </c>
      <c r="N92" s="232">
        <f>I92+M92</f>
        <v>1.5</v>
      </c>
      <c r="O92" s="223">
        <f t="shared" si="36"/>
        <v>0</v>
      </c>
      <c r="P92" s="223">
        <f t="shared" si="36"/>
        <v>0</v>
      </c>
      <c r="Q92" s="223">
        <f t="shared" si="36"/>
        <v>1</v>
      </c>
      <c r="R92" s="223">
        <f t="shared" si="37"/>
        <v>0</v>
      </c>
      <c r="S92" s="223">
        <f t="shared" si="38"/>
        <v>1</v>
      </c>
      <c r="T92" s="223">
        <f t="shared" si="38"/>
        <v>1.5</v>
      </c>
      <c r="U92" s="223">
        <f t="shared" si="38"/>
        <v>1.5</v>
      </c>
    </row>
    <row r="93" spans="1:21" ht="17.25">
      <c r="A93" s="189" t="s">
        <v>86</v>
      </c>
      <c r="B93" s="190">
        <v>0</v>
      </c>
      <c r="C93" s="190">
        <v>0</v>
      </c>
      <c r="D93" s="190">
        <v>0</v>
      </c>
      <c r="E93" s="190">
        <v>0</v>
      </c>
      <c r="F93" s="186">
        <f>SUM(C93:E93)</f>
        <v>0</v>
      </c>
      <c r="G93" s="186">
        <f>F93*1.5</f>
        <v>0</v>
      </c>
      <c r="H93" s="190">
        <f>B93+G93</f>
        <v>0</v>
      </c>
      <c r="I93" s="190">
        <v>0</v>
      </c>
      <c r="J93" s="190">
        <v>0</v>
      </c>
      <c r="K93" s="190">
        <v>5</v>
      </c>
      <c r="L93" s="215">
        <f>SUM(J93:K93)</f>
        <v>5</v>
      </c>
      <c r="M93" s="186">
        <f>L93*1.5</f>
        <v>7.5</v>
      </c>
      <c r="N93" s="190">
        <f>I93+M93</f>
        <v>7.5</v>
      </c>
      <c r="O93" s="221">
        <f t="shared" si="36"/>
        <v>0</v>
      </c>
      <c r="P93" s="221">
        <f t="shared" si="36"/>
        <v>0</v>
      </c>
      <c r="Q93" s="221">
        <f t="shared" si="36"/>
        <v>5</v>
      </c>
      <c r="R93" s="221">
        <f t="shared" si="37"/>
        <v>0</v>
      </c>
      <c r="S93" s="221">
        <f t="shared" si="38"/>
        <v>5</v>
      </c>
      <c r="T93" s="221">
        <f t="shared" si="38"/>
        <v>7.5</v>
      </c>
      <c r="U93" s="221">
        <f t="shared" si="38"/>
        <v>7.5</v>
      </c>
    </row>
    <row r="94" spans="1:21" ht="17.25">
      <c r="A94" s="234" t="s">
        <v>146</v>
      </c>
      <c r="B94" s="235"/>
      <c r="C94" s="235"/>
      <c r="D94" s="235"/>
      <c r="E94" s="235"/>
      <c r="F94" s="235"/>
      <c r="G94" s="235"/>
      <c r="H94" s="235"/>
      <c r="I94" s="235"/>
      <c r="J94" s="235"/>
      <c r="K94" s="235"/>
      <c r="L94" s="235"/>
      <c r="M94" s="235"/>
      <c r="N94" s="235"/>
      <c r="O94" s="235"/>
      <c r="P94" s="235"/>
      <c r="Q94" s="235"/>
      <c r="R94" s="235"/>
      <c r="S94" s="235"/>
      <c r="T94" s="235"/>
      <c r="U94" s="235"/>
    </row>
  </sheetData>
  <sheetProtection/>
  <mergeCells count="28">
    <mergeCell ref="A72:U72"/>
    <mergeCell ref="B73:H73"/>
    <mergeCell ref="I73:N73"/>
    <mergeCell ref="O73:U73"/>
    <mergeCell ref="B74:G74"/>
    <mergeCell ref="I74:M74"/>
    <mergeCell ref="O74:T74"/>
    <mergeCell ref="A50:U50"/>
    <mergeCell ref="B51:H51"/>
    <mergeCell ref="I51:N51"/>
    <mergeCell ref="O51:U51"/>
    <mergeCell ref="B52:G52"/>
    <mergeCell ref="I52:M52"/>
    <mergeCell ref="O52:T52"/>
    <mergeCell ref="A24:U24"/>
    <mergeCell ref="B25:H25"/>
    <mergeCell ref="I25:N25"/>
    <mergeCell ref="O25:U25"/>
    <mergeCell ref="B26:G26"/>
    <mergeCell ref="I26:M26"/>
    <mergeCell ref="O26:T26"/>
    <mergeCell ref="A1:U1"/>
    <mergeCell ref="B2:H2"/>
    <mergeCell ref="I2:N2"/>
    <mergeCell ref="O2:U2"/>
    <mergeCell ref="B3:G3"/>
    <mergeCell ref="I3:M3"/>
    <mergeCell ref="O3:T3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37"/>
  <sheetViews>
    <sheetView zoomScalePageLayoutView="0" workbookViewId="0" topLeftCell="A1">
      <selection activeCell="G135" sqref="G135"/>
    </sheetView>
  </sheetViews>
  <sheetFormatPr defaultColWidth="9.140625" defaultRowHeight="12.75"/>
  <cols>
    <col min="1" max="1" width="29.8515625" style="0" customWidth="1"/>
    <col min="2" max="2" width="8.140625" style="0" bestFit="1" customWidth="1"/>
    <col min="3" max="3" width="7.421875" style="0" bestFit="1" customWidth="1"/>
    <col min="4" max="4" width="6.8515625" style="0" bestFit="1" customWidth="1"/>
    <col min="5" max="5" width="5.140625" style="0" bestFit="1" customWidth="1"/>
    <col min="6" max="6" width="6.8515625" style="0" bestFit="1" customWidth="1"/>
    <col min="7" max="7" width="9.00390625" style="0" bestFit="1" customWidth="1"/>
    <col min="8" max="8" width="8.140625" style="0" bestFit="1" customWidth="1"/>
    <col min="9" max="9" width="7.421875" style="0" bestFit="1" customWidth="1"/>
    <col min="10" max="10" width="6.8515625" style="0" bestFit="1" customWidth="1"/>
    <col min="11" max="11" width="5.140625" style="0" bestFit="1" customWidth="1"/>
    <col min="12" max="12" width="6.8515625" style="0" bestFit="1" customWidth="1"/>
    <col min="13" max="14" width="9.00390625" style="0" bestFit="1" customWidth="1"/>
    <col min="15" max="15" width="8.140625" style="0" bestFit="1" customWidth="1"/>
  </cols>
  <sheetData>
    <row r="1" spans="1:15" ht="19.5" customHeight="1">
      <c r="A1" s="161" t="s">
        <v>110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</row>
    <row r="2" spans="1:15" ht="19.5" customHeight="1">
      <c r="A2" s="1"/>
      <c r="B2" s="159" t="s">
        <v>111</v>
      </c>
      <c r="C2" s="159"/>
      <c r="D2" s="159"/>
      <c r="E2" s="159"/>
      <c r="F2" s="159"/>
      <c r="G2" s="160"/>
      <c r="H2" s="159" t="s">
        <v>112</v>
      </c>
      <c r="I2" s="159"/>
      <c r="J2" s="159"/>
      <c r="K2" s="159"/>
      <c r="L2" s="159"/>
      <c r="M2" s="160"/>
      <c r="N2" s="2" t="s">
        <v>1</v>
      </c>
      <c r="O2" s="3"/>
    </row>
    <row r="3" spans="1:15" ht="19.5" customHeight="1">
      <c r="A3" s="4" t="s">
        <v>2</v>
      </c>
      <c r="B3" s="158" t="s">
        <v>40</v>
      </c>
      <c r="C3" s="159"/>
      <c r="D3" s="159"/>
      <c r="E3" s="159"/>
      <c r="F3" s="160"/>
      <c r="G3" s="4" t="s">
        <v>1</v>
      </c>
      <c r="H3" s="158" t="s">
        <v>40</v>
      </c>
      <c r="I3" s="159"/>
      <c r="J3" s="159"/>
      <c r="K3" s="159"/>
      <c r="L3" s="160"/>
      <c r="M3" s="4" t="s">
        <v>1</v>
      </c>
      <c r="N3" s="5" t="s">
        <v>65</v>
      </c>
      <c r="O3" s="5" t="s">
        <v>67</v>
      </c>
    </row>
    <row r="4" spans="1:15" ht="19.5" customHeight="1">
      <c r="A4" s="6"/>
      <c r="B4" s="7" t="s">
        <v>0</v>
      </c>
      <c r="C4" s="7" t="s">
        <v>77</v>
      </c>
      <c r="D4" s="7" t="s">
        <v>68</v>
      </c>
      <c r="E4" s="7" t="s">
        <v>78</v>
      </c>
      <c r="F4" s="7" t="s">
        <v>64</v>
      </c>
      <c r="G4" s="7" t="s">
        <v>44</v>
      </c>
      <c r="H4" s="7" t="s">
        <v>0</v>
      </c>
      <c r="I4" s="7" t="s">
        <v>77</v>
      </c>
      <c r="J4" s="7" t="s">
        <v>68</v>
      </c>
      <c r="K4" s="7" t="s">
        <v>78</v>
      </c>
      <c r="L4" s="7" t="s">
        <v>64</v>
      </c>
      <c r="M4" s="7" t="s">
        <v>44</v>
      </c>
      <c r="N4" s="8"/>
      <c r="O4" s="9"/>
    </row>
    <row r="5" spans="1:15" ht="19.5" customHeight="1">
      <c r="A5" s="10" t="s">
        <v>58</v>
      </c>
      <c r="B5" s="11">
        <f aca="true" t="shared" si="0" ref="B5:O5">B6+B16+B56+B58+B63+B90+B99+B126+B131</f>
        <v>9946.84</v>
      </c>
      <c r="C5" s="11">
        <f t="shared" si="0"/>
        <v>35.42</v>
      </c>
      <c r="D5" s="11">
        <f t="shared" si="0"/>
        <v>111.89999999999999</v>
      </c>
      <c r="E5" s="11">
        <f t="shared" si="0"/>
        <v>3</v>
      </c>
      <c r="F5" s="11">
        <f t="shared" si="0"/>
        <v>251.23</v>
      </c>
      <c r="G5" s="11">
        <f t="shared" si="0"/>
        <v>10198.07</v>
      </c>
      <c r="H5" s="11">
        <f t="shared" si="0"/>
        <v>9292.22</v>
      </c>
      <c r="I5" s="11">
        <f t="shared" si="0"/>
        <v>12.5</v>
      </c>
      <c r="J5" s="11">
        <f t="shared" si="0"/>
        <v>71.07000000000001</v>
      </c>
      <c r="K5" s="11">
        <f t="shared" si="0"/>
        <v>2.5</v>
      </c>
      <c r="L5" s="11">
        <f t="shared" si="0"/>
        <v>148.27499999999998</v>
      </c>
      <c r="M5" s="11">
        <f t="shared" si="0"/>
        <v>9440.494999999999</v>
      </c>
      <c r="N5" s="11">
        <f t="shared" si="0"/>
        <v>19638.565</v>
      </c>
      <c r="O5" s="11">
        <f t="shared" si="0"/>
        <v>9819.2825</v>
      </c>
    </row>
    <row r="6" spans="1:15" ht="19.5" customHeight="1">
      <c r="A6" s="12" t="s">
        <v>3</v>
      </c>
      <c r="B6" s="13">
        <f aca="true" t="shared" si="1" ref="B6:O6">SUM(B7:B9)</f>
        <v>1576.8600000000001</v>
      </c>
      <c r="C6" s="13">
        <f t="shared" si="1"/>
        <v>0</v>
      </c>
      <c r="D6" s="13">
        <f t="shared" si="1"/>
        <v>5.75</v>
      </c>
      <c r="E6" s="13">
        <f t="shared" si="1"/>
        <v>0</v>
      </c>
      <c r="F6" s="13">
        <f t="shared" si="1"/>
        <v>8.625</v>
      </c>
      <c r="G6" s="13">
        <f t="shared" si="1"/>
        <v>1585.4850000000001</v>
      </c>
      <c r="H6" s="13">
        <f t="shared" si="1"/>
        <v>1436.3999999999999</v>
      </c>
      <c r="I6" s="13">
        <f t="shared" si="1"/>
        <v>0</v>
      </c>
      <c r="J6" s="13">
        <f t="shared" si="1"/>
        <v>1</v>
      </c>
      <c r="K6" s="13">
        <f t="shared" si="1"/>
        <v>0</v>
      </c>
      <c r="L6" s="13">
        <f t="shared" si="1"/>
        <v>1.5</v>
      </c>
      <c r="M6" s="13">
        <f t="shared" si="1"/>
        <v>1437.8999999999999</v>
      </c>
      <c r="N6" s="13">
        <f t="shared" si="1"/>
        <v>3023.385</v>
      </c>
      <c r="O6" s="13">
        <f t="shared" si="1"/>
        <v>1511.6925</v>
      </c>
    </row>
    <row r="7" spans="1:15" ht="19.5" customHeight="1">
      <c r="A7" s="19" t="s">
        <v>59</v>
      </c>
      <c r="B7" s="51">
        <v>322.76</v>
      </c>
      <c r="C7" s="51">
        <v>0</v>
      </c>
      <c r="D7" s="51">
        <v>0</v>
      </c>
      <c r="E7" s="51">
        <v>0</v>
      </c>
      <c r="F7" s="20">
        <f>SUM(C7:E7)*1.5</f>
        <v>0</v>
      </c>
      <c r="G7" s="20">
        <f>B7+F7</f>
        <v>322.76</v>
      </c>
      <c r="H7" s="51">
        <v>268.42</v>
      </c>
      <c r="I7" s="51">
        <v>0</v>
      </c>
      <c r="J7" s="51">
        <v>0</v>
      </c>
      <c r="K7" s="51">
        <v>0</v>
      </c>
      <c r="L7" s="20">
        <f>SUM(I7:K7)*1.5</f>
        <v>0</v>
      </c>
      <c r="M7" s="20">
        <f>H7+L7</f>
        <v>268.42</v>
      </c>
      <c r="N7" s="51">
        <f>G7+M7</f>
        <v>591.1800000000001</v>
      </c>
      <c r="O7" s="51">
        <f>N7/2</f>
        <v>295.59000000000003</v>
      </c>
    </row>
    <row r="8" spans="1:15" ht="19.5" customHeight="1">
      <c r="A8" s="19" t="s">
        <v>60</v>
      </c>
      <c r="B8" s="51">
        <v>423.62</v>
      </c>
      <c r="C8" s="51">
        <v>0</v>
      </c>
      <c r="D8" s="51">
        <v>0</v>
      </c>
      <c r="E8" s="51">
        <v>0</v>
      </c>
      <c r="F8" s="20">
        <f>SUM(C8:E8)*1.5</f>
        <v>0</v>
      </c>
      <c r="G8" s="20">
        <f>B8+F8</f>
        <v>423.62</v>
      </c>
      <c r="H8" s="51">
        <v>324.05</v>
      </c>
      <c r="I8" s="51">
        <v>0</v>
      </c>
      <c r="J8" s="51">
        <v>0</v>
      </c>
      <c r="K8" s="51">
        <v>0</v>
      </c>
      <c r="L8" s="20">
        <f>SUM(I8:K8)*1.5</f>
        <v>0</v>
      </c>
      <c r="M8" s="20">
        <f>H8+L8</f>
        <v>324.05</v>
      </c>
      <c r="N8" s="51">
        <f>G8+M8</f>
        <v>747.6700000000001</v>
      </c>
      <c r="O8" s="51">
        <f>N8/2</f>
        <v>373.83500000000004</v>
      </c>
    </row>
    <row r="9" spans="1:15" ht="19.5" customHeight="1">
      <c r="A9" s="19" t="s">
        <v>63</v>
      </c>
      <c r="B9" s="51">
        <f>B10+B11+B12+B13+B15</f>
        <v>830.48</v>
      </c>
      <c r="C9" s="51">
        <f aca="true" t="shared" si="2" ref="C9:O9">C10+C11+C12+C13+C15</f>
        <v>0</v>
      </c>
      <c r="D9" s="51">
        <f t="shared" si="2"/>
        <v>5.75</v>
      </c>
      <c r="E9" s="51">
        <f t="shared" si="2"/>
        <v>0</v>
      </c>
      <c r="F9" s="51">
        <f t="shared" si="2"/>
        <v>8.625</v>
      </c>
      <c r="G9" s="51">
        <f t="shared" si="2"/>
        <v>839.105</v>
      </c>
      <c r="H9" s="51">
        <f t="shared" si="2"/>
        <v>843.9299999999998</v>
      </c>
      <c r="I9" s="51">
        <f t="shared" si="2"/>
        <v>0</v>
      </c>
      <c r="J9" s="51">
        <f t="shared" si="2"/>
        <v>1</v>
      </c>
      <c r="K9" s="51">
        <f t="shared" si="2"/>
        <v>0</v>
      </c>
      <c r="L9" s="51">
        <f t="shared" si="2"/>
        <v>1.5</v>
      </c>
      <c r="M9" s="51">
        <f t="shared" si="2"/>
        <v>845.4299999999998</v>
      </c>
      <c r="N9" s="51">
        <f t="shared" si="2"/>
        <v>1684.535</v>
      </c>
      <c r="O9" s="51">
        <f t="shared" si="2"/>
        <v>842.2675</v>
      </c>
    </row>
    <row r="10" spans="1:15" ht="19.5" customHeight="1">
      <c r="A10" s="14" t="s">
        <v>94</v>
      </c>
      <c r="B10" s="15">
        <v>732.69</v>
      </c>
      <c r="C10" s="15">
        <v>0</v>
      </c>
      <c r="D10" s="15">
        <v>0</v>
      </c>
      <c r="E10" s="15">
        <v>0</v>
      </c>
      <c r="F10" s="62">
        <f aca="true" t="shared" si="3" ref="F10:F15">SUM(C10:E10)*1.5</f>
        <v>0</v>
      </c>
      <c r="G10" s="16">
        <f aca="true" t="shared" si="4" ref="G10:G15">B10+F10</f>
        <v>732.69</v>
      </c>
      <c r="H10" s="15">
        <v>794.8</v>
      </c>
      <c r="I10" s="15">
        <v>0</v>
      </c>
      <c r="J10" s="15">
        <v>0</v>
      </c>
      <c r="K10" s="15">
        <v>0</v>
      </c>
      <c r="L10" s="62">
        <f aca="true" t="shared" si="5" ref="L10:L15">SUM(I10:K10)*1.5</f>
        <v>0</v>
      </c>
      <c r="M10" s="16">
        <f aca="true" t="shared" si="6" ref="M10:M15">H10+L10</f>
        <v>794.8</v>
      </c>
      <c r="N10" s="15">
        <f aca="true" t="shared" si="7" ref="N10:N15">G10+M10</f>
        <v>1527.49</v>
      </c>
      <c r="O10" s="15">
        <f aca="true" t="shared" si="8" ref="O10:O15">N10/2</f>
        <v>763.745</v>
      </c>
    </row>
    <row r="11" spans="1:15" ht="19.5" customHeight="1">
      <c r="A11" s="14" t="s">
        <v>113</v>
      </c>
      <c r="B11" s="15">
        <v>0</v>
      </c>
      <c r="C11" s="15">
        <v>0</v>
      </c>
      <c r="D11" s="15">
        <v>0</v>
      </c>
      <c r="E11" s="15">
        <v>0</v>
      </c>
      <c r="F11" s="62">
        <f t="shared" si="3"/>
        <v>0</v>
      </c>
      <c r="G11" s="16">
        <f t="shared" si="4"/>
        <v>0</v>
      </c>
      <c r="H11" s="15">
        <v>9.17</v>
      </c>
      <c r="I11" s="15">
        <v>0</v>
      </c>
      <c r="J11" s="15">
        <v>0</v>
      </c>
      <c r="K11" s="15">
        <v>0</v>
      </c>
      <c r="L11" s="62">
        <f t="shared" si="5"/>
        <v>0</v>
      </c>
      <c r="M11" s="16">
        <f t="shared" si="6"/>
        <v>9.17</v>
      </c>
      <c r="N11" s="15">
        <f t="shared" si="7"/>
        <v>9.17</v>
      </c>
      <c r="O11" s="15">
        <f t="shared" si="8"/>
        <v>4.585</v>
      </c>
    </row>
    <row r="12" spans="1:15" ht="19.5" customHeight="1">
      <c r="A12" s="14" t="s">
        <v>114</v>
      </c>
      <c r="B12" s="15">
        <v>97.79</v>
      </c>
      <c r="C12" s="15">
        <v>0</v>
      </c>
      <c r="D12" s="15">
        <v>0</v>
      </c>
      <c r="E12" s="15">
        <v>0</v>
      </c>
      <c r="F12" s="62">
        <f t="shared" si="3"/>
        <v>0</v>
      </c>
      <c r="G12" s="16">
        <f t="shared" si="4"/>
        <v>97.79</v>
      </c>
      <c r="H12" s="15">
        <v>19.8</v>
      </c>
      <c r="I12" s="15">
        <v>0</v>
      </c>
      <c r="J12" s="15">
        <v>0</v>
      </c>
      <c r="K12" s="15">
        <v>0</v>
      </c>
      <c r="L12" s="62">
        <f t="shared" si="5"/>
        <v>0</v>
      </c>
      <c r="M12" s="16">
        <f t="shared" si="6"/>
        <v>19.8</v>
      </c>
      <c r="N12" s="15">
        <f t="shared" si="7"/>
        <v>117.59</v>
      </c>
      <c r="O12" s="15">
        <f t="shared" si="8"/>
        <v>58.795</v>
      </c>
    </row>
    <row r="13" spans="1:15" ht="19.5" customHeight="1">
      <c r="A13" s="14" t="s">
        <v>95</v>
      </c>
      <c r="B13" s="15">
        <v>0</v>
      </c>
      <c r="C13" s="15">
        <v>0</v>
      </c>
      <c r="D13" s="15">
        <v>5.75</v>
      </c>
      <c r="E13" s="15">
        <v>0</v>
      </c>
      <c r="F13" s="62">
        <f t="shared" si="3"/>
        <v>8.625</v>
      </c>
      <c r="G13" s="16">
        <f t="shared" si="4"/>
        <v>8.625</v>
      </c>
      <c r="H13" s="15">
        <v>0</v>
      </c>
      <c r="I13" s="15">
        <v>0</v>
      </c>
      <c r="J13" s="15">
        <v>1</v>
      </c>
      <c r="K13" s="15">
        <v>0</v>
      </c>
      <c r="L13" s="62">
        <f t="shared" si="5"/>
        <v>1.5</v>
      </c>
      <c r="M13" s="16">
        <f t="shared" si="6"/>
        <v>1.5</v>
      </c>
      <c r="N13" s="15">
        <f t="shared" si="7"/>
        <v>10.125</v>
      </c>
      <c r="O13" s="15">
        <f t="shared" si="8"/>
        <v>5.0625</v>
      </c>
    </row>
    <row r="14" spans="1:15" ht="19.5" customHeight="1">
      <c r="A14" s="22" t="s">
        <v>74</v>
      </c>
      <c r="B14" s="23">
        <v>0</v>
      </c>
      <c r="C14" s="23">
        <v>0</v>
      </c>
      <c r="D14" s="23">
        <v>0</v>
      </c>
      <c r="E14" s="23">
        <v>0</v>
      </c>
      <c r="F14" s="24">
        <f t="shared" si="3"/>
        <v>0</v>
      </c>
      <c r="G14" s="24">
        <f t="shared" si="4"/>
        <v>0</v>
      </c>
      <c r="H14" s="23">
        <v>0</v>
      </c>
      <c r="I14" s="23">
        <v>0</v>
      </c>
      <c r="J14" s="23">
        <v>3</v>
      </c>
      <c r="K14" s="23">
        <v>0</v>
      </c>
      <c r="L14" s="24">
        <f t="shared" si="5"/>
        <v>4.5</v>
      </c>
      <c r="M14" s="24">
        <f t="shared" si="6"/>
        <v>4.5</v>
      </c>
      <c r="N14" s="23">
        <f t="shared" si="7"/>
        <v>4.5</v>
      </c>
      <c r="O14" s="23">
        <f t="shared" si="8"/>
        <v>2.25</v>
      </c>
    </row>
    <row r="15" spans="1:15" ht="19.5" customHeight="1">
      <c r="A15" s="149" t="s">
        <v>115</v>
      </c>
      <c r="B15" s="52">
        <v>0</v>
      </c>
      <c r="C15" s="52">
        <v>0</v>
      </c>
      <c r="D15" s="52">
        <v>0</v>
      </c>
      <c r="E15" s="52">
        <v>0</v>
      </c>
      <c r="F15" s="62">
        <f t="shared" si="3"/>
        <v>0</v>
      </c>
      <c r="G15" s="62">
        <f t="shared" si="4"/>
        <v>0</v>
      </c>
      <c r="H15" s="52">
        <v>20.16</v>
      </c>
      <c r="I15" s="52">
        <v>0</v>
      </c>
      <c r="J15" s="52">
        <v>0</v>
      </c>
      <c r="K15" s="52">
        <v>0</v>
      </c>
      <c r="L15" s="62">
        <f t="shared" si="5"/>
        <v>0</v>
      </c>
      <c r="M15" s="62">
        <f t="shared" si="6"/>
        <v>20.16</v>
      </c>
      <c r="N15" s="52">
        <f t="shared" si="7"/>
        <v>20.16</v>
      </c>
      <c r="O15" s="52">
        <f t="shared" si="8"/>
        <v>10.08</v>
      </c>
    </row>
    <row r="16" spans="1:15" ht="19.5" customHeight="1">
      <c r="A16" s="17" t="s">
        <v>4</v>
      </c>
      <c r="B16" s="18">
        <f aca="true" t="shared" si="9" ref="B16:G16">B17+B18+B28+B32+B37+B42+B52</f>
        <v>1504.3999999999999</v>
      </c>
      <c r="C16" s="18">
        <f t="shared" si="9"/>
        <v>35.42</v>
      </c>
      <c r="D16" s="18">
        <f t="shared" si="9"/>
        <v>47.5</v>
      </c>
      <c r="E16" s="18">
        <f t="shared" si="9"/>
        <v>0</v>
      </c>
      <c r="F16" s="18">
        <f t="shared" si="9"/>
        <v>124.38</v>
      </c>
      <c r="G16" s="18">
        <f t="shared" si="9"/>
        <v>1628.78</v>
      </c>
      <c r="H16" s="18">
        <f>H17+H18+H28+H32+H37+H42+H52</f>
        <v>1502.02</v>
      </c>
      <c r="I16" s="18">
        <f aca="true" t="shared" si="10" ref="I16:O16">I17+I18+I28+I32+I37+I42+I52</f>
        <v>12.5</v>
      </c>
      <c r="J16" s="18">
        <f t="shared" si="10"/>
        <v>34.92</v>
      </c>
      <c r="K16" s="18">
        <f t="shared" si="10"/>
        <v>0</v>
      </c>
      <c r="L16" s="18">
        <f t="shared" si="10"/>
        <v>71.13</v>
      </c>
      <c r="M16" s="18">
        <f t="shared" si="10"/>
        <v>1573.15</v>
      </c>
      <c r="N16" s="18">
        <f t="shared" si="10"/>
        <v>3201.93</v>
      </c>
      <c r="O16" s="18">
        <f t="shared" si="10"/>
        <v>1600.965</v>
      </c>
    </row>
    <row r="17" spans="1:15" ht="19.5" customHeight="1">
      <c r="A17" s="19" t="s">
        <v>92</v>
      </c>
      <c r="B17" s="51">
        <v>92.17</v>
      </c>
      <c r="C17" s="51">
        <v>0</v>
      </c>
      <c r="D17" s="51">
        <v>0</v>
      </c>
      <c r="E17" s="51">
        <v>0</v>
      </c>
      <c r="F17" s="54">
        <f>SUM(C17:E17)*1.5</f>
        <v>0</v>
      </c>
      <c r="G17" s="51">
        <f>B17+F17</f>
        <v>92.17</v>
      </c>
      <c r="H17" s="51">
        <v>91.72</v>
      </c>
      <c r="I17" s="51">
        <v>0</v>
      </c>
      <c r="J17" s="51">
        <v>0</v>
      </c>
      <c r="K17" s="51">
        <v>0</v>
      </c>
      <c r="L17" s="54">
        <f>SUM(I17:K17)*1.5</f>
        <v>0</v>
      </c>
      <c r="M17" s="51">
        <f>H17+L17</f>
        <v>91.72</v>
      </c>
      <c r="N17" s="51">
        <f>G17+M17</f>
        <v>183.89</v>
      </c>
      <c r="O17" s="51">
        <f>N17/2</f>
        <v>91.945</v>
      </c>
    </row>
    <row r="18" spans="1:15" ht="19.5" customHeight="1">
      <c r="A18" s="19" t="s">
        <v>50</v>
      </c>
      <c r="B18" s="20">
        <f aca="true" t="shared" si="11" ref="B18:O18">B19+B21+B22+B23</f>
        <v>405.88</v>
      </c>
      <c r="C18" s="20">
        <f t="shared" si="11"/>
        <v>10.42</v>
      </c>
      <c r="D18" s="20">
        <f t="shared" si="11"/>
        <v>6</v>
      </c>
      <c r="E18" s="20">
        <f t="shared" si="11"/>
        <v>0</v>
      </c>
      <c r="F18" s="20">
        <f t="shared" si="11"/>
        <v>24.63</v>
      </c>
      <c r="G18" s="20">
        <f t="shared" si="11"/>
        <v>430.51</v>
      </c>
      <c r="H18" s="20">
        <f t="shared" si="11"/>
        <v>278.15</v>
      </c>
      <c r="I18" s="20">
        <f t="shared" si="11"/>
        <v>12.5</v>
      </c>
      <c r="J18" s="20">
        <f t="shared" si="11"/>
        <v>6.25</v>
      </c>
      <c r="K18" s="20">
        <f t="shared" si="11"/>
        <v>0</v>
      </c>
      <c r="L18" s="20">
        <f t="shared" si="11"/>
        <v>28.125</v>
      </c>
      <c r="M18" s="20">
        <f t="shared" si="11"/>
        <v>306.275</v>
      </c>
      <c r="N18" s="20">
        <f t="shared" si="11"/>
        <v>736.7850000000001</v>
      </c>
      <c r="O18" s="20">
        <f t="shared" si="11"/>
        <v>368.39250000000004</v>
      </c>
    </row>
    <row r="19" spans="1:15" ht="19.5" customHeight="1">
      <c r="A19" s="14" t="s">
        <v>5</v>
      </c>
      <c r="B19" s="15">
        <v>0</v>
      </c>
      <c r="C19" s="15">
        <v>0</v>
      </c>
      <c r="D19" s="15">
        <v>2.25</v>
      </c>
      <c r="E19" s="15">
        <v>0</v>
      </c>
      <c r="F19" s="16">
        <f>SUM(C19:E19)*1.5</f>
        <v>3.375</v>
      </c>
      <c r="G19" s="21">
        <f>B19+F19</f>
        <v>3.375</v>
      </c>
      <c r="H19" s="15">
        <v>0</v>
      </c>
      <c r="I19" s="15">
        <v>0</v>
      </c>
      <c r="J19" s="15">
        <v>3</v>
      </c>
      <c r="K19" s="15">
        <v>0</v>
      </c>
      <c r="L19" s="16">
        <f>SUM(I19:K19)*1.5</f>
        <v>4.5</v>
      </c>
      <c r="M19" s="21">
        <f>H19+L19</f>
        <v>4.5</v>
      </c>
      <c r="N19" s="15">
        <f>G19+M19</f>
        <v>7.875</v>
      </c>
      <c r="O19" s="15">
        <f>N19/2</f>
        <v>3.9375</v>
      </c>
    </row>
    <row r="20" spans="1:15" ht="19.5" customHeight="1">
      <c r="A20" s="22" t="s">
        <v>74</v>
      </c>
      <c r="B20" s="23">
        <v>0</v>
      </c>
      <c r="C20" s="23">
        <v>0</v>
      </c>
      <c r="D20" s="23">
        <v>1</v>
      </c>
      <c r="E20" s="23">
        <v>0</v>
      </c>
      <c r="F20" s="24">
        <f>SUM(C20:E20)*1.5</f>
        <v>1.5</v>
      </c>
      <c r="G20" s="25">
        <f>B20+F20</f>
        <v>1.5</v>
      </c>
      <c r="H20" s="23">
        <v>0</v>
      </c>
      <c r="I20" s="23">
        <v>0</v>
      </c>
      <c r="J20" s="23">
        <v>1</v>
      </c>
      <c r="K20" s="23">
        <v>0</v>
      </c>
      <c r="L20" s="24">
        <f>SUM(I20:K20)*1.5</f>
        <v>1.5</v>
      </c>
      <c r="M20" s="25">
        <f>H20+L20</f>
        <v>1.5</v>
      </c>
      <c r="N20" s="23">
        <f>G20+M20</f>
        <v>3</v>
      </c>
      <c r="O20" s="23">
        <f>N20/2</f>
        <v>1.5</v>
      </c>
    </row>
    <row r="21" spans="1:15" ht="19.5" customHeight="1">
      <c r="A21" s="113" t="s">
        <v>69</v>
      </c>
      <c r="B21" s="114">
        <v>180.5</v>
      </c>
      <c r="C21" s="114">
        <v>10.42</v>
      </c>
      <c r="D21" s="114">
        <v>3.75</v>
      </c>
      <c r="E21" s="114">
        <v>0</v>
      </c>
      <c r="F21" s="101">
        <f>SUM(C21:E21)*1.5</f>
        <v>21.255</v>
      </c>
      <c r="G21" s="115">
        <f>B21+F21</f>
        <v>201.755</v>
      </c>
      <c r="H21" s="114">
        <v>152.33</v>
      </c>
      <c r="I21" s="114">
        <v>12.5</v>
      </c>
      <c r="J21" s="114">
        <v>3.25</v>
      </c>
      <c r="K21" s="114">
        <v>0</v>
      </c>
      <c r="L21" s="101">
        <f>SUM(I21:K21)*1.5</f>
        <v>23.625</v>
      </c>
      <c r="M21" s="115">
        <f>H21+L21</f>
        <v>175.955</v>
      </c>
      <c r="N21" s="114">
        <f>G21+M21</f>
        <v>377.71000000000004</v>
      </c>
      <c r="O21" s="114">
        <f>N21/2</f>
        <v>188.85500000000002</v>
      </c>
    </row>
    <row r="22" spans="1:15" ht="19.5" customHeight="1">
      <c r="A22" s="113" t="s">
        <v>70</v>
      </c>
      <c r="B22" s="114">
        <v>148.11</v>
      </c>
      <c r="C22" s="114">
        <v>0</v>
      </c>
      <c r="D22" s="114">
        <v>0</v>
      </c>
      <c r="E22" s="114">
        <v>0</v>
      </c>
      <c r="F22" s="101">
        <f>SUM(C22:E22)*1.5</f>
        <v>0</v>
      </c>
      <c r="G22" s="115">
        <f>B22+F22</f>
        <v>148.11</v>
      </c>
      <c r="H22" s="114">
        <v>31.17</v>
      </c>
      <c r="I22" s="114">
        <v>0</v>
      </c>
      <c r="J22" s="114">
        <v>0</v>
      </c>
      <c r="K22" s="114">
        <v>0</v>
      </c>
      <c r="L22" s="101">
        <f>SUM(I22:K22)*1.5</f>
        <v>0</v>
      </c>
      <c r="M22" s="115">
        <f>H22+L22</f>
        <v>31.17</v>
      </c>
      <c r="N22" s="114">
        <f>G22+M22</f>
        <v>179.28000000000003</v>
      </c>
      <c r="O22" s="114">
        <f>N22/2</f>
        <v>89.64000000000001</v>
      </c>
    </row>
    <row r="23" spans="1:15" ht="19.5" customHeight="1">
      <c r="A23" s="26" t="s">
        <v>80</v>
      </c>
      <c r="B23" s="27">
        <v>77.27</v>
      </c>
      <c r="C23" s="27">
        <v>0</v>
      </c>
      <c r="D23" s="27">
        <v>0</v>
      </c>
      <c r="E23" s="27">
        <v>0</v>
      </c>
      <c r="F23" s="38">
        <f>SUM(C23:E23)*1.5</f>
        <v>0</v>
      </c>
      <c r="G23" s="39">
        <f>B23+F23</f>
        <v>77.27</v>
      </c>
      <c r="H23" s="27">
        <v>94.65</v>
      </c>
      <c r="I23" s="27">
        <v>0</v>
      </c>
      <c r="J23" s="27">
        <v>0</v>
      </c>
      <c r="K23" s="27">
        <v>0</v>
      </c>
      <c r="L23" s="38">
        <f>SUM(I23:K23)*1.5</f>
        <v>0</v>
      </c>
      <c r="M23" s="39">
        <f>H23+L23</f>
        <v>94.65</v>
      </c>
      <c r="N23" s="40">
        <f>G23+M23</f>
        <v>171.92000000000002</v>
      </c>
      <c r="O23" s="27">
        <f>N23/2</f>
        <v>85.96000000000001</v>
      </c>
    </row>
    <row r="24" spans="1:15" ht="19.5" customHeight="1">
      <c r="A24" s="161" t="s">
        <v>110</v>
      </c>
      <c r="B24" s="161"/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</row>
    <row r="25" spans="1:15" ht="19.5" customHeight="1">
      <c r="A25" s="1"/>
      <c r="B25" s="159" t="s">
        <v>111</v>
      </c>
      <c r="C25" s="159"/>
      <c r="D25" s="159"/>
      <c r="E25" s="159"/>
      <c r="F25" s="159"/>
      <c r="G25" s="160"/>
      <c r="H25" s="159" t="s">
        <v>112</v>
      </c>
      <c r="I25" s="159"/>
      <c r="J25" s="159"/>
      <c r="K25" s="159"/>
      <c r="L25" s="159"/>
      <c r="M25" s="160"/>
      <c r="N25" s="2" t="s">
        <v>1</v>
      </c>
      <c r="O25" s="3"/>
    </row>
    <row r="26" spans="1:15" ht="19.5" customHeight="1">
      <c r="A26" s="4" t="s">
        <v>2</v>
      </c>
      <c r="B26" s="158" t="s">
        <v>40</v>
      </c>
      <c r="C26" s="159"/>
      <c r="D26" s="159"/>
      <c r="E26" s="159"/>
      <c r="F26" s="160"/>
      <c r="G26" s="4" t="s">
        <v>1</v>
      </c>
      <c r="H26" s="158" t="s">
        <v>40</v>
      </c>
      <c r="I26" s="159"/>
      <c r="J26" s="159"/>
      <c r="K26" s="159"/>
      <c r="L26" s="160"/>
      <c r="M26" s="4" t="s">
        <v>1</v>
      </c>
      <c r="N26" s="5" t="s">
        <v>65</v>
      </c>
      <c r="O26" s="5" t="s">
        <v>67</v>
      </c>
    </row>
    <row r="27" spans="1:15" ht="19.5" customHeight="1">
      <c r="A27" s="6"/>
      <c r="B27" s="7" t="s">
        <v>0</v>
      </c>
      <c r="C27" s="7" t="s">
        <v>77</v>
      </c>
      <c r="D27" s="7" t="s">
        <v>68</v>
      </c>
      <c r="E27" s="7" t="s">
        <v>78</v>
      </c>
      <c r="F27" s="7" t="s">
        <v>64</v>
      </c>
      <c r="G27" s="7" t="s">
        <v>44</v>
      </c>
      <c r="H27" s="7" t="s">
        <v>0</v>
      </c>
      <c r="I27" s="7" t="s">
        <v>77</v>
      </c>
      <c r="J27" s="7" t="s">
        <v>68</v>
      </c>
      <c r="K27" s="7" t="s">
        <v>78</v>
      </c>
      <c r="L27" s="7" t="s">
        <v>64</v>
      </c>
      <c r="M27" s="7" t="s">
        <v>44</v>
      </c>
      <c r="N27" s="8"/>
      <c r="O27" s="9"/>
    </row>
    <row r="28" spans="1:15" ht="19.5" customHeight="1">
      <c r="A28" s="28" t="s">
        <v>51</v>
      </c>
      <c r="B28" s="29">
        <f aca="true" t="shared" si="12" ref="B28:O28">B29+B31</f>
        <v>198.76</v>
      </c>
      <c r="C28" s="29">
        <f t="shared" si="12"/>
        <v>0</v>
      </c>
      <c r="D28" s="29">
        <f t="shared" si="12"/>
        <v>0.5</v>
      </c>
      <c r="E28" s="29">
        <f t="shared" si="12"/>
        <v>0</v>
      </c>
      <c r="F28" s="29">
        <f t="shared" si="12"/>
        <v>0.75</v>
      </c>
      <c r="G28" s="29">
        <f t="shared" si="12"/>
        <v>199.51</v>
      </c>
      <c r="H28" s="29">
        <f t="shared" si="12"/>
        <v>159.59</v>
      </c>
      <c r="I28" s="29">
        <f t="shared" si="12"/>
        <v>0</v>
      </c>
      <c r="J28" s="29">
        <f t="shared" si="12"/>
        <v>0</v>
      </c>
      <c r="K28" s="29">
        <f t="shared" si="12"/>
        <v>0</v>
      </c>
      <c r="L28" s="29">
        <f t="shared" si="12"/>
        <v>0</v>
      </c>
      <c r="M28" s="29">
        <f t="shared" si="12"/>
        <v>159.59</v>
      </c>
      <c r="N28" s="29">
        <f t="shared" si="12"/>
        <v>359.1</v>
      </c>
      <c r="O28" s="29">
        <f t="shared" si="12"/>
        <v>179.55</v>
      </c>
    </row>
    <row r="29" spans="1:15" ht="19.5" customHeight="1">
      <c r="A29" s="14" t="s">
        <v>97</v>
      </c>
      <c r="B29" s="15">
        <v>151.59</v>
      </c>
      <c r="C29" s="15">
        <v>0</v>
      </c>
      <c r="D29" s="15">
        <v>0.5</v>
      </c>
      <c r="E29" s="15">
        <v>0</v>
      </c>
      <c r="F29" s="16">
        <f>SUM(C29:E29)*1.5</f>
        <v>0.75</v>
      </c>
      <c r="G29" s="21">
        <f>B29+F29</f>
        <v>152.34</v>
      </c>
      <c r="H29" s="15">
        <v>137.59</v>
      </c>
      <c r="I29" s="15">
        <v>0</v>
      </c>
      <c r="J29" s="15">
        <v>0</v>
      </c>
      <c r="K29" s="15">
        <v>0</v>
      </c>
      <c r="L29" s="16">
        <f>SUM(I29:K29)*1.5</f>
        <v>0</v>
      </c>
      <c r="M29" s="21">
        <f>H29+L29</f>
        <v>137.59</v>
      </c>
      <c r="N29" s="15">
        <f>G29+M29</f>
        <v>289.93</v>
      </c>
      <c r="O29" s="15">
        <f>N29/2</f>
        <v>144.965</v>
      </c>
    </row>
    <row r="30" spans="1:15" ht="19.5" customHeight="1">
      <c r="A30" s="22" t="s">
        <v>74</v>
      </c>
      <c r="B30" s="23">
        <v>0</v>
      </c>
      <c r="C30" s="23">
        <v>0</v>
      </c>
      <c r="D30" s="23">
        <v>0.25</v>
      </c>
      <c r="E30" s="23">
        <v>0</v>
      </c>
      <c r="F30" s="24">
        <f>SUM(C30:E30)*1.5</f>
        <v>0.375</v>
      </c>
      <c r="G30" s="25">
        <f>B30+F30</f>
        <v>0.375</v>
      </c>
      <c r="H30" s="23">
        <v>0</v>
      </c>
      <c r="I30" s="23">
        <v>0</v>
      </c>
      <c r="J30" s="23">
        <v>0.75</v>
      </c>
      <c r="K30" s="23">
        <v>0</v>
      </c>
      <c r="L30" s="24">
        <f>SUM(I30:K30)*1.5</f>
        <v>1.125</v>
      </c>
      <c r="M30" s="25">
        <f>H30+L30</f>
        <v>1.125</v>
      </c>
      <c r="N30" s="23">
        <f>G30+M30</f>
        <v>1.5</v>
      </c>
      <c r="O30" s="23">
        <f>N30/2</f>
        <v>0.75</v>
      </c>
    </row>
    <row r="31" spans="1:15" ht="19.5" customHeight="1">
      <c r="A31" s="113" t="s">
        <v>83</v>
      </c>
      <c r="B31" s="114">
        <v>47.17</v>
      </c>
      <c r="C31" s="114">
        <v>0</v>
      </c>
      <c r="D31" s="114">
        <v>0</v>
      </c>
      <c r="E31" s="114">
        <v>0</v>
      </c>
      <c r="F31" s="101">
        <f>SUM(C31:E31)*1.5</f>
        <v>0</v>
      </c>
      <c r="G31" s="115">
        <f>B31+F31</f>
        <v>47.17</v>
      </c>
      <c r="H31" s="114">
        <v>22</v>
      </c>
      <c r="I31" s="114">
        <v>0</v>
      </c>
      <c r="J31" s="114">
        <v>0</v>
      </c>
      <c r="K31" s="114">
        <v>0</v>
      </c>
      <c r="L31" s="101">
        <f>SUM(I31:K31)*1.5</f>
        <v>0</v>
      </c>
      <c r="M31" s="115">
        <f>H31+L31</f>
        <v>22</v>
      </c>
      <c r="N31" s="114">
        <f>G31+M31</f>
        <v>69.17</v>
      </c>
      <c r="O31" s="114">
        <f>N31/2</f>
        <v>34.585</v>
      </c>
    </row>
    <row r="32" spans="1:15" ht="19.5" customHeight="1">
      <c r="A32" s="19" t="s">
        <v>61</v>
      </c>
      <c r="B32" s="20">
        <f aca="true" t="shared" si="13" ref="B32:O32">B33+B35+B36</f>
        <v>233.72</v>
      </c>
      <c r="C32" s="20">
        <f t="shared" si="13"/>
        <v>6.25</v>
      </c>
      <c r="D32" s="20">
        <f t="shared" si="13"/>
        <v>8.5</v>
      </c>
      <c r="E32" s="20">
        <f t="shared" si="13"/>
        <v>0</v>
      </c>
      <c r="F32" s="20">
        <f t="shared" si="13"/>
        <v>22.125</v>
      </c>
      <c r="G32" s="20">
        <f t="shared" si="13"/>
        <v>255.845</v>
      </c>
      <c r="H32" s="20">
        <f t="shared" si="13"/>
        <v>294.24</v>
      </c>
      <c r="I32" s="20">
        <f t="shared" si="13"/>
        <v>0</v>
      </c>
      <c r="J32" s="20">
        <f t="shared" si="13"/>
        <v>9.75</v>
      </c>
      <c r="K32" s="20">
        <f t="shared" si="13"/>
        <v>0</v>
      </c>
      <c r="L32" s="20">
        <f t="shared" si="13"/>
        <v>14.625</v>
      </c>
      <c r="M32" s="20">
        <f t="shared" si="13"/>
        <v>308.865</v>
      </c>
      <c r="N32" s="20">
        <f t="shared" si="13"/>
        <v>564.71</v>
      </c>
      <c r="O32" s="20">
        <f t="shared" si="13"/>
        <v>282.355</v>
      </c>
    </row>
    <row r="33" spans="1:15" ht="19.5" customHeight="1">
      <c r="A33" s="14" t="s">
        <v>66</v>
      </c>
      <c r="B33" s="15">
        <v>61.28</v>
      </c>
      <c r="C33" s="15">
        <v>0</v>
      </c>
      <c r="D33" s="15">
        <v>8.5</v>
      </c>
      <c r="E33" s="15">
        <v>0</v>
      </c>
      <c r="F33" s="16">
        <f>SUM(C33:E33)*1.5</f>
        <v>12.75</v>
      </c>
      <c r="G33" s="21">
        <f>B33+F33</f>
        <v>74.03</v>
      </c>
      <c r="H33" s="15">
        <v>126.51</v>
      </c>
      <c r="I33" s="15">
        <v>0</v>
      </c>
      <c r="J33" s="15">
        <v>9.75</v>
      </c>
      <c r="K33" s="15">
        <v>0</v>
      </c>
      <c r="L33" s="16">
        <f>SUM(I33:K33)*1.5</f>
        <v>14.625</v>
      </c>
      <c r="M33" s="21">
        <f>H33+L33</f>
        <v>141.135</v>
      </c>
      <c r="N33" s="15">
        <f>G33+M33</f>
        <v>215.165</v>
      </c>
      <c r="O33" s="15">
        <f>N33/2</f>
        <v>107.5825</v>
      </c>
    </row>
    <row r="34" spans="1:15" ht="19.5" customHeight="1">
      <c r="A34" s="22" t="s">
        <v>74</v>
      </c>
      <c r="B34" s="23">
        <v>0</v>
      </c>
      <c r="C34" s="23">
        <v>0</v>
      </c>
      <c r="D34" s="23">
        <v>3</v>
      </c>
      <c r="E34" s="23">
        <v>0</v>
      </c>
      <c r="F34" s="24">
        <f>SUM(C34:E34)*1.5</f>
        <v>4.5</v>
      </c>
      <c r="G34" s="25">
        <f>B34+F34</f>
        <v>4.5</v>
      </c>
      <c r="H34" s="23">
        <v>0</v>
      </c>
      <c r="I34" s="23">
        <v>0</v>
      </c>
      <c r="J34" s="23">
        <v>3</v>
      </c>
      <c r="K34" s="23">
        <v>0</v>
      </c>
      <c r="L34" s="24">
        <f>SUM(I34:K34)*1.5</f>
        <v>4.5</v>
      </c>
      <c r="M34" s="25">
        <f>H34+L34</f>
        <v>4.5</v>
      </c>
      <c r="N34" s="23">
        <f>G34+M34</f>
        <v>9</v>
      </c>
      <c r="O34" s="23">
        <f>N34/2</f>
        <v>4.5</v>
      </c>
    </row>
    <row r="35" spans="1:15" ht="19.5" customHeight="1">
      <c r="A35" s="113" t="s">
        <v>83</v>
      </c>
      <c r="B35" s="114">
        <v>109.94</v>
      </c>
      <c r="C35" s="114">
        <v>6.25</v>
      </c>
      <c r="D35" s="114">
        <v>0</v>
      </c>
      <c r="E35" s="114">
        <v>0</v>
      </c>
      <c r="F35" s="101">
        <f>SUM(C35:E35)*1.5</f>
        <v>9.375</v>
      </c>
      <c r="G35" s="115">
        <f>B35+F35</f>
        <v>119.315</v>
      </c>
      <c r="H35" s="114">
        <v>116.61</v>
      </c>
      <c r="I35" s="114">
        <v>0</v>
      </c>
      <c r="J35" s="114">
        <v>0</v>
      </c>
      <c r="K35" s="114">
        <v>0</v>
      </c>
      <c r="L35" s="101">
        <f>SUM(I35:K35)*1.5</f>
        <v>0</v>
      </c>
      <c r="M35" s="115">
        <f>H35+L35</f>
        <v>116.61</v>
      </c>
      <c r="N35" s="114">
        <f>G35+M35</f>
        <v>235.925</v>
      </c>
      <c r="O35" s="114">
        <f>N35/2</f>
        <v>117.9625</v>
      </c>
    </row>
    <row r="36" spans="1:15" ht="19.5" customHeight="1">
      <c r="A36" s="14" t="s">
        <v>6</v>
      </c>
      <c r="B36" s="15">
        <v>62.5</v>
      </c>
      <c r="C36" s="15">
        <v>0</v>
      </c>
      <c r="D36" s="15">
        <v>0</v>
      </c>
      <c r="E36" s="15">
        <v>0</v>
      </c>
      <c r="F36" s="16">
        <f>SUM(C36:E36)*1.5</f>
        <v>0</v>
      </c>
      <c r="G36" s="21">
        <f>B36+F36</f>
        <v>62.5</v>
      </c>
      <c r="H36" s="15">
        <v>51.12</v>
      </c>
      <c r="I36" s="15">
        <v>0</v>
      </c>
      <c r="J36" s="15">
        <v>0</v>
      </c>
      <c r="K36" s="15">
        <v>0</v>
      </c>
      <c r="L36" s="16">
        <f>SUM(I36:K36)*1.5</f>
        <v>0</v>
      </c>
      <c r="M36" s="21">
        <f>H36+L36</f>
        <v>51.12</v>
      </c>
      <c r="N36" s="15">
        <f>G36+M36</f>
        <v>113.62</v>
      </c>
      <c r="O36" s="15">
        <f>N36/2</f>
        <v>56.81</v>
      </c>
    </row>
    <row r="37" spans="1:15" ht="19.5" customHeight="1">
      <c r="A37" s="19" t="s">
        <v>79</v>
      </c>
      <c r="B37" s="20">
        <f aca="true" t="shared" si="14" ref="B37:O37">SUM(B38:B40)</f>
        <v>272.57</v>
      </c>
      <c r="C37" s="20">
        <f t="shared" si="14"/>
        <v>6.25</v>
      </c>
      <c r="D37" s="20">
        <f t="shared" si="14"/>
        <v>10</v>
      </c>
      <c r="E37" s="20">
        <f t="shared" si="14"/>
        <v>0</v>
      </c>
      <c r="F37" s="20">
        <f t="shared" si="14"/>
        <v>24.375</v>
      </c>
      <c r="G37" s="20">
        <f t="shared" si="14"/>
        <v>296.945</v>
      </c>
      <c r="H37" s="20">
        <f t="shared" si="14"/>
        <v>275.76</v>
      </c>
      <c r="I37" s="20">
        <f t="shared" si="14"/>
        <v>0</v>
      </c>
      <c r="J37" s="20">
        <f t="shared" si="14"/>
        <v>6.25</v>
      </c>
      <c r="K37" s="20">
        <f t="shared" si="14"/>
        <v>0</v>
      </c>
      <c r="L37" s="20">
        <f t="shared" si="14"/>
        <v>9.375</v>
      </c>
      <c r="M37" s="20">
        <f t="shared" si="14"/>
        <v>285.135</v>
      </c>
      <c r="N37" s="20">
        <f t="shared" si="14"/>
        <v>582.08</v>
      </c>
      <c r="O37" s="20">
        <f t="shared" si="14"/>
        <v>291.04</v>
      </c>
    </row>
    <row r="38" spans="1:15" ht="19.5" customHeight="1">
      <c r="A38" s="14" t="s">
        <v>101</v>
      </c>
      <c r="B38" s="15">
        <v>137.68</v>
      </c>
      <c r="C38" s="15">
        <v>0</v>
      </c>
      <c r="D38" s="15">
        <v>3.75</v>
      </c>
      <c r="E38" s="15">
        <v>0</v>
      </c>
      <c r="F38" s="91">
        <f>SUM(C38:E38)*1.5</f>
        <v>5.625</v>
      </c>
      <c r="G38" s="21">
        <f>B38+F38</f>
        <v>143.305</v>
      </c>
      <c r="H38" s="15">
        <v>108.15</v>
      </c>
      <c r="I38" s="15">
        <v>0</v>
      </c>
      <c r="J38" s="15">
        <v>0.25</v>
      </c>
      <c r="K38" s="15">
        <v>0</v>
      </c>
      <c r="L38" s="91">
        <f>SUM(I38:K38)*1.5</f>
        <v>0.375</v>
      </c>
      <c r="M38" s="21">
        <f>H38+L38</f>
        <v>108.525</v>
      </c>
      <c r="N38" s="15">
        <f>G38+M38</f>
        <v>251.83</v>
      </c>
      <c r="O38" s="15">
        <f>N38/2</f>
        <v>125.915</v>
      </c>
    </row>
    <row r="39" spans="1:15" ht="19.5" customHeight="1">
      <c r="A39" s="113" t="s">
        <v>69</v>
      </c>
      <c r="B39" s="116">
        <v>134.89</v>
      </c>
      <c r="C39" s="116">
        <v>6.25</v>
      </c>
      <c r="D39" s="116">
        <v>0</v>
      </c>
      <c r="E39" s="116">
        <v>0</v>
      </c>
      <c r="F39" s="117">
        <f>SUM(C39:E39)*1.5</f>
        <v>9.375</v>
      </c>
      <c r="G39" s="115">
        <f>B39+F39</f>
        <v>144.265</v>
      </c>
      <c r="H39" s="116">
        <v>167.61</v>
      </c>
      <c r="I39" s="116">
        <v>0</v>
      </c>
      <c r="J39" s="116">
        <v>0</v>
      </c>
      <c r="K39" s="116">
        <v>0</v>
      </c>
      <c r="L39" s="117">
        <f>SUM(I39:K39)*1.5</f>
        <v>0</v>
      </c>
      <c r="M39" s="115">
        <f>H39+L39</f>
        <v>167.61</v>
      </c>
      <c r="N39" s="114">
        <f>G39+M39</f>
        <v>311.875</v>
      </c>
      <c r="O39" s="114">
        <f>N39/2</f>
        <v>155.9375</v>
      </c>
    </row>
    <row r="40" spans="1:15" ht="19.5" customHeight="1">
      <c r="A40" s="14" t="s">
        <v>72</v>
      </c>
      <c r="B40" s="32">
        <v>0</v>
      </c>
      <c r="C40" s="32">
        <v>0</v>
      </c>
      <c r="D40" s="32">
        <v>6.25</v>
      </c>
      <c r="E40" s="32">
        <v>0</v>
      </c>
      <c r="F40" s="91">
        <f>SUM(C40:E40)*1.5</f>
        <v>9.375</v>
      </c>
      <c r="G40" s="21">
        <f>B40+F40</f>
        <v>9.375</v>
      </c>
      <c r="H40" s="32">
        <v>0</v>
      </c>
      <c r="I40" s="32">
        <v>0</v>
      </c>
      <c r="J40" s="32">
        <v>6</v>
      </c>
      <c r="K40" s="32">
        <v>0</v>
      </c>
      <c r="L40" s="91">
        <f>SUM(I40:K40)*1.5</f>
        <v>9</v>
      </c>
      <c r="M40" s="21">
        <f>H40+L40</f>
        <v>9</v>
      </c>
      <c r="N40" s="15">
        <f>G40+M40</f>
        <v>18.375</v>
      </c>
      <c r="O40" s="15">
        <f>N40/2</f>
        <v>9.1875</v>
      </c>
    </row>
    <row r="41" spans="1:15" ht="19.5" customHeight="1">
      <c r="A41" s="22" t="s">
        <v>74</v>
      </c>
      <c r="B41" s="99">
        <v>0</v>
      </c>
      <c r="C41" s="33">
        <v>0</v>
      </c>
      <c r="D41" s="33">
        <v>0.5</v>
      </c>
      <c r="E41" s="33">
        <v>0</v>
      </c>
      <c r="F41" s="94">
        <f>SUM(C41:E41)*1.5</f>
        <v>0.75</v>
      </c>
      <c r="G41" s="34">
        <f>B41+F41</f>
        <v>0.75</v>
      </c>
      <c r="H41" s="99">
        <v>0</v>
      </c>
      <c r="I41" s="33">
        <v>0</v>
      </c>
      <c r="J41" s="33">
        <v>0.5</v>
      </c>
      <c r="K41" s="33">
        <v>0</v>
      </c>
      <c r="L41" s="94">
        <f>SUM(I41:K41)*1.5</f>
        <v>0.75</v>
      </c>
      <c r="M41" s="34">
        <f>H41+L41</f>
        <v>0.75</v>
      </c>
      <c r="N41" s="33">
        <f>G41+M41</f>
        <v>1.5</v>
      </c>
      <c r="O41" s="23">
        <f>N41/2</f>
        <v>0.75</v>
      </c>
    </row>
    <row r="42" spans="1:15" ht="19.5" customHeight="1">
      <c r="A42" s="19" t="s">
        <v>52</v>
      </c>
      <c r="B42" s="35">
        <f aca="true" t="shared" si="15" ref="B42:O42">SUM(B43:B46)</f>
        <v>182.39</v>
      </c>
      <c r="C42" s="35">
        <f t="shared" si="15"/>
        <v>6.25</v>
      </c>
      <c r="D42" s="35">
        <f t="shared" si="15"/>
        <v>16.5</v>
      </c>
      <c r="E42" s="35">
        <f t="shared" si="15"/>
        <v>0</v>
      </c>
      <c r="F42" s="35">
        <f t="shared" si="15"/>
        <v>34.125</v>
      </c>
      <c r="G42" s="35">
        <f t="shared" si="15"/>
        <v>216.515</v>
      </c>
      <c r="H42" s="35">
        <f t="shared" si="15"/>
        <v>144.16</v>
      </c>
      <c r="I42" s="35">
        <f t="shared" si="15"/>
        <v>0</v>
      </c>
      <c r="J42" s="35">
        <f t="shared" si="15"/>
        <v>8.17</v>
      </c>
      <c r="K42" s="35">
        <f t="shared" si="15"/>
        <v>0</v>
      </c>
      <c r="L42" s="35">
        <f t="shared" si="15"/>
        <v>12.254999999999999</v>
      </c>
      <c r="M42" s="35">
        <f t="shared" si="15"/>
        <v>156.415</v>
      </c>
      <c r="N42" s="35">
        <f t="shared" si="15"/>
        <v>372.92999999999995</v>
      </c>
      <c r="O42" s="35">
        <f t="shared" si="15"/>
        <v>186.46499999999997</v>
      </c>
    </row>
    <row r="43" spans="1:15" ht="19.5" customHeight="1">
      <c r="A43" s="14" t="s">
        <v>7</v>
      </c>
      <c r="B43" s="15">
        <v>72</v>
      </c>
      <c r="C43" s="15">
        <v>0</v>
      </c>
      <c r="D43" s="15">
        <v>0</v>
      </c>
      <c r="E43" s="15">
        <v>0</v>
      </c>
      <c r="F43" s="91">
        <f>SUM(C43:E43)*1.5</f>
        <v>0</v>
      </c>
      <c r="G43" s="36">
        <f>B43+F43</f>
        <v>72</v>
      </c>
      <c r="H43" s="15">
        <v>76.66</v>
      </c>
      <c r="I43" s="15">
        <v>0</v>
      </c>
      <c r="J43" s="15">
        <v>0</v>
      </c>
      <c r="K43" s="15">
        <v>0</v>
      </c>
      <c r="L43" s="91">
        <f>SUM(I43:K43)*1.5</f>
        <v>0</v>
      </c>
      <c r="M43" s="36">
        <f>H43+L43</f>
        <v>76.66</v>
      </c>
      <c r="N43" s="32">
        <f>G43+M43</f>
        <v>148.66</v>
      </c>
      <c r="O43" s="15">
        <f>N43/2</f>
        <v>74.33</v>
      </c>
    </row>
    <row r="44" spans="1:15" ht="19.5" customHeight="1">
      <c r="A44" s="113" t="s">
        <v>69</v>
      </c>
      <c r="B44" s="114">
        <v>110.39</v>
      </c>
      <c r="C44" s="114">
        <v>6.25</v>
      </c>
      <c r="D44" s="114">
        <v>0</v>
      </c>
      <c r="E44" s="114">
        <v>0</v>
      </c>
      <c r="F44" s="117">
        <f>SUM(C44:E44)*1.5</f>
        <v>9.375</v>
      </c>
      <c r="G44" s="118">
        <f>B44+F44</f>
        <v>119.765</v>
      </c>
      <c r="H44" s="114">
        <v>67.5</v>
      </c>
      <c r="I44" s="114">
        <v>0</v>
      </c>
      <c r="J44" s="114">
        <v>0</v>
      </c>
      <c r="K44" s="114">
        <v>0</v>
      </c>
      <c r="L44" s="117">
        <f>SUM(I44:K44)*1.5</f>
        <v>0</v>
      </c>
      <c r="M44" s="118">
        <f>H44+L44</f>
        <v>67.5</v>
      </c>
      <c r="N44" s="116">
        <f>G44+M44</f>
        <v>187.265</v>
      </c>
      <c r="O44" s="114">
        <f>N44/2</f>
        <v>93.6325</v>
      </c>
    </row>
    <row r="45" spans="1:15" ht="19.5" customHeight="1">
      <c r="A45" s="30" t="s">
        <v>41</v>
      </c>
      <c r="B45" s="31">
        <v>0</v>
      </c>
      <c r="C45" s="31">
        <v>0</v>
      </c>
      <c r="D45" s="31">
        <v>12.75</v>
      </c>
      <c r="E45" s="31">
        <v>0</v>
      </c>
      <c r="F45" s="91">
        <f>SUM(C45:E45)*1.5</f>
        <v>19.125</v>
      </c>
      <c r="G45" s="108">
        <f>B45+F45</f>
        <v>19.125</v>
      </c>
      <c r="H45" s="31">
        <v>0</v>
      </c>
      <c r="I45" s="31">
        <v>0</v>
      </c>
      <c r="J45" s="31">
        <v>1</v>
      </c>
      <c r="K45" s="31">
        <v>0</v>
      </c>
      <c r="L45" s="91">
        <f>SUM(I45:K45)*1.5</f>
        <v>1.5</v>
      </c>
      <c r="M45" s="108">
        <f>H45+L45</f>
        <v>1.5</v>
      </c>
      <c r="N45" s="109">
        <f>G45+M45</f>
        <v>20.625</v>
      </c>
      <c r="O45" s="31">
        <f>N45/2</f>
        <v>10.3125</v>
      </c>
    </row>
    <row r="46" spans="1:15" ht="19.5" customHeight="1">
      <c r="A46" s="14" t="s">
        <v>43</v>
      </c>
      <c r="B46" s="15">
        <v>0</v>
      </c>
      <c r="C46" s="15">
        <v>0</v>
      </c>
      <c r="D46" s="15">
        <v>3.75</v>
      </c>
      <c r="E46" s="15">
        <v>0</v>
      </c>
      <c r="F46" s="16">
        <f>SUM(C46:E46)*1.5</f>
        <v>5.625</v>
      </c>
      <c r="G46" s="36">
        <f>B46+F46</f>
        <v>5.625</v>
      </c>
      <c r="H46" s="15">
        <v>0</v>
      </c>
      <c r="I46" s="15">
        <v>0</v>
      </c>
      <c r="J46" s="15">
        <v>7.17</v>
      </c>
      <c r="K46" s="15">
        <v>0</v>
      </c>
      <c r="L46" s="16">
        <f>SUM(I46:K46)*1.5</f>
        <v>10.754999999999999</v>
      </c>
      <c r="M46" s="36">
        <f>H46+L46</f>
        <v>10.754999999999999</v>
      </c>
      <c r="N46" s="32">
        <f>G46+M46</f>
        <v>16.38</v>
      </c>
      <c r="O46" s="15">
        <f>N46/2</f>
        <v>8.19</v>
      </c>
    </row>
    <row r="47" spans="1:15" ht="19.5" customHeight="1">
      <c r="A47" s="106" t="s">
        <v>74</v>
      </c>
      <c r="B47" s="107">
        <v>0</v>
      </c>
      <c r="C47" s="107">
        <v>0</v>
      </c>
      <c r="D47" s="107">
        <v>0</v>
      </c>
      <c r="E47" s="107">
        <v>0</v>
      </c>
      <c r="F47" s="93">
        <f>SUM(C47:E47)*1.5</f>
        <v>0</v>
      </c>
      <c r="G47" s="104">
        <f>B47+F47</f>
        <v>0</v>
      </c>
      <c r="H47" s="107">
        <v>0</v>
      </c>
      <c r="I47" s="107">
        <v>0</v>
      </c>
      <c r="J47" s="107">
        <v>2</v>
      </c>
      <c r="K47" s="107">
        <v>0</v>
      </c>
      <c r="L47" s="93">
        <f>SUM(I47:K47)*1.5</f>
        <v>3</v>
      </c>
      <c r="M47" s="104">
        <f>H47+L47</f>
        <v>3</v>
      </c>
      <c r="N47" s="110">
        <f>G47+M47</f>
        <v>3</v>
      </c>
      <c r="O47" s="107">
        <f>N47/2</f>
        <v>1.5</v>
      </c>
    </row>
    <row r="48" spans="1:15" ht="18">
      <c r="A48" s="161" t="s">
        <v>116</v>
      </c>
      <c r="B48" s="161"/>
      <c r="C48" s="161"/>
      <c r="D48" s="161"/>
      <c r="E48" s="161"/>
      <c r="F48" s="161"/>
      <c r="G48" s="161"/>
      <c r="H48" s="161"/>
      <c r="I48" s="161"/>
      <c r="J48" s="161"/>
      <c r="K48" s="161"/>
      <c r="L48" s="161"/>
      <c r="M48" s="161"/>
      <c r="N48" s="161"/>
      <c r="O48" s="161"/>
    </row>
    <row r="49" spans="1:15" ht="18">
      <c r="A49" s="1"/>
      <c r="B49" s="159" t="s">
        <v>111</v>
      </c>
      <c r="C49" s="159"/>
      <c r="D49" s="159"/>
      <c r="E49" s="159"/>
      <c r="F49" s="159"/>
      <c r="G49" s="160"/>
      <c r="H49" s="159" t="s">
        <v>112</v>
      </c>
      <c r="I49" s="159"/>
      <c r="J49" s="159"/>
      <c r="K49" s="159"/>
      <c r="L49" s="159"/>
      <c r="M49" s="160"/>
      <c r="N49" s="2" t="s">
        <v>1</v>
      </c>
      <c r="O49" s="3"/>
    </row>
    <row r="50" spans="1:15" ht="18">
      <c r="A50" s="4" t="s">
        <v>2</v>
      </c>
      <c r="B50" s="158" t="s">
        <v>40</v>
      </c>
      <c r="C50" s="159"/>
      <c r="D50" s="159"/>
      <c r="E50" s="159"/>
      <c r="F50" s="160"/>
      <c r="G50" s="4" t="s">
        <v>1</v>
      </c>
      <c r="H50" s="158" t="s">
        <v>40</v>
      </c>
      <c r="I50" s="159"/>
      <c r="J50" s="159"/>
      <c r="K50" s="159"/>
      <c r="L50" s="160"/>
      <c r="M50" s="4" t="s">
        <v>1</v>
      </c>
      <c r="N50" s="5" t="s">
        <v>65</v>
      </c>
      <c r="O50" s="5" t="s">
        <v>67</v>
      </c>
    </row>
    <row r="51" spans="1:15" ht="18">
      <c r="A51" s="6"/>
      <c r="B51" s="7" t="s">
        <v>0</v>
      </c>
      <c r="C51" s="7" t="s">
        <v>77</v>
      </c>
      <c r="D51" s="7" t="s">
        <v>68</v>
      </c>
      <c r="E51" s="7" t="s">
        <v>78</v>
      </c>
      <c r="F51" s="7" t="s">
        <v>64</v>
      </c>
      <c r="G51" s="7" t="s">
        <v>44</v>
      </c>
      <c r="H51" s="7" t="s">
        <v>0</v>
      </c>
      <c r="I51" s="7" t="s">
        <v>77</v>
      </c>
      <c r="J51" s="7" t="s">
        <v>68</v>
      </c>
      <c r="K51" s="7" t="s">
        <v>78</v>
      </c>
      <c r="L51" s="7" t="s">
        <v>64</v>
      </c>
      <c r="M51" s="7" t="s">
        <v>44</v>
      </c>
      <c r="N51" s="8"/>
      <c r="O51" s="9"/>
    </row>
    <row r="52" spans="1:15" ht="18.75">
      <c r="A52" s="19" t="s">
        <v>53</v>
      </c>
      <c r="B52" s="35">
        <f aca="true" t="shared" si="16" ref="B52:O52">B53+B55</f>
        <v>118.91</v>
      </c>
      <c r="C52" s="35">
        <f t="shared" si="16"/>
        <v>6.25</v>
      </c>
      <c r="D52" s="35">
        <f t="shared" si="16"/>
        <v>6</v>
      </c>
      <c r="E52" s="35">
        <f t="shared" si="16"/>
        <v>0</v>
      </c>
      <c r="F52" s="35">
        <f t="shared" si="16"/>
        <v>18.375</v>
      </c>
      <c r="G52" s="35">
        <f t="shared" si="16"/>
        <v>137.285</v>
      </c>
      <c r="H52" s="35">
        <f t="shared" si="16"/>
        <v>258.4</v>
      </c>
      <c r="I52" s="35">
        <f t="shared" si="16"/>
        <v>0</v>
      </c>
      <c r="J52" s="35">
        <f t="shared" si="16"/>
        <v>4.5</v>
      </c>
      <c r="K52" s="35">
        <f t="shared" si="16"/>
        <v>0</v>
      </c>
      <c r="L52" s="35">
        <f t="shared" si="16"/>
        <v>6.75</v>
      </c>
      <c r="M52" s="35">
        <f t="shared" si="16"/>
        <v>265.15</v>
      </c>
      <c r="N52" s="35">
        <f t="shared" si="16"/>
        <v>402.435</v>
      </c>
      <c r="O52" s="35">
        <f t="shared" si="16"/>
        <v>201.2175</v>
      </c>
    </row>
    <row r="53" spans="1:15" ht="18.75">
      <c r="A53" s="14" t="s">
        <v>8</v>
      </c>
      <c r="B53" s="15">
        <v>69.41</v>
      </c>
      <c r="C53" s="15">
        <v>0</v>
      </c>
      <c r="D53" s="15">
        <v>6</v>
      </c>
      <c r="E53" s="15">
        <v>0</v>
      </c>
      <c r="F53" s="62">
        <f>SUM(C53:E53)*1.5</f>
        <v>9</v>
      </c>
      <c r="G53" s="36">
        <f>B53+F53</f>
        <v>78.41</v>
      </c>
      <c r="H53" s="15">
        <v>170.73</v>
      </c>
      <c r="I53" s="15">
        <v>0</v>
      </c>
      <c r="J53" s="15">
        <v>4.5</v>
      </c>
      <c r="K53" s="15">
        <v>0</v>
      </c>
      <c r="L53" s="62">
        <f>SUM(I53:K53)*1.5</f>
        <v>6.75</v>
      </c>
      <c r="M53" s="36">
        <f>H53+L53</f>
        <v>177.48</v>
      </c>
      <c r="N53" s="32">
        <f>G53+M53</f>
        <v>255.89</v>
      </c>
      <c r="O53" s="15">
        <f>N53/2</f>
        <v>127.945</v>
      </c>
    </row>
    <row r="54" spans="1:15" ht="18.75">
      <c r="A54" s="22" t="s">
        <v>74</v>
      </c>
      <c r="B54" s="23">
        <v>0</v>
      </c>
      <c r="C54" s="23">
        <v>0</v>
      </c>
      <c r="D54" s="23">
        <v>0</v>
      </c>
      <c r="E54" s="23">
        <v>0</v>
      </c>
      <c r="F54" s="94">
        <f>SUM(C54:E54)*1.5</f>
        <v>0</v>
      </c>
      <c r="G54" s="37">
        <f>B54+F54</f>
        <v>0</v>
      </c>
      <c r="H54" s="23">
        <v>0</v>
      </c>
      <c r="I54" s="23">
        <v>0</v>
      </c>
      <c r="J54" s="23">
        <v>2.25</v>
      </c>
      <c r="K54" s="23">
        <v>0</v>
      </c>
      <c r="L54" s="94">
        <f>SUM(I54:K54)*1.5</f>
        <v>3.375</v>
      </c>
      <c r="M54" s="37">
        <f>H54+L54</f>
        <v>3.375</v>
      </c>
      <c r="N54" s="33">
        <f>G54+M54</f>
        <v>3.375</v>
      </c>
      <c r="O54" s="23">
        <f>N54/2</f>
        <v>1.6875</v>
      </c>
    </row>
    <row r="55" spans="1:15" ht="18.75">
      <c r="A55" s="113" t="s">
        <v>69</v>
      </c>
      <c r="B55" s="114">
        <v>49.5</v>
      </c>
      <c r="C55" s="114">
        <v>6.25</v>
      </c>
      <c r="D55" s="114">
        <v>0</v>
      </c>
      <c r="E55" s="114">
        <v>0</v>
      </c>
      <c r="F55" s="101">
        <f>SUM(C55:E55)*1.5</f>
        <v>9.375</v>
      </c>
      <c r="G55" s="118">
        <f>B55+F55</f>
        <v>58.875</v>
      </c>
      <c r="H55" s="114">
        <v>87.67</v>
      </c>
      <c r="I55" s="114">
        <v>0</v>
      </c>
      <c r="J55" s="114">
        <v>0</v>
      </c>
      <c r="K55" s="114">
        <v>0</v>
      </c>
      <c r="L55" s="101">
        <f>SUM(I55:K55)*1.5</f>
        <v>0</v>
      </c>
      <c r="M55" s="118">
        <f>H55+L55</f>
        <v>87.67</v>
      </c>
      <c r="N55" s="116">
        <f>G55+M55</f>
        <v>146.54500000000002</v>
      </c>
      <c r="O55" s="114">
        <f>N55/2</f>
        <v>73.27250000000001</v>
      </c>
    </row>
    <row r="56" spans="1:15" ht="18">
      <c r="A56" s="17" t="s">
        <v>35</v>
      </c>
      <c r="B56" s="50">
        <f aca="true" t="shared" si="17" ref="B56:O56">B57</f>
        <v>737.14</v>
      </c>
      <c r="C56" s="50">
        <f t="shared" si="17"/>
        <v>0</v>
      </c>
      <c r="D56" s="50">
        <f t="shared" si="17"/>
        <v>0</v>
      </c>
      <c r="E56" s="50">
        <f t="shared" si="17"/>
        <v>0</v>
      </c>
      <c r="F56" s="50">
        <f t="shared" si="17"/>
        <v>0</v>
      </c>
      <c r="G56" s="50">
        <f t="shared" si="17"/>
        <v>737.14</v>
      </c>
      <c r="H56" s="50">
        <f t="shared" si="17"/>
        <v>802.91</v>
      </c>
      <c r="I56" s="50">
        <f t="shared" si="17"/>
        <v>0</v>
      </c>
      <c r="J56" s="50">
        <f t="shared" si="17"/>
        <v>0</v>
      </c>
      <c r="K56" s="50">
        <f t="shared" si="17"/>
        <v>0</v>
      </c>
      <c r="L56" s="50">
        <f t="shared" si="17"/>
        <v>0</v>
      </c>
      <c r="M56" s="50">
        <f t="shared" si="17"/>
        <v>802.91</v>
      </c>
      <c r="N56" s="50">
        <f t="shared" si="17"/>
        <v>1540.05</v>
      </c>
      <c r="O56" s="50">
        <f t="shared" si="17"/>
        <v>770.025</v>
      </c>
    </row>
    <row r="57" spans="1:15" ht="18.75">
      <c r="A57" s="14" t="s">
        <v>84</v>
      </c>
      <c r="B57" s="15">
        <v>737.14</v>
      </c>
      <c r="C57" s="15">
        <v>0</v>
      </c>
      <c r="D57" s="15">
        <v>0</v>
      </c>
      <c r="E57" s="15">
        <v>0</v>
      </c>
      <c r="F57" s="62">
        <f>SUM(C57:E57)*1.5</f>
        <v>0</v>
      </c>
      <c r="G57" s="36">
        <f>B57+F57</f>
        <v>737.14</v>
      </c>
      <c r="H57" s="15">
        <v>802.91</v>
      </c>
      <c r="I57" s="15">
        <v>0</v>
      </c>
      <c r="J57" s="15">
        <v>0</v>
      </c>
      <c r="K57" s="15">
        <v>0</v>
      </c>
      <c r="L57" s="62">
        <f>SUM(I57:K57)*1.5</f>
        <v>0</v>
      </c>
      <c r="M57" s="36">
        <f>H57+L57</f>
        <v>802.91</v>
      </c>
      <c r="N57" s="32">
        <f>G57+M57</f>
        <v>1540.05</v>
      </c>
      <c r="O57" s="15">
        <f>N57/2</f>
        <v>770.025</v>
      </c>
    </row>
    <row r="58" spans="1:15" ht="18">
      <c r="A58" s="42" t="s">
        <v>9</v>
      </c>
      <c r="B58" s="43">
        <f aca="true" t="shared" si="18" ref="B58:O58">SUM(B59:B62)</f>
        <v>558.74</v>
      </c>
      <c r="C58" s="43">
        <f t="shared" si="18"/>
        <v>0</v>
      </c>
      <c r="D58" s="43">
        <f t="shared" si="18"/>
        <v>0</v>
      </c>
      <c r="E58" s="43">
        <f t="shared" si="18"/>
        <v>0</v>
      </c>
      <c r="F58" s="43">
        <f t="shared" si="18"/>
        <v>0</v>
      </c>
      <c r="G58" s="43">
        <f t="shared" si="18"/>
        <v>558.74</v>
      </c>
      <c r="H58" s="43">
        <f t="shared" si="18"/>
        <v>396.9</v>
      </c>
      <c r="I58" s="43">
        <f t="shared" si="18"/>
        <v>0</v>
      </c>
      <c r="J58" s="43">
        <f t="shared" si="18"/>
        <v>0</v>
      </c>
      <c r="K58" s="43">
        <f t="shared" si="18"/>
        <v>0</v>
      </c>
      <c r="L58" s="43">
        <f t="shared" si="18"/>
        <v>0</v>
      </c>
      <c r="M58" s="43">
        <f t="shared" si="18"/>
        <v>396.9</v>
      </c>
      <c r="N58" s="43">
        <f t="shared" si="18"/>
        <v>955.64</v>
      </c>
      <c r="O58" s="43">
        <f t="shared" si="18"/>
        <v>477.82</v>
      </c>
    </row>
    <row r="59" spans="1:15" ht="18.75">
      <c r="A59" s="44" t="s">
        <v>10</v>
      </c>
      <c r="B59" s="45">
        <v>168.37</v>
      </c>
      <c r="C59" s="45">
        <v>0</v>
      </c>
      <c r="D59" s="45">
        <v>0</v>
      </c>
      <c r="E59" s="45">
        <v>0</v>
      </c>
      <c r="F59" s="62">
        <f>SUM(C59:E59)*1.5</f>
        <v>0</v>
      </c>
      <c r="G59" s="46">
        <f>B59+F59</f>
        <v>168.37</v>
      </c>
      <c r="H59" s="45">
        <v>132.5</v>
      </c>
      <c r="I59" s="45">
        <v>0</v>
      </c>
      <c r="J59" s="45">
        <v>0</v>
      </c>
      <c r="K59" s="45">
        <v>0</v>
      </c>
      <c r="L59" s="62">
        <f>SUM(I59:K59)*1.5</f>
        <v>0</v>
      </c>
      <c r="M59" s="46">
        <f>H59+L59</f>
        <v>132.5</v>
      </c>
      <c r="N59" s="47">
        <f>G59+M59</f>
        <v>300.87</v>
      </c>
      <c r="O59" s="45">
        <f>N59/2</f>
        <v>150.435</v>
      </c>
    </row>
    <row r="60" spans="1:15" ht="18.75">
      <c r="A60" s="44" t="s">
        <v>11</v>
      </c>
      <c r="B60" s="45">
        <v>187.73</v>
      </c>
      <c r="C60" s="45">
        <v>0</v>
      </c>
      <c r="D60" s="45">
        <v>0</v>
      </c>
      <c r="E60" s="45">
        <v>0</v>
      </c>
      <c r="F60" s="62">
        <f>SUM(C60:E60)*1.5</f>
        <v>0</v>
      </c>
      <c r="G60" s="46">
        <f>B60+F60</f>
        <v>187.73</v>
      </c>
      <c r="H60" s="45">
        <v>140</v>
      </c>
      <c r="I60" s="45">
        <v>0</v>
      </c>
      <c r="J60" s="45">
        <v>0</v>
      </c>
      <c r="K60" s="45">
        <v>0</v>
      </c>
      <c r="L60" s="62">
        <f>SUM(I60:K60)*1.5</f>
        <v>0</v>
      </c>
      <c r="M60" s="46">
        <f>H60+L60</f>
        <v>140</v>
      </c>
      <c r="N60" s="47">
        <f>G60+M60</f>
        <v>327.73</v>
      </c>
      <c r="O60" s="45">
        <f>N60/2</f>
        <v>163.865</v>
      </c>
    </row>
    <row r="61" spans="1:15" ht="18.75">
      <c r="A61" s="44" t="s">
        <v>12</v>
      </c>
      <c r="B61" s="45">
        <v>43.25</v>
      </c>
      <c r="C61" s="45">
        <v>0</v>
      </c>
      <c r="D61" s="45">
        <v>0</v>
      </c>
      <c r="E61" s="45">
        <v>0</v>
      </c>
      <c r="F61" s="62">
        <f>SUM(C61:E61)*1.5</f>
        <v>0</v>
      </c>
      <c r="G61" s="46">
        <f>B61+F61</f>
        <v>43.25</v>
      </c>
      <c r="H61" s="45">
        <v>34.63</v>
      </c>
      <c r="I61" s="45">
        <v>0</v>
      </c>
      <c r="J61" s="45">
        <v>0</v>
      </c>
      <c r="K61" s="45">
        <v>0</v>
      </c>
      <c r="L61" s="62">
        <f>SUM(I61:K61)*1.5</f>
        <v>0</v>
      </c>
      <c r="M61" s="46">
        <f>H61+L61</f>
        <v>34.63</v>
      </c>
      <c r="N61" s="47">
        <f>G61+M61</f>
        <v>77.88</v>
      </c>
      <c r="O61" s="45">
        <f>N61/2</f>
        <v>38.94</v>
      </c>
    </row>
    <row r="62" spans="1:15" ht="18.75">
      <c r="A62" s="48" t="s">
        <v>71</v>
      </c>
      <c r="B62" s="49">
        <v>159.39</v>
      </c>
      <c r="C62" s="49">
        <v>0</v>
      </c>
      <c r="D62" s="49">
        <v>0</v>
      </c>
      <c r="E62" s="49">
        <v>0</v>
      </c>
      <c r="F62" s="62">
        <f>SUM(C62:E62)*1.5</f>
        <v>0</v>
      </c>
      <c r="G62" s="46">
        <f>B62+F62</f>
        <v>159.39</v>
      </c>
      <c r="H62" s="49">
        <v>89.77</v>
      </c>
      <c r="I62" s="49">
        <v>0</v>
      </c>
      <c r="J62" s="49">
        <v>0</v>
      </c>
      <c r="K62" s="49">
        <v>0</v>
      </c>
      <c r="L62" s="62">
        <f>SUM(I62:K62)*1.5</f>
        <v>0</v>
      </c>
      <c r="M62" s="46">
        <f>H62+L62</f>
        <v>89.77</v>
      </c>
      <c r="N62" s="47">
        <f>G62+M62</f>
        <v>249.15999999999997</v>
      </c>
      <c r="O62" s="45">
        <f>N62/2</f>
        <v>124.57999999999998</v>
      </c>
    </row>
    <row r="63" spans="1:15" ht="18">
      <c r="A63" s="17" t="s">
        <v>23</v>
      </c>
      <c r="B63" s="50">
        <f aca="true" t="shared" si="19" ref="B63:O63">B64+B65+B77+B79+B86+B88</f>
        <v>2832.5299999999997</v>
      </c>
      <c r="C63" s="50">
        <f t="shared" si="19"/>
        <v>0</v>
      </c>
      <c r="D63" s="50">
        <f t="shared" si="19"/>
        <v>14.57</v>
      </c>
      <c r="E63" s="50">
        <f t="shared" si="19"/>
        <v>3</v>
      </c>
      <c r="F63" s="50">
        <f t="shared" si="19"/>
        <v>26.355</v>
      </c>
      <c r="G63" s="50">
        <f t="shared" si="19"/>
        <v>2858.8849999999998</v>
      </c>
      <c r="H63" s="50">
        <f t="shared" si="19"/>
        <v>2519.6099999999997</v>
      </c>
      <c r="I63" s="50">
        <f t="shared" si="19"/>
        <v>0</v>
      </c>
      <c r="J63" s="50">
        <f t="shared" si="19"/>
        <v>10.48</v>
      </c>
      <c r="K63" s="50">
        <f t="shared" si="19"/>
        <v>2.5</v>
      </c>
      <c r="L63" s="50">
        <f t="shared" si="19"/>
        <v>19.47</v>
      </c>
      <c r="M63" s="50">
        <f t="shared" si="19"/>
        <v>2539.0799999999995</v>
      </c>
      <c r="N63" s="50">
        <f t="shared" si="19"/>
        <v>5397.965</v>
      </c>
      <c r="O63" s="50">
        <f t="shared" si="19"/>
        <v>2698.9825</v>
      </c>
    </row>
    <row r="64" spans="1:15" ht="18.75">
      <c r="A64" s="28" t="s">
        <v>104</v>
      </c>
      <c r="B64" s="90">
        <v>0</v>
      </c>
      <c r="C64" s="90">
        <v>0</v>
      </c>
      <c r="D64" s="90">
        <v>0</v>
      </c>
      <c r="E64" s="90">
        <v>3</v>
      </c>
      <c r="F64" s="20">
        <f>SUM(C64:E64)*1.5</f>
        <v>4.5</v>
      </c>
      <c r="G64" s="35">
        <f>B64+F64</f>
        <v>4.5</v>
      </c>
      <c r="H64" s="90">
        <v>0</v>
      </c>
      <c r="I64" s="90">
        <v>0</v>
      </c>
      <c r="J64" s="90">
        <v>0</v>
      </c>
      <c r="K64" s="90">
        <v>2.5</v>
      </c>
      <c r="L64" s="20">
        <f>SUM(I64:K64)*1.5</f>
        <v>3.75</v>
      </c>
      <c r="M64" s="35">
        <f>H64+L64</f>
        <v>3.75</v>
      </c>
      <c r="N64" s="130">
        <f>G64+M64</f>
        <v>8.25</v>
      </c>
      <c r="O64" s="51">
        <f>N64/2</f>
        <v>4.125</v>
      </c>
    </row>
    <row r="65" spans="1:15" ht="18.75">
      <c r="A65" s="28" t="s">
        <v>45</v>
      </c>
      <c r="B65" s="90">
        <f aca="true" t="shared" si="20" ref="B65:O65">SUM(B66:B72)</f>
        <v>907.6700000000001</v>
      </c>
      <c r="C65" s="90">
        <f t="shared" si="20"/>
        <v>0</v>
      </c>
      <c r="D65" s="90">
        <f t="shared" si="20"/>
        <v>0</v>
      </c>
      <c r="E65" s="90">
        <f t="shared" si="20"/>
        <v>0</v>
      </c>
      <c r="F65" s="90">
        <f t="shared" si="20"/>
        <v>0</v>
      </c>
      <c r="G65" s="90">
        <f t="shared" si="20"/>
        <v>907.6700000000001</v>
      </c>
      <c r="H65" s="90">
        <f t="shared" si="20"/>
        <v>750.0799999999999</v>
      </c>
      <c r="I65" s="90">
        <f t="shared" si="20"/>
        <v>0</v>
      </c>
      <c r="J65" s="90">
        <f t="shared" si="20"/>
        <v>0</v>
      </c>
      <c r="K65" s="90">
        <f t="shared" si="20"/>
        <v>0</v>
      </c>
      <c r="L65" s="90">
        <f t="shared" si="20"/>
        <v>0</v>
      </c>
      <c r="M65" s="90">
        <f t="shared" si="20"/>
        <v>750.0799999999999</v>
      </c>
      <c r="N65" s="90">
        <f t="shared" si="20"/>
        <v>1657.75</v>
      </c>
      <c r="O65" s="90">
        <f t="shared" si="20"/>
        <v>828.875</v>
      </c>
    </row>
    <row r="66" spans="1:15" ht="18.75">
      <c r="A66" s="14" t="s">
        <v>30</v>
      </c>
      <c r="B66" s="15">
        <v>322.06</v>
      </c>
      <c r="C66" s="15">
        <v>0</v>
      </c>
      <c r="D66" s="15">
        <v>0</v>
      </c>
      <c r="E66" s="15">
        <v>0</v>
      </c>
      <c r="F66" s="41">
        <f aca="true" t="shared" si="21" ref="F66:F72">SUM(C66:E66)*1.5</f>
        <v>0</v>
      </c>
      <c r="G66" s="36">
        <f aca="true" t="shared" si="22" ref="G66:G72">B66+F66</f>
        <v>322.06</v>
      </c>
      <c r="H66" s="15">
        <v>214.19</v>
      </c>
      <c r="I66" s="15">
        <v>0</v>
      </c>
      <c r="J66" s="15">
        <v>0</v>
      </c>
      <c r="K66" s="15">
        <v>0</v>
      </c>
      <c r="L66" s="41">
        <f aca="true" t="shared" si="23" ref="L66:L72">SUM(I66:K66)*1.5</f>
        <v>0</v>
      </c>
      <c r="M66" s="36">
        <f aca="true" t="shared" si="24" ref="M66:M72">H66+L66</f>
        <v>214.19</v>
      </c>
      <c r="N66" s="52">
        <f aca="true" t="shared" si="25" ref="N66:N72">G66+M66</f>
        <v>536.25</v>
      </c>
      <c r="O66" s="52">
        <f aca="true" t="shared" si="26" ref="O66:O72">N66/2</f>
        <v>268.125</v>
      </c>
    </row>
    <row r="67" spans="1:15" ht="18.75">
      <c r="A67" s="14" t="s">
        <v>103</v>
      </c>
      <c r="B67" s="15">
        <v>74.32</v>
      </c>
      <c r="C67" s="15">
        <v>0</v>
      </c>
      <c r="D67" s="15">
        <v>0</v>
      </c>
      <c r="E67" s="15">
        <v>0</v>
      </c>
      <c r="F67" s="41">
        <f t="shared" si="21"/>
        <v>0</v>
      </c>
      <c r="G67" s="36">
        <f t="shared" si="22"/>
        <v>74.32</v>
      </c>
      <c r="H67" s="15">
        <v>43.21</v>
      </c>
      <c r="I67" s="15">
        <v>0</v>
      </c>
      <c r="J67" s="15">
        <v>0</v>
      </c>
      <c r="K67" s="15">
        <v>0</v>
      </c>
      <c r="L67" s="41">
        <f t="shared" si="23"/>
        <v>0</v>
      </c>
      <c r="M67" s="36">
        <f t="shared" si="24"/>
        <v>43.21</v>
      </c>
      <c r="N67" s="52">
        <f t="shared" si="25"/>
        <v>117.53</v>
      </c>
      <c r="O67" s="52">
        <f t="shared" si="26"/>
        <v>58.765</v>
      </c>
    </row>
    <row r="68" spans="1:15" ht="18.75">
      <c r="A68" s="14" t="s">
        <v>117</v>
      </c>
      <c r="B68" s="15">
        <v>0</v>
      </c>
      <c r="C68" s="15">
        <v>0</v>
      </c>
      <c r="D68" s="15">
        <v>0</v>
      </c>
      <c r="E68" s="15">
        <v>0</v>
      </c>
      <c r="F68" s="41">
        <f>SUM(C68:E68)*1.5</f>
        <v>0</v>
      </c>
      <c r="G68" s="36">
        <f t="shared" si="22"/>
        <v>0</v>
      </c>
      <c r="H68" s="15">
        <v>66.5</v>
      </c>
      <c r="I68" s="15">
        <v>0</v>
      </c>
      <c r="J68" s="15">
        <v>0</v>
      </c>
      <c r="K68" s="15">
        <v>0</v>
      </c>
      <c r="L68" s="41">
        <f>SUM(I68:K68)*1.5</f>
        <v>0</v>
      </c>
      <c r="M68" s="36">
        <f>H68+L68</f>
        <v>66.5</v>
      </c>
      <c r="N68" s="52">
        <f>G68+M68</f>
        <v>66.5</v>
      </c>
      <c r="O68" s="52">
        <f t="shared" si="26"/>
        <v>33.25</v>
      </c>
    </row>
    <row r="69" spans="1:15" ht="18.75">
      <c r="A69" s="14" t="s">
        <v>24</v>
      </c>
      <c r="B69" s="15">
        <v>41.83</v>
      </c>
      <c r="C69" s="15">
        <v>0</v>
      </c>
      <c r="D69" s="15">
        <v>0</v>
      </c>
      <c r="E69" s="15">
        <v>0</v>
      </c>
      <c r="F69" s="41">
        <f t="shared" si="21"/>
        <v>0</v>
      </c>
      <c r="G69" s="36">
        <f t="shared" si="22"/>
        <v>41.83</v>
      </c>
      <c r="H69" s="15">
        <v>16.17</v>
      </c>
      <c r="I69" s="15">
        <v>0</v>
      </c>
      <c r="J69" s="15">
        <v>0</v>
      </c>
      <c r="K69" s="15">
        <v>0</v>
      </c>
      <c r="L69" s="41">
        <f t="shared" si="23"/>
        <v>0</v>
      </c>
      <c r="M69" s="36">
        <f t="shared" si="24"/>
        <v>16.17</v>
      </c>
      <c r="N69" s="52">
        <f t="shared" si="25"/>
        <v>58</v>
      </c>
      <c r="O69" s="52">
        <f t="shared" si="26"/>
        <v>29</v>
      </c>
    </row>
    <row r="70" spans="1:15" ht="18.75">
      <c r="A70" s="14" t="s">
        <v>33</v>
      </c>
      <c r="B70" s="15">
        <v>171.29</v>
      </c>
      <c r="C70" s="15">
        <v>0</v>
      </c>
      <c r="D70" s="15">
        <v>0</v>
      </c>
      <c r="E70" s="15">
        <v>0</v>
      </c>
      <c r="F70" s="41">
        <f t="shared" si="21"/>
        <v>0</v>
      </c>
      <c r="G70" s="36">
        <f t="shared" si="22"/>
        <v>171.29</v>
      </c>
      <c r="H70" s="15">
        <v>138.69</v>
      </c>
      <c r="I70" s="15">
        <v>0</v>
      </c>
      <c r="J70" s="15">
        <v>0</v>
      </c>
      <c r="K70" s="15">
        <v>0</v>
      </c>
      <c r="L70" s="41">
        <f t="shared" si="23"/>
        <v>0</v>
      </c>
      <c r="M70" s="36">
        <f t="shared" si="24"/>
        <v>138.69</v>
      </c>
      <c r="N70" s="52">
        <f t="shared" si="25"/>
        <v>309.98</v>
      </c>
      <c r="O70" s="52">
        <f t="shared" si="26"/>
        <v>154.99</v>
      </c>
    </row>
    <row r="71" spans="1:15" ht="18.75">
      <c r="A71" s="14" t="s">
        <v>34</v>
      </c>
      <c r="B71" s="15">
        <v>92.68</v>
      </c>
      <c r="C71" s="15">
        <v>0</v>
      </c>
      <c r="D71" s="15">
        <v>0</v>
      </c>
      <c r="E71" s="15">
        <v>0</v>
      </c>
      <c r="F71" s="119">
        <f t="shared" si="21"/>
        <v>0</v>
      </c>
      <c r="G71" s="36">
        <f t="shared" si="22"/>
        <v>92.68</v>
      </c>
      <c r="H71" s="15">
        <v>102.67</v>
      </c>
      <c r="I71" s="15">
        <v>0</v>
      </c>
      <c r="J71" s="15">
        <v>0</v>
      </c>
      <c r="K71" s="15">
        <v>0</v>
      </c>
      <c r="L71" s="119">
        <f t="shared" si="23"/>
        <v>0</v>
      </c>
      <c r="M71" s="36">
        <f t="shared" si="24"/>
        <v>102.67</v>
      </c>
      <c r="N71" s="52">
        <f t="shared" si="25"/>
        <v>195.35000000000002</v>
      </c>
      <c r="O71" s="52">
        <f t="shared" si="26"/>
        <v>97.67500000000001</v>
      </c>
    </row>
    <row r="72" spans="1:15" ht="18.75">
      <c r="A72" s="26" t="s">
        <v>89</v>
      </c>
      <c r="B72" s="27">
        <v>205.49</v>
      </c>
      <c r="C72" s="27">
        <v>0</v>
      </c>
      <c r="D72" s="27">
        <v>0</v>
      </c>
      <c r="E72" s="27">
        <v>0</v>
      </c>
      <c r="F72" s="146">
        <f t="shared" si="21"/>
        <v>0</v>
      </c>
      <c r="G72" s="39">
        <f t="shared" si="22"/>
        <v>205.49</v>
      </c>
      <c r="H72" s="27">
        <v>168.65</v>
      </c>
      <c r="I72" s="27">
        <v>0</v>
      </c>
      <c r="J72" s="27">
        <v>0</v>
      </c>
      <c r="K72" s="27">
        <v>0</v>
      </c>
      <c r="L72" s="146">
        <f t="shared" si="23"/>
        <v>0</v>
      </c>
      <c r="M72" s="39">
        <f t="shared" si="24"/>
        <v>168.65</v>
      </c>
      <c r="N72" s="53">
        <f t="shared" si="25"/>
        <v>374.14</v>
      </c>
      <c r="O72" s="53">
        <f t="shared" si="26"/>
        <v>187.07</v>
      </c>
    </row>
    <row r="73" spans="1:15" ht="21" customHeight="1">
      <c r="A73" s="161" t="s">
        <v>116</v>
      </c>
      <c r="B73" s="161"/>
      <c r="C73" s="161"/>
      <c r="D73" s="161"/>
      <c r="E73" s="161"/>
      <c r="F73" s="161"/>
      <c r="G73" s="161"/>
      <c r="H73" s="161"/>
      <c r="I73" s="161"/>
      <c r="J73" s="161"/>
      <c r="K73" s="161"/>
      <c r="L73" s="161"/>
      <c r="M73" s="161"/>
      <c r="N73" s="161"/>
      <c r="O73" s="161"/>
    </row>
    <row r="74" spans="1:15" ht="21" customHeight="1">
      <c r="A74" s="1"/>
      <c r="B74" s="159" t="s">
        <v>111</v>
      </c>
      <c r="C74" s="159"/>
      <c r="D74" s="159"/>
      <c r="E74" s="159"/>
      <c r="F74" s="159"/>
      <c r="G74" s="160"/>
      <c r="H74" s="159" t="s">
        <v>112</v>
      </c>
      <c r="I74" s="159"/>
      <c r="J74" s="159"/>
      <c r="K74" s="159"/>
      <c r="L74" s="159"/>
      <c r="M74" s="160"/>
      <c r="N74" s="2" t="s">
        <v>1</v>
      </c>
      <c r="O74" s="3"/>
    </row>
    <row r="75" spans="1:15" ht="21" customHeight="1">
      <c r="A75" s="4" t="s">
        <v>2</v>
      </c>
      <c r="B75" s="158" t="s">
        <v>40</v>
      </c>
      <c r="C75" s="159"/>
      <c r="D75" s="159"/>
      <c r="E75" s="159"/>
      <c r="F75" s="160"/>
      <c r="G75" s="4" t="s">
        <v>1</v>
      </c>
      <c r="H75" s="158" t="s">
        <v>40</v>
      </c>
      <c r="I75" s="159"/>
      <c r="J75" s="159"/>
      <c r="K75" s="159"/>
      <c r="L75" s="160"/>
      <c r="M75" s="4" t="s">
        <v>1</v>
      </c>
      <c r="N75" s="5" t="s">
        <v>65</v>
      </c>
      <c r="O75" s="5" t="s">
        <v>67</v>
      </c>
    </row>
    <row r="76" spans="1:15" ht="21" customHeight="1">
      <c r="A76" s="6"/>
      <c r="B76" s="7" t="s">
        <v>0</v>
      </c>
      <c r="C76" s="7" t="s">
        <v>77</v>
      </c>
      <c r="D76" s="7" t="s">
        <v>68</v>
      </c>
      <c r="E76" s="7" t="s">
        <v>78</v>
      </c>
      <c r="F76" s="7" t="s">
        <v>64</v>
      </c>
      <c r="G76" s="7" t="s">
        <v>44</v>
      </c>
      <c r="H76" s="7" t="s">
        <v>0</v>
      </c>
      <c r="I76" s="7" t="s">
        <v>77</v>
      </c>
      <c r="J76" s="7" t="s">
        <v>68</v>
      </c>
      <c r="K76" s="7" t="s">
        <v>78</v>
      </c>
      <c r="L76" s="7" t="s">
        <v>64</v>
      </c>
      <c r="M76" s="7" t="s">
        <v>44</v>
      </c>
      <c r="N76" s="8"/>
      <c r="O76" s="9"/>
    </row>
    <row r="77" spans="1:15" ht="21" customHeight="1">
      <c r="A77" s="19" t="s">
        <v>48</v>
      </c>
      <c r="B77" s="51">
        <f aca="true" t="shared" si="27" ref="B77:O77">B78</f>
        <v>158.62</v>
      </c>
      <c r="C77" s="51">
        <f t="shared" si="27"/>
        <v>0</v>
      </c>
      <c r="D77" s="51">
        <f t="shared" si="27"/>
        <v>0</v>
      </c>
      <c r="E77" s="51">
        <f t="shared" si="27"/>
        <v>0</v>
      </c>
      <c r="F77" s="51">
        <f t="shared" si="27"/>
        <v>0</v>
      </c>
      <c r="G77" s="51">
        <f t="shared" si="27"/>
        <v>158.62</v>
      </c>
      <c r="H77" s="51">
        <f t="shared" si="27"/>
        <v>132.62</v>
      </c>
      <c r="I77" s="51">
        <f t="shared" si="27"/>
        <v>0</v>
      </c>
      <c r="J77" s="51">
        <f t="shared" si="27"/>
        <v>0</v>
      </c>
      <c r="K77" s="51">
        <f t="shared" si="27"/>
        <v>0</v>
      </c>
      <c r="L77" s="51">
        <f t="shared" si="27"/>
        <v>0</v>
      </c>
      <c r="M77" s="51">
        <f t="shared" si="27"/>
        <v>132.62</v>
      </c>
      <c r="N77" s="51">
        <f t="shared" si="27"/>
        <v>291.24</v>
      </c>
      <c r="O77" s="51">
        <f t="shared" si="27"/>
        <v>145.62</v>
      </c>
    </row>
    <row r="78" spans="1:15" ht="21" customHeight="1">
      <c r="A78" s="30" t="s">
        <v>31</v>
      </c>
      <c r="B78" s="31">
        <v>158.62</v>
      </c>
      <c r="C78" s="31">
        <v>0</v>
      </c>
      <c r="D78" s="31">
        <v>0</v>
      </c>
      <c r="E78" s="31">
        <v>0</v>
      </c>
      <c r="F78" s="92">
        <f>SUM(C78:E78)*1.5</f>
        <v>0</v>
      </c>
      <c r="G78" s="57">
        <f>B78+F78</f>
        <v>158.62</v>
      </c>
      <c r="H78" s="31">
        <v>132.62</v>
      </c>
      <c r="I78" s="31">
        <v>0</v>
      </c>
      <c r="J78" s="31">
        <v>0</v>
      </c>
      <c r="K78" s="31">
        <v>0</v>
      </c>
      <c r="L78" s="92">
        <f>SUM(I78:K78)*1.5</f>
        <v>0</v>
      </c>
      <c r="M78" s="57">
        <f>H78+L78</f>
        <v>132.62</v>
      </c>
      <c r="N78" s="57">
        <f>G78+M78</f>
        <v>291.24</v>
      </c>
      <c r="O78" s="57">
        <f>N78/2</f>
        <v>145.62</v>
      </c>
    </row>
    <row r="79" spans="1:15" ht="21" customHeight="1">
      <c r="A79" s="19" t="s">
        <v>46</v>
      </c>
      <c r="B79" s="51">
        <f aca="true" t="shared" si="28" ref="B79:O79">B80+B82+B83+B84+B85</f>
        <v>763.68</v>
      </c>
      <c r="C79" s="51">
        <f t="shared" si="28"/>
        <v>0</v>
      </c>
      <c r="D79" s="51">
        <f t="shared" si="28"/>
        <v>9.07</v>
      </c>
      <c r="E79" s="51">
        <f t="shared" si="28"/>
        <v>0</v>
      </c>
      <c r="F79" s="51">
        <f t="shared" si="28"/>
        <v>13.605</v>
      </c>
      <c r="G79" s="51">
        <f t="shared" si="28"/>
        <v>777.285</v>
      </c>
      <c r="H79" s="51">
        <f t="shared" si="28"/>
        <v>637.5899999999999</v>
      </c>
      <c r="I79" s="51">
        <f t="shared" si="28"/>
        <v>0</v>
      </c>
      <c r="J79" s="51">
        <f t="shared" si="28"/>
        <v>6.98</v>
      </c>
      <c r="K79" s="51">
        <f t="shared" si="28"/>
        <v>0</v>
      </c>
      <c r="L79" s="51">
        <f t="shared" si="28"/>
        <v>10.469999999999999</v>
      </c>
      <c r="M79" s="51">
        <f t="shared" si="28"/>
        <v>648.06</v>
      </c>
      <c r="N79" s="51">
        <f t="shared" si="28"/>
        <v>1425.3449999999998</v>
      </c>
      <c r="O79" s="51">
        <f t="shared" si="28"/>
        <v>712.6724999999999</v>
      </c>
    </row>
    <row r="80" spans="1:15" ht="21" customHeight="1">
      <c r="A80" s="14" t="s">
        <v>28</v>
      </c>
      <c r="B80" s="15">
        <v>496.63</v>
      </c>
      <c r="C80" s="15">
        <v>0</v>
      </c>
      <c r="D80" s="15">
        <v>7.24</v>
      </c>
      <c r="E80" s="15">
        <v>0</v>
      </c>
      <c r="F80" s="52">
        <f aca="true" t="shared" si="29" ref="F80:F85">SUM(C80:E80)*1.5</f>
        <v>10.86</v>
      </c>
      <c r="G80" s="52">
        <f aca="true" t="shared" si="30" ref="G80:G85">B80+F80</f>
        <v>507.49</v>
      </c>
      <c r="H80" s="15">
        <v>409.89</v>
      </c>
      <c r="I80" s="15">
        <v>0</v>
      </c>
      <c r="J80" s="15">
        <v>5.49</v>
      </c>
      <c r="K80" s="15">
        <v>0</v>
      </c>
      <c r="L80" s="52">
        <f aca="true" t="shared" si="31" ref="L80:L85">SUM(I80:K80)*1.5</f>
        <v>8.235</v>
      </c>
      <c r="M80" s="52">
        <f aca="true" t="shared" si="32" ref="M80:M85">H80+L80</f>
        <v>418.125</v>
      </c>
      <c r="N80" s="52">
        <f aca="true" t="shared" si="33" ref="N80:N85">G80+M80</f>
        <v>925.615</v>
      </c>
      <c r="O80" s="52">
        <f aca="true" t="shared" si="34" ref="O80:O85">N80/2</f>
        <v>462.8075</v>
      </c>
    </row>
    <row r="81" spans="1:15" ht="21" customHeight="1">
      <c r="A81" s="22" t="s">
        <v>118</v>
      </c>
      <c r="B81" s="23">
        <v>0</v>
      </c>
      <c r="C81" s="23">
        <v>0</v>
      </c>
      <c r="D81" s="23">
        <v>0</v>
      </c>
      <c r="E81" s="23">
        <v>0</v>
      </c>
      <c r="F81" s="23">
        <f t="shared" si="29"/>
        <v>0</v>
      </c>
      <c r="G81" s="23">
        <f t="shared" si="30"/>
        <v>0</v>
      </c>
      <c r="H81" s="23">
        <v>0</v>
      </c>
      <c r="I81" s="23">
        <v>0</v>
      </c>
      <c r="J81" s="23">
        <v>2</v>
      </c>
      <c r="K81" s="23">
        <v>0</v>
      </c>
      <c r="L81" s="23">
        <f>SUM(I81:K81)*1.5</f>
        <v>3</v>
      </c>
      <c r="M81" s="23">
        <f>H81+L81</f>
        <v>3</v>
      </c>
      <c r="N81" s="23">
        <f>G81+M81</f>
        <v>3</v>
      </c>
      <c r="O81" s="23">
        <f t="shared" si="34"/>
        <v>1.5</v>
      </c>
    </row>
    <row r="82" spans="1:15" ht="21" customHeight="1">
      <c r="A82" s="14" t="s">
        <v>32</v>
      </c>
      <c r="B82" s="15">
        <v>0.33</v>
      </c>
      <c r="C82" s="15">
        <v>0</v>
      </c>
      <c r="D82" s="15">
        <v>1.83</v>
      </c>
      <c r="E82" s="15">
        <v>0</v>
      </c>
      <c r="F82" s="52">
        <f t="shared" si="29"/>
        <v>2.745</v>
      </c>
      <c r="G82" s="52">
        <f t="shared" si="30"/>
        <v>3.075</v>
      </c>
      <c r="H82" s="15">
        <v>0.22</v>
      </c>
      <c r="I82" s="15">
        <v>0</v>
      </c>
      <c r="J82" s="15">
        <v>1.49</v>
      </c>
      <c r="K82" s="15">
        <v>0</v>
      </c>
      <c r="L82" s="52">
        <f t="shared" si="31"/>
        <v>2.235</v>
      </c>
      <c r="M82" s="52">
        <f t="shared" si="32"/>
        <v>2.455</v>
      </c>
      <c r="N82" s="52">
        <f t="shared" si="33"/>
        <v>5.53</v>
      </c>
      <c r="O82" s="52">
        <f t="shared" si="34"/>
        <v>2.765</v>
      </c>
    </row>
    <row r="83" spans="1:15" ht="21" customHeight="1">
      <c r="A83" s="14" t="s">
        <v>27</v>
      </c>
      <c r="B83" s="15">
        <v>57.25</v>
      </c>
      <c r="C83" s="15">
        <v>0</v>
      </c>
      <c r="D83" s="15">
        <v>0</v>
      </c>
      <c r="E83" s="15">
        <v>0</v>
      </c>
      <c r="F83" s="55">
        <f t="shared" si="29"/>
        <v>0</v>
      </c>
      <c r="G83" s="52">
        <f t="shared" si="30"/>
        <v>57.25</v>
      </c>
      <c r="H83" s="15">
        <v>65.03</v>
      </c>
      <c r="I83" s="15">
        <v>0</v>
      </c>
      <c r="J83" s="15">
        <v>0</v>
      </c>
      <c r="K83" s="15">
        <v>0</v>
      </c>
      <c r="L83" s="55">
        <f t="shared" si="31"/>
        <v>0</v>
      </c>
      <c r="M83" s="52">
        <f t="shared" si="32"/>
        <v>65.03</v>
      </c>
      <c r="N83" s="52">
        <f t="shared" si="33"/>
        <v>122.28</v>
      </c>
      <c r="O83" s="52">
        <f t="shared" si="34"/>
        <v>61.14</v>
      </c>
    </row>
    <row r="84" spans="1:15" ht="21" customHeight="1">
      <c r="A84" s="14" t="s">
        <v>57</v>
      </c>
      <c r="B84" s="15">
        <v>102.3</v>
      </c>
      <c r="C84" s="15">
        <v>0</v>
      </c>
      <c r="D84" s="15">
        <v>0</v>
      </c>
      <c r="E84" s="15">
        <v>0</v>
      </c>
      <c r="F84" s="55">
        <f t="shared" si="29"/>
        <v>0</v>
      </c>
      <c r="G84" s="52">
        <f t="shared" si="30"/>
        <v>102.3</v>
      </c>
      <c r="H84" s="15">
        <v>82.29</v>
      </c>
      <c r="I84" s="15">
        <v>0</v>
      </c>
      <c r="J84" s="15">
        <v>0</v>
      </c>
      <c r="K84" s="15">
        <v>0</v>
      </c>
      <c r="L84" s="55">
        <f t="shared" si="31"/>
        <v>0</v>
      </c>
      <c r="M84" s="52">
        <f t="shared" si="32"/>
        <v>82.29</v>
      </c>
      <c r="N84" s="52">
        <f t="shared" si="33"/>
        <v>184.59</v>
      </c>
      <c r="O84" s="52">
        <f t="shared" si="34"/>
        <v>92.295</v>
      </c>
    </row>
    <row r="85" spans="1:15" ht="21" customHeight="1">
      <c r="A85" s="14" t="s">
        <v>29</v>
      </c>
      <c r="B85" s="15">
        <v>107.17</v>
      </c>
      <c r="C85" s="15">
        <v>0</v>
      </c>
      <c r="D85" s="15">
        <v>0</v>
      </c>
      <c r="E85" s="15">
        <v>0</v>
      </c>
      <c r="F85" s="55">
        <f t="shared" si="29"/>
        <v>0</v>
      </c>
      <c r="G85" s="52">
        <f t="shared" si="30"/>
        <v>107.17</v>
      </c>
      <c r="H85" s="15">
        <v>80.16</v>
      </c>
      <c r="I85" s="15">
        <v>0</v>
      </c>
      <c r="J85" s="15">
        <v>0</v>
      </c>
      <c r="K85" s="15">
        <v>0</v>
      </c>
      <c r="L85" s="55">
        <f t="shared" si="31"/>
        <v>0</v>
      </c>
      <c r="M85" s="52">
        <f t="shared" si="32"/>
        <v>80.16</v>
      </c>
      <c r="N85" s="52">
        <f t="shared" si="33"/>
        <v>187.32999999999998</v>
      </c>
      <c r="O85" s="52">
        <f t="shared" si="34"/>
        <v>93.66499999999999</v>
      </c>
    </row>
    <row r="86" spans="1:15" ht="21" customHeight="1">
      <c r="A86" s="19" t="s">
        <v>47</v>
      </c>
      <c r="B86" s="51">
        <f aca="true" t="shared" si="35" ref="B86:O86">B87</f>
        <v>887.35</v>
      </c>
      <c r="C86" s="51">
        <f t="shared" si="35"/>
        <v>0</v>
      </c>
      <c r="D86" s="51">
        <f t="shared" si="35"/>
        <v>5.5</v>
      </c>
      <c r="E86" s="51">
        <f t="shared" si="35"/>
        <v>0</v>
      </c>
      <c r="F86" s="51">
        <f t="shared" si="35"/>
        <v>8.25</v>
      </c>
      <c r="G86" s="51">
        <f t="shared" si="35"/>
        <v>895.6</v>
      </c>
      <c r="H86" s="51">
        <f t="shared" si="35"/>
        <v>902.87</v>
      </c>
      <c r="I86" s="51">
        <f t="shared" si="35"/>
        <v>0</v>
      </c>
      <c r="J86" s="51">
        <f t="shared" si="35"/>
        <v>3.5</v>
      </c>
      <c r="K86" s="51">
        <f t="shared" si="35"/>
        <v>0</v>
      </c>
      <c r="L86" s="51">
        <f t="shared" si="35"/>
        <v>5.25</v>
      </c>
      <c r="M86" s="51">
        <f t="shared" si="35"/>
        <v>908.12</v>
      </c>
      <c r="N86" s="51">
        <f t="shared" si="35"/>
        <v>1803.72</v>
      </c>
      <c r="O86" s="51">
        <f t="shared" si="35"/>
        <v>901.86</v>
      </c>
    </row>
    <row r="87" spans="1:15" ht="21" customHeight="1">
      <c r="A87" s="14" t="s">
        <v>26</v>
      </c>
      <c r="B87" s="15">
        <v>887.35</v>
      </c>
      <c r="C87" s="15">
        <v>0</v>
      </c>
      <c r="D87" s="15">
        <v>5.5</v>
      </c>
      <c r="E87" s="15">
        <v>0</v>
      </c>
      <c r="F87" s="52">
        <f>SUM(C87:E87)*1.5</f>
        <v>8.25</v>
      </c>
      <c r="G87" s="52">
        <f>B87+F87</f>
        <v>895.6</v>
      </c>
      <c r="H87" s="15">
        <v>902.87</v>
      </c>
      <c r="I87" s="15">
        <v>0</v>
      </c>
      <c r="J87" s="15">
        <v>3.5</v>
      </c>
      <c r="K87" s="15">
        <v>0</v>
      </c>
      <c r="L87" s="52">
        <f>SUM(I87:K87)*1.5</f>
        <v>5.25</v>
      </c>
      <c r="M87" s="52">
        <f>H87+L87</f>
        <v>908.12</v>
      </c>
      <c r="N87" s="52">
        <f>G87+M87</f>
        <v>1803.72</v>
      </c>
      <c r="O87" s="52">
        <f>N87/2</f>
        <v>901.86</v>
      </c>
    </row>
    <row r="88" spans="1:15" ht="21" customHeight="1">
      <c r="A88" s="58" t="s">
        <v>49</v>
      </c>
      <c r="B88" s="59">
        <f aca="true" t="shared" si="36" ref="B88:O88">B89</f>
        <v>115.21</v>
      </c>
      <c r="C88" s="59">
        <f t="shared" si="36"/>
        <v>0</v>
      </c>
      <c r="D88" s="59">
        <f t="shared" si="36"/>
        <v>0</v>
      </c>
      <c r="E88" s="59">
        <f t="shared" si="36"/>
        <v>0</v>
      </c>
      <c r="F88" s="59">
        <f t="shared" si="36"/>
        <v>0</v>
      </c>
      <c r="G88" s="59">
        <f t="shared" si="36"/>
        <v>115.21</v>
      </c>
      <c r="H88" s="59">
        <f t="shared" si="36"/>
        <v>96.45</v>
      </c>
      <c r="I88" s="59">
        <f t="shared" si="36"/>
        <v>0</v>
      </c>
      <c r="J88" s="59">
        <f t="shared" si="36"/>
        <v>0</v>
      </c>
      <c r="K88" s="59">
        <f t="shared" si="36"/>
        <v>0</v>
      </c>
      <c r="L88" s="59">
        <f t="shared" si="36"/>
        <v>0</v>
      </c>
      <c r="M88" s="59">
        <f t="shared" si="36"/>
        <v>96.45</v>
      </c>
      <c r="N88" s="59">
        <f t="shared" si="36"/>
        <v>211.66</v>
      </c>
      <c r="O88" s="59">
        <f t="shared" si="36"/>
        <v>105.83</v>
      </c>
    </row>
    <row r="89" spans="1:15" ht="21" customHeight="1">
      <c r="A89" s="44" t="s">
        <v>25</v>
      </c>
      <c r="B89" s="45">
        <v>115.21</v>
      </c>
      <c r="C89" s="45">
        <v>0</v>
      </c>
      <c r="D89" s="45">
        <v>0</v>
      </c>
      <c r="E89" s="45">
        <v>0</v>
      </c>
      <c r="F89" s="52">
        <f>SUM(C89:E89)*1.5</f>
        <v>0</v>
      </c>
      <c r="G89" s="60">
        <f>B89+F89</f>
        <v>115.21</v>
      </c>
      <c r="H89" s="45">
        <v>96.45</v>
      </c>
      <c r="I89" s="45">
        <v>0</v>
      </c>
      <c r="J89" s="45">
        <v>0</v>
      </c>
      <c r="K89" s="45">
        <v>0</v>
      </c>
      <c r="L89" s="52">
        <f>SUM(I89:K89)*1.5</f>
        <v>0</v>
      </c>
      <c r="M89" s="60">
        <f>H89+L89</f>
        <v>96.45</v>
      </c>
      <c r="N89" s="45">
        <f>G89+M89</f>
        <v>211.66</v>
      </c>
      <c r="O89" s="45">
        <f>N89/2</f>
        <v>105.83</v>
      </c>
    </row>
    <row r="90" spans="1:15" ht="21" customHeight="1">
      <c r="A90" s="42" t="s">
        <v>73</v>
      </c>
      <c r="B90" s="61">
        <f aca="true" t="shared" si="37" ref="B90:O90">B91+B93</f>
        <v>0</v>
      </c>
      <c r="C90" s="61">
        <f t="shared" si="37"/>
        <v>0</v>
      </c>
      <c r="D90" s="61">
        <f t="shared" si="37"/>
        <v>18.33</v>
      </c>
      <c r="E90" s="61">
        <f t="shared" si="37"/>
        <v>0</v>
      </c>
      <c r="F90" s="61">
        <f t="shared" si="37"/>
        <v>27.495</v>
      </c>
      <c r="G90" s="61">
        <f t="shared" si="37"/>
        <v>27.495</v>
      </c>
      <c r="H90" s="61">
        <f t="shared" si="37"/>
        <v>0</v>
      </c>
      <c r="I90" s="61">
        <f t="shared" si="37"/>
        <v>0</v>
      </c>
      <c r="J90" s="61">
        <f t="shared" si="37"/>
        <v>5.5</v>
      </c>
      <c r="K90" s="61">
        <f t="shared" si="37"/>
        <v>0</v>
      </c>
      <c r="L90" s="61">
        <f t="shared" si="37"/>
        <v>8.25</v>
      </c>
      <c r="M90" s="61">
        <f t="shared" si="37"/>
        <v>8.25</v>
      </c>
      <c r="N90" s="61">
        <f t="shared" si="37"/>
        <v>35.745000000000005</v>
      </c>
      <c r="O90" s="61">
        <f t="shared" si="37"/>
        <v>17.872500000000002</v>
      </c>
    </row>
    <row r="91" spans="1:15" ht="21" customHeight="1">
      <c r="A91" s="44" t="s">
        <v>85</v>
      </c>
      <c r="B91" s="45">
        <v>0</v>
      </c>
      <c r="C91" s="45">
        <v>0</v>
      </c>
      <c r="D91" s="45">
        <v>8.83</v>
      </c>
      <c r="E91" s="45">
        <v>0</v>
      </c>
      <c r="F91" s="52">
        <f>SUM(C91:E91)*1.5</f>
        <v>13.245000000000001</v>
      </c>
      <c r="G91" s="60">
        <f>B91+F91</f>
        <v>13.245000000000001</v>
      </c>
      <c r="H91" s="45">
        <v>0</v>
      </c>
      <c r="I91" s="45">
        <v>0</v>
      </c>
      <c r="J91" s="45">
        <v>4</v>
      </c>
      <c r="K91" s="45">
        <v>0</v>
      </c>
      <c r="L91" s="52">
        <f>SUM(I91:K91)*1.5</f>
        <v>6</v>
      </c>
      <c r="M91" s="60">
        <f>H91+L91</f>
        <v>6</v>
      </c>
      <c r="N91" s="45">
        <f>G91+M91</f>
        <v>19.245</v>
      </c>
      <c r="O91" s="45">
        <f>N91/2</f>
        <v>9.6225</v>
      </c>
    </row>
    <row r="92" spans="1:15" ht="21" customHeight="1">
      <c r="A92" s="95" t="s">
        <v>87</v>
      </c>
      <c r="B92" s="96">
        <v>0</v>
      </c>
      <c r="C92" s="96">
        <v>0</v>
      </c>
      <c r="D92" s="96">
        <v>10</v>
      </c>
      <c r="E92" s="96">
        <v>0</v>
      </c>
      <c r="F92" s="23">
        <f>SUM(C92:E92)*1.5</f>
        <v>15</v>
      </c>
      <c r="G92" s="96">
        <f>B92+F92</f>
        <v>15</v>
      </c>
      <c r="H92" s="96">
        <v>0</v>
      </c>
      <c r="I92" s="96">
        <v>0</v>
      </c>
      <c r="J92" s="96">
        <v>1</v>
      </c>
      <c r="K92" s="96">
        <v>0</v>
      </c>
      <c r="L92" s="23">
        <f>SUM(I92:K92)*1.5</f>
        <v>1.5</v>
      </c>
      <c r="M92" s="96">
        <f>H92+L92</f>
        <v>1.5</v>
      </c>
      <c r="N92" s="96">
        <f>G92+M92</f>
        <v>16.5</v>
      </c>
      <c r="O92" s="96">
        <f>N92/2</f>
        <v>8.25</v>
      </c>
    </row>
    <row r="93" spans="1:15" ht="21" customHeight="1">
      <c r="A93" s="44" t="s">
        <v>86</v>
      </c>
      <c r="B93" s="45">
        <v>0</v>
      </c>
      <c r="C93" s="45">
        <v>0</v>
      </c>
      <c r="D93" s="45">
        <v>9.5</v>
      </c>
      <c r="E93" s="45">
        <v>0</v>
      </c>
      <c r="F93" s="52">
        <f>SUM(C93:E93)*1.5</f>
        <v>14.25</v>
      </c>
      <c r="G93" s="60">
        <f>B93+F93</f>
        <v>14.25</v>
      </c>
      <c r="H93" s="45">
        <v>0</v>
      </c>
      <c r="I93" s="45">
        <v>0</v>
      </c>
      <c r="J93" s="45">
        <v>1.5</v>
      </c>
      <c r="K93" s="45">
        <v>0</v>
      </c>
      <c r="L93" s="52">
        <f>SUM(I93:K93)*1.5</f>
        <v>2.25</v>
      </c>
      <c r="M93" s="60">
        <f>H93+L93</f>
        <v>2.25</v>
      </c>
      <c r="N93" s="45">
        <f>G93+M93</f>
        <v>16.5</v>
      </c>
      <c r="O93" s="45">
        <f>N93/2</f>
        <v>8.25</v>
      </c>
    </row>
    <row r="94" spans="1:15" ht="21" customHeight="1">
      <c r="A94" s="111" t="s">
        <v>87</v>
      </c>
      <c r="B94" s="112">
        <v>0</v>
      </c>
      <c r="C94" s="112">
        <v>0</v>
      </c>
      <c r="D94" s="112">
        <v>0</v>
      </c>
      <c r="E94" s="112">
        <v>0</v>
      </c>
      <c r="F94" s="107">
        <f>SUM(C94:E94)*1.5</f>
        <v>0</v>
      </c>
      <c r="G94" s="112">
        <f>B94+F94</f>
        <v>0</v>
      </c>
      <c r="H94" s="112">
        <v>0</v>
      </c>
      <c r="I94" s="112">
        <v>0</v>
      </c>
      <c r="J94" s="112">
        <v>9</v>
      </c>
      <c r="K94" s="112">
        <v>0</v>
      </c>
      <c r="L94" s="107">
        <f>SUM(I94:K94)*1.5</f>
        <v>13.5</v>
      </c>
      <c r="M94" s="112">
        <f>H94+L94</f>
        <v>13.5</v>
      </c>
      <c r="N94" s="112">
        <f>G94+M94</f>
        <v>13.5</v>
      </c>
      <c r="O94" s="112">
        <f>N94/2</f>
        <v>6.75</v>
      </c>
    </row>
    <row r="95" spans="1:15" ht="21" customHeight="1">
      <c r="A95" s="161" t="s">
        <v>116</v>
      </c>
      <c r="B95" s="161"/>
      <c r="C95" s="161"/>
      <c r="D95" s="161"/>
      <c r="E95" s="161"/>
      <c r="F95" s="161"/>
      <c r="G95" s="161"/>
      <c r="H95" s="161"/>
      <c r="I95" s="161"/>
      <c r="J95" s="161"/>
      <c r="K95" s="161"/>
      <c r="L95" s="161"/>
      <c r="M95" s="161"/>
      <c r="N95" s="161"/>
      <c r="O95" s="161"/>
    </row>
    <row r="96" spans="1:15" ht="21" customHeight="1">
      <c r="A96" s="1"/>
      <c r="B96" s="159" t="s">
        <v>111</v>
      </c>
      <c r="C96" s="159"/>
      <c r="D96" s="159"/>
      <c r="E96" s="159"/>
      <c r="F96" s="159"/>
      <c r="G96" s="160"/>
      <c r="H96" s="159" t="s">
        <v>112</v>
      </c>
      <c r="I96" s="159"/>
      <c r="J96" s="159"/>
      <c r="K96" s="159"/>
      <c r="L96" s="159"/>
      <c r="M96" s="160"/>
      <c r="N96" s="2" t="s">
        <v>1</v>
      </c>
      <c r="O96" s="3"/>
    </row>
    <row r="97" spans="1:15" ht="21" customHeight="1">
      <c r="A97" s="4" t="s">
        <v>2</v>
      </c>
      <c r="B97" s="158" t="s">
        <v>40</v>
      </c>
      <c r="C97" s="159"/>
      <c r="D97" s="159"/>
      <c r="E97" s="159"/>
      <c r="F97" s="160"/>
      <c r="G97" s="4" t="s">
        <v>1</v>
      </c>
      <c r="H97" s="158" t="s">
        <v>40</v>
      </c>
      <c r="I97" s="159"/>
      <c r="J97" s="159"/>
      <c r="K97" s="159"/>
      <c r="L97" s="160"/>
      <c r="M97" s="4" t="s">
        <v>1</v>
      </c>
      <c r="N97" s="5" t="s">
        <v>65</v>
      </c>
      <c r="O97" s="5" t="s">
        <v>67</v>
      </c>
    </row>
    <row r="98" spans="1:15" ht="21" customHeight="1">
      <c r="A98" s="6"/>
      <c r="B98" s="7" t="s">
        <v>0</v>
      </c>
      <c r="C98" s="7" t="s">
        <v>77</v>
      </c>
      <c r="D98" s="7" t="s">
        <v>68</v>
      </c>
      <c r="E98" s="7" t="s">
        <v>78</v>
      </c>
      <c r="F98" s="7" t="s">
        <v>64</v>
      </c>
      <c r="G98" s="7" t="s">
        <v>44</v>
      </c>
      <c r="H98" s="7" t="s">
        <v>0</v>
      </c>
      <c r="I98" s="7" t="s">
        <v>77</v>
      </c>
      <c r="J98" s="7" t="s">
        <v>68</v>
      </c>
      <c r="K98" s="7" t="s">
        <v>78</v>
      </c>
      <c r="L98" s="7" t="s">
        <v>64</v>
      </c>
      <c r="M98" s="7" t="s">
        <v>44</v>
      </c>
      <c r="N98" s="8"/>
      <c r="O98" s="9"/>
    </row>
    <row r="99" spans="1:15" ht="21" customHeight="1">
      <c r="A99" s="17" t="s">
        <v>13</v>
      </c>
      <c r="B99" s="18">
        <f aca="true" t="shared" si="38" ref="B99:O99">B100+B107+B111+B121</f>
        <v>1922.42</v>
      </c>
      <c r="C99" s="18">
        <f t="shared" si="38"/>
        <v>0</v>
      </c>
      <c r="D99" s="18">
        <f t="shared" si="38"/>
        <v>25.75</v>
      </c>
      <c r="E99" s="18">
        <f t="shared" si="38"/>
        <v>0</v>
      </c>
      <c r="F99" s="18">
        <f t="shared" si="38"/>
        <v>64.375</v>
      </c>
      <c r="G99" s="18">
        <f t="shared" si="38"/>
        <v>1986.795</v>
      </c>
      <c r="H99" s="18">
        <f t="shared" si="38"/>
        <v>1872.46</v>
      </c>
      <c r="I99" s="18">
        <f t="shared" si="38"/>
        <v>0</v>
      </c>
      <c r="J99" s="18">
        <f t="shared" si="38"/>
        <v>19.17</v>
      </c>
      <c r="K99" s="18">
        <f t="shared" si="38"/>
        <v>0</v>
      </c>
      <c r="L99" s="18">
        <f t="shared" si="38"/>
        <v>47.925</v>
      </c>
      <c r="M99" s="18">
        <f t="shared" si="38"/>
        <v>1920.3850000000002</v>
      </c>
      <c r="N99" s="18">
        <f t="shared" si="38"/>
        <v>3907.18</v>
      </c>
      <c r="O99" s="18">
        <f t="shared" si="38"/>
        <v>1953.59</v>
      </c>
    </row>
    <row r="100" spans="1:15" ht="21" customHeight="1">
      <c r="A100" s="19" t="s">
        <v>88</v>
      </c>
      <c r="B100" s="20">
        <f aca="true" t="shared" si="39" ref="B100:O100">B101+B104+B105+B106</f>
        <v>705.1</v>
      </c>
      <c r="C100" s="20">
        <f t="shared" si="39"/>
        <v>0</v>
      </c>
      <c r="D100" s="20">
        <f t="shared" si="39"/>
        <v>9.67</v>
      </c>
      <c r="E100" s="20">
        <f t="shared" si="39"/>
        <v>0</v>
      </c>
      <c r="F100" s="20">
        <f t="shared" si="39"/>
        <v>24.175</v>
      </c>
      <c r="G100" s="20">
        <f t="shared" si="39"/>
        <v>729.275</v>
      </c>
      <c r="H100" s="20">
        <f t="shared" si="39"/>
        <v>645.11</v>
      </c>
      <c r="I100" s="20">
        <f t="shared" si="39"/>
        <v>0</v>
      </c>
      <c r="J100" s="20">
        <f t="shared" si="39"/>
        <v>2.5</v>
      </c>
      <c r="K100" s="20">
        <f t="shared" si="39"/>
        <v>0</v>
      </c>
      <c r="L100" s="20">
        <f t="shared" si="39"/>
        <v>6.25</v>
      </c>
      <c r="M100" s="20">
        <f t="shared" si="39"/>
        <v>651.36</v>
      </c>
      <c r="N100" s="20">
        <f t="shared" si="39"/>
        <v>1380.635</v>
      </c>
      <c r="O100" s="20">
        <f t="shared" si="39"/>
        <v>690.3175</v>
      </c>
    </row>
    <row r="101" spans="1:15" ht="21" customHeight="1">
      <c r="A101" s="30" t="s">
        <v>19</v>
      </c>
      <c r="B101" s="31">
        <v>395.66</v>
      </c>
      <c r="C101" s="31">
        <v>0</v>
      </c>
      <c r="D101" s="31">
        <v>8.92</v>
      </c>
      <c r="E101" s="31">
        <v>0</v>
      </c>
      <c r="F101" s="31">
        <f aca="true" t="shared" si="40" ref="F101:F106">SUM(C101:E101)*2.5</f>
        <v>22.3</v>
      </c>
      <c r="G101" s="63">
        <f aca="true" t="shared" si="41" ref="G101:G106">B101+F101</f>
        <v>417.96000000000004</v>
      </c>
      <c r="H101" s="31">
        <v>281.78</v>
      </c>
      <c r="I101" s="31">
        <v>0</v>
      </c>
      <c r="J101" s="31">
        <v>2.5</v>
      </c>
      <c r="K101" s="31">
        <v>0</v>
      </c>
      <c r="L101" s="31">
        <f aca="true" t="shared" si="42" ref="L101:L106">SUM(I101:K101)*2.5</f>
        <v>6.25</v>
      </c>
      <c r="M101" s="63">
        <f aca="true" t="shared" si="43" ref="M101:M106">H101+L101</f>
        <v>288.03</v>
      </c>
      <c r="N101" s="31">
        <f aca="true" t="shared" si="44" ref="N101:N106">G101+M101</f>
        <v>705.99</v>
      </c>
      <c r="O101" s="31">
        <f aca="true" t="shared" si="45" ref="O101:O106">N101/2</f>
        <v>352.995</v>
      </c>
    </row>
    <row r="102" spans="1:15" ht="21" customHeight="1">
      <c r="A102" s="131" t="s">
        <v>107</v>
      </c>
      <c r="B102" s="132">
        <v>0</v>
      </c>
      <c r="C102" s="132">
        <v>0</v>
      </c>
      <c r="D102" s="132">
        <v>1.5</v>
      </c>
      <c r="E102" s="132">
        <v>0</v>
      </c>
      <c r="F102" s="132">
        <f t="shared" si="40"/>
        <v>3.75</v>
      </c>
      <c r="G102" s="94">
        <f t="shared" si="41"/>
        <v>3.75</v>
      </c>
      <c r="H102" s="132">
        <v>0</v>
      </c>
      <c r="I102" s="132">
        <v>0</v>
      </c>
      <c r="J102" s="132">
        <v>0</v>
      </c>
      <c r="K102" s="132">
        <v>0</v>
      </c>
      <c r="L102" s="132">
        <f t="shared" si="42"/>
        <v>0</v>
      </c>
      <c r="M102" s="94">
        <f t="shared" si="43"/>
        <v>0</v>
      </c>
      <c r="N102" s="132">
        <f t="shared" si="44"/>
        <v>3.75</v>
      </c>
      <c r="O102" s="132">
        <f t="shared" si="45"/>
        <v>1.875</v>
      </c>
    </row>
    <row r="103" spans="1:15" ht="21" customHeight="1">
      <c r="A103" s="22" t="s">
        <v>74</v>
      </c>
      <c r="B103" s="23">
        <v>0</v>
      </c>
      <c r="C103" s="23">
        <v>0</v>
      </c>
      <c r="D103" s="23">
        <v>1</v>
      </c>
      <c r="E103" s="23">
        <v>0</v>
      </c>
      <c r="F103" s="23">
        <f t="shared" si="40"/>
        <v>2.5</v>
      </c>
      <c r="G103" s="24">
        <f t="shared" si="41"/>
        <v>2.5</v>
      </c>
      <c r="H103" s="23">
        <v>0</v>
      </c>
      <c r="I103" s="23">
        <v>0</v>
      </c>
      <c r="J103" s="23">
        <v>5.5</v>
      </c>
      <c r="K103" s="23">
        <v>0</v>
      </c>
      <c r="L103" s="23">
        <f t="shared" si="42"/>
        <v>13.75</v>
      </c>
      <c r="M103" s="24">
        <f t="shared" si="43"/>
        <v>13.75</v>
      </c>
      <c r="N103" s="23">
        <f t="shared" si="44"/>
        <v>16.25</v>
      </c>
      <c r="O103" s="23">
        <f t="shared" si="45"/>
        <v>8.125</v>
      </c>
    </row>
    <row r="104" spans="1:15" ht="21" customHeight="1">
      <c r="A104" s="14" t="s">
        <v>62</v>
      </c>
      <c r="B104" s="15">
        <v>161.28</v>
      </c>
      <c r="C104" s="15">
        <v>0</v>
      </c>
      <c r="D104" s="15">
        <v>0.75</v>
      </c>
      <c r="E104" s="15">
        <v>0</v>
      </c>
      <c r="F104" s="52">
        <f t="shared" si="40"/>
        <v>1.875</v>
      </c>
      <c r="G104" s="62">
        <f t="shared" si="41"/>
        <v>163.155</v>
      </c>
      <c r="H104" s="15">
        <v>174.19</v>
      </c>
      <c r="I104" s="15">
        <v>0</v>
      </c>
      <c r="J104" s="15">
        <v>0</v>
      </c>
      <c r="K104" s="15">
        <v>0</v>
      </c>
      <c r="L104" s="52">
        <f t="shared" si="42"/>
        <v>0</v>
      </c>
      <c r="M104" s="62">
        <f t="shared" si="43"/>
        <v>174.19</v>
      </c>
      <c r="N104" s="15">
        <f t="shared" si="44"/>
        <v>337.345</v>
      </c>
      <c r="O104" s="15">
        <f t="shared" si="45"/>
        <v>168.6725</v>
      </c>
    </row>
    <row r="105" spans="1:15" ht="21" customHeight="1">
      <c r="A105" s="14" t="s">
        <v>14</v>
      </c>
      <c r="B105" s="15">
        <v>63.16</v>
      </c>
      <c r="C105" s="15">
        <v>0</v>
      </c>
      <c r="D105" s="15">
        <v>0</v>
      </c>
      <c r="E105" s="15">
        <v>0</v>
      </c>
      <c r="F105" s="52">
        <f t="shared" si="40"/>
        <v>0</v>
      </c>
      <c r="G105" s="62">
        <f t="shared" si="41"/>
        <v>63.16</v>
      </c>
      <c r="H105" s="15">
        <v>103.55</v>
      </c>
      <c r="I105" s="15">
        <v>0</v>
      </c>
      <c r="J105" s="15">
        <v>0</v>
      </c>
      <c r="K105" s="15">
        <v>0</v>
      </c>
      <c r="L105" s="52">
        <f t="shared" si="42"/>
        <v>0</v>
      </c>
      <c r="M105" s="62">
        <f t="shared" si="43"/>
        <v>103.55</v>
      </c>
      <c r="N105" s="15">
        <f t="shared" si="44"/>
        <v>166.70999999999998</v>
      </c>
      <c r="O105" s="15">
        <f t="shared" si="45"/>
        <v>83.35499999999999</v>
      </c>
    </row>
    <row r="106" spans="1:15" ht="21" customHeight="1">
      <c r="A106" s="30" t="s">
        <v>93</v>
      </c>
      <c r="B106" s="31">
        <v>85</v>
      </c>
      <c r="C106" s="31">
        <v>0</v>
      </c>
      <c r="D106" s="31">
        <v>0</v>
      </c>
      <c r="E106" s="31">
        <v>0</v>
      </c>
      <c r="F106" s="57">
        <f t="shared" si="40"/>
        <v>0</v>
      </c>
      <c r="G106" s="62">
        <f t="shared" si="41"/>
        <v>85</v>
      </c>
      <c r="H106" s="31">
        <v>85.59</v>
      </c>
      <c r="I106" s="31">
        <v>0</v>
      </c>
      <c r="J106" s="31">
        <v>0</v>
      </c>
      <c r="K106" s="31">
        <v>0</v>
      </c>
      <c r="L106" s="57">
        <f t="shared" si="42"/>
        <v>0</v>
      </c>
      <c r="M106" s="63">
        <f t="shared" si="43"/>
        <v>85.59</v>
      </c>
      <c r="N106" s="31">
        <f t="shared" si="44"/>
        <v>170.59</v>
      </c>
      <c r="O106" s="31">
        <f t="shared" si="45"/>
        <v>85.295</v>
      </c>
    </row>
    <row r="107" spans="1:15" ht="21" customHeight="1">
      <c r="A107" s="19" t="s">
        <v>54</v>
      </c>
      <c r="B107" s="20">
        <f aca="true" t="shared" si="46" ref="B107:O107">B108+B110</f>
        <v>179.44000000000003</v>
      </c>
      <c r="C107" s="20">
        <f t="shared" si="46"/>
        <v>0</v>
      </c>
      <c r="D107" s="20">
        <f t="shared" si="46"/>
        <v>8.75</v>
      </c>
      <c r="E107" s="20">
        <f t="shared" si="46"/>
        <v>0</v>
      </c>
      <c r="F107" s="20">
        <f t="shared" si="46"/>
        <v>21.875</v>
      </c>
      <c r="G107" s="20">
        <f t="shared" si="46"/>
        <v>201.31500000000003</v>
      </c>
      <c r="H107" s="20">
        <f t="shared" si="46"/>
        <v>232.01</v>
      </c>
      <c r="I107" s="20">
        <f t="shared" si="46"/>
        <v>0</v>
      </c>
      <c r="J107" s="20">
        <f t="shared" si="46"/>
        <v>9.75</v>
      </c>
      <c r="K107" s="20">
        <f t="shared" si="46"/>
        <v>0</v>
      </c>
      <c r="L107" s="20">
        <f t="shared" si="46"/>
        <v>24.375</v>
      </c>
      <c r="M107" s="20">
        <f t="shared" si="46"/>
        <v>256.385</v>
      </c>
      <c r="N107" s="20">
        <f t="shared" si="46"/>
        <v>457.7</v>
      </c>
      <c r="O107" s="20">
        <f t="shared" si="46"/>
        <v>228.85</v>
      </c>
    </row>
    <row r="108" spans="1:15" ht="21" customHeight="1">
      <c r="A108" s="14" t="s">
        <v>16</v>
      </c>
      <c r="B108" s="15">
        <v>176.11</v>
      </c>
      <c r="C108" s="15">
        <v>0</v>
      </c>
      <c r="D108" s="15">
        <v>8.75</v>
      </c>
      <c r="E108" s="15">
        <v>0</v>
      </c>
      <c r="F108" s="52">
        <f>SUM(C108:E108)*2.5</f>
        <v>21.875</v>
      </c>
      <c r="G108" s="62">
        <f>B108+F108</f>
        <v>197.985</v>
      </c>
      <c r="H108" s="15">
        <v>226.39</v>
      </c>
      <c r="I108" s="15">
        <v>0</v>
      </c>
      <c r="J108" s="15">
        <v>9.75</v>
      </c>
      <c r="K108" s="15">
        <v>0</v>
      </c>
      <c r="L108" s="52">
        <f>SUM(I108:K108)*2.5</f>
        <v>24.375</v>
      </c>
      <c r="M108" s="62">
        <f>H108+L108</f>
        <v>250.765</v>
      </c>
      <c r="N108" s="15">
        <f>G108+M108</f>
        <v>448.75</v>
      </c>
      <c r="O108" s="15">
        <f>N108/2</f>
        <v>224.375</v>
      </c>
    </row>
    <row r="109" spans="1:15" ht="21" customHeight="1">
      <c r="A109" s="22" t="s">
        <v>74</v>
      </c>
      <c r="B109" s="23">
        <v>0</v>
      </c>
      <c r="C109" s="23">
        <v>0</v>
      </c>
      <c r="D109" s="23">
        <v>4</v>
      </c>
      <c r="E109" s="23">
        <v>0</v>
      </c>
      <c r="F109" s="23">
        <f>SUM(C109:E109)*2.5</f>
        <v>10</v>
      </c>
      <c r="G109" s="24">
        <f>B109+F109</f>
        <v>10</v>
      </c>
      <c r="H109" s="23">
        <v>0</v>
      </c>
      <c r="I109" s="23">
        <v>0</v>
      </c>
      <c r="J109" s="23">
        <v>3</v>
      </c>
      <c r="K109" s="23">
        <v>0</v>
      </c>
      <c r="L109" s="23">
        <f>SUM(I109:K109)*2.5</f>
        <v>7.5</v>
      </c>
      <c r="M109" s="24">
        <f>H109+L109</f>
        <v>7.5</v>
      </c>
      <c r="N109" s="23">
        <f>G109+M109</f>
        <v>17.5</v>
      </c>
      <c r="O109" s="23">
        <f>N109/2</f>
        <v>8.75</v>
      </c>
    </row>
    <row r="110" spans="1:15" ht="21" customHeight="1">
      <c r="A110" s="14" t="s">
        <v>75</v>
      </c>
      <c r="B110" s="15">
        <v>3.33</v>
      </c>
      <c r="C110" s="15">
        <v>0</v>
      </c>
      <c r="D110" s="15">
        <v>0</v>
      </c>
      <c r="E110" s="15">
        <v>0</v>
      </c>
      <c r="F110" s="52">
        <f>SUM(C110:E110)*2.5</f>
        <v>0</v>
      </c>
      <c r="G110" s="62">
        <f>B110+F110</f>
        <v>3.33</v>
      </c>
      <c r="H110" s="15">
        <v>5.62</v>
      </c>
      <c r="I110" s="15">
        <v>0</v>
      </c>
      <c r="J110" s="15">
        <v>0</v>
      </c>
      <c r="K110" s="15">
        <v>0</v>
      </c>
      <c r="L110" s="52">
        <f>SUM(I110:K110)*2.5</f>
        <v>0</v>
      </c>
      <c r="M110" s="62">
        <f>H110+L110</f>
        <v>5.62</v>
      </c>
      <c r="N110" s="15">
        <f>G110+M110</f>
        <v>8.95</v>
      </c>
      <c r="O110" s="15">
        <f>N110/2</f>
        <v>4.475</v>
      </c>
    </row>
    <row r="111" spans="1:15" ht="21" customHeight="1">
      <c r="A111" s="19" t="s">
        <v>55</v>
      </c>
      <c r="B111" s="20">
        <f aca="true" t="shared" si="47" ref="B111:O111">B112+B114+B116</f>
        <v>381.45</v>
      </c>
      <c r="C111" s="20">
        <f t="shared" si="47"/>
        <v>0</v>
      </c>
      <c r="D111" s="20">
        <f t="shared" si="47"/>
        <v>2.91</v>
      </c>
      <c r="E111" s="20">
        <f t="shared" si="47"/>
        <v>0</v>
      </c>
      <c r="F111" s="20">
        <f t="shared" si="47"/>
        <v>7.275</v>
      </c>
      <c r="G111" s="20">
        <f t="shared" si="47"/>
        <v>388.72499999999997</v>
      </c>
      <c r="H111" s="20">
        <f t="shared" si="47"/>
        <v>306.74</v>
      </c>
      <c r="I111" s="20">
        <f t="shared" si="47"/>
        <v>0</v>
      </c>
      <c r="J111" s="20">
        <f t="shared" si="47"/>
        <v>3.17</v>
      </c>
      <c r="K111" s="20">
        <f t="shared" si="47"/>
        <v>0</v>
      </c>
      <c r="L111" s="20">
        <f t="shared" si="47"/>
        <v>7.925</v>
      </c>
      <c r="M111" s="20">
        <f t="shared" si="47"/>
        <v>314.665</v>
      </c>
      <c r="N111" s="20">
        <f t="shared" si="47"/>
        <v>703.39</v>
      </c>
      <c r="O111" s="20">
        <f t="shared" si="47"/>
        <v>351.695</v>
      </c>
    </row>
    <row r="112" spans="1:15" ht="21" customHeight="1">
      <c r="A112" s="30" t="s">
        <v>18</v>
      </c>
      <c r="B112" s="31">
        <v>379.51</v>
      </c>
      <c r="C112" s="31">
        <v>0</v>
      </c>
      <c r="D112" s="31">
        <v>1.08</v>
      </c>
      <c r="E112" s="31">
        <v>0</v>
      </c>
      <c r="F112" s="55">
        <f>SUM(C112:E112)*2.5</f>
        <v>2.7</v>
      </c>
      <c r="G112" s="63">
        <f>B112+F112</f>
        <v>382.21</v>
      </c>
      <c r="H112" s="31">
        <v>303.57</v>
      </c>
      <c r="I112" s="31">
        <v>0</v>
      </c>
      <c r="J112" s="31">
        <v>1.67</v>
      </c>
      <c r="K112" s="31">
        <v>0</v>
      </c>
      <c r="L112" s="55">
        <f>SUM(I112:K112)*2.5</f>
        <v>4.175</v>
      </c>
      <c r="M112" s="63">
        <f>H112+L112</f>
        <v>307.745</v>
      </c>
      <c r="N112" s="31">
        <f>G112+M112</f>
        <v>689.9549999999999</v>
      </c>
      <c r="O112" s="31">
        <f>N112/2</f>
        <v>344.97749999999996</v>
      </c>
    </row>
    <row r="113" spans="1:15" ht="21" customHeight="1">
      <c r="A113" s="131" t="s">
        <v>74</v>
      </c>
      <c r="B113" s="132">
        <v>0</v>
      </c>
      <c r="C113" s="132">
        <v>0</v>
      </c>
      <c r="D113" s="132">
        <v>2</v>
      </c>
      <c r="E113" s="132">
        <v>0</v>
      </c>
      <c r="F113" s="56">
        <f>SUM(C113:E113)*2.5</f>
        <v>5</v>
      </c>
      <c r="G113" s="94">
        <f>B113+F113</f>
        <v>5</v>
      </c>
      <c r="H113" s="132">
        <v>0</v>
      </c>
      <c r="I113" s="132">
        <v>0</v>
      </c>
      <c r="J113" s="132">
        <v>1</v>
      </c>
      <c r="K113" s="132">
        <v>0</v>
      </c>
      <c r="L113" s="56">
        <f>SUM(I113:K113)*2.5</f>
        <v>2.5</v>
      </c>
      <c r="M113" s="94">
        <f>H113+L113</f>
        <v>2.5</v>
      </c>
      <c r="N113" s="132">
        <f>G113+M113</f>
        <v>7.5</v>
      </c>
      <c r="O113" s="132">
        <f>N113/2</f>
        <v>3.75</v>
      </c>
    </row>
    <row r="114" spans="1:15" ht="21" customHeight="1">
      <c r="A114" s="30" t="s">
        <v>102</v>
      </c>
      <c r="B114" s="31">
        <v>0</v>
      </c>
      <c r="C114" s="31">
        <v>0</v>
      </c>
      <c r="D114" s="31">
        <v>1.83</v>
      </c>
      <c r="E114" s="31">
        <v>0</v>
      </c>
      <c r="F114" s="55">
        <f>SUM(C114:E114)*2.5</f>
        <v>4.575</v>
      </c>
      <c r="G114" s="63">
        <f>B114+F114</f>
        <v>4.575</v>
      </c>
      <c r="H114" s="31">
        <v>0</v>
      </c>
      <c r="I114" s="31">
        <v>0</v>
      </c>
      <c r="J114" s="31">
        <v>1.5</v>
      </c>
      <c r="K114" s="31">
        <v>0</v>
      </c>
      <c r="L114" s="55">
        <f>SUM(I114:K114)*2.5</f>
        <v>3.75</v>
      </c>
      <c r="M114" s="63">
        <f>H114+L114</f>
        <v>3.75</v>
      </c>
      <c r="N114" s="31">
        <f>G114+M114</f>
        <v>8.325</v>
      </c>
      <c r="O114" s="31">
        <f>N114/2</f>
        <v>4.1625</v>
      </c>
    </row>
    <row r="115" spans="1:15" ht="21" customHeight="1">
      <c r="A115" s="131" t="s">
        <v>74</v>
      </c>
      <c r="B115" s="132">
        <v>0</v>
      </c>
      <c r="C115" s="132">
        <v>0</v>
      </c>
      <c r="D115" s="132">
        <v>0</v>
      </c>
      <c r="E115" s="132">
        <v>0</v>
      </c>
      <c r="F115" s="56">
        <f>SUM(C115:E115)*2.5</f>
        <v>0</v>
      </c>
      <c r="G115" s="94">
        <f>B115+F115</f>
        <v>0</v>
      </c>
      <c r="H115" s="132">
        <v>0</v>
      </c>
      <c r="I115" s="132">
        <v>0</v>
      </c>
      <c r="J115" s="132">
        <v>3</v>
      </c>
      <c r="K115" s="132">
        <v>0</v>
      </c>
      <c r="L115" s="56">
        <f>SUM(I115:K115)*2.5</f>
        <v>7.5</v>
      </c>
      <c r="M115" s="94">
        <f>H115+L115</f>
        <v>7.5</v>
      </c>
      <c r="N115" s="132">
        <f>G115+M115</f>
        <v>7.5</v>
      </c>
      <c r="O115" s="132">
        <f>N115/2</f>
        <v>3.75</v>
      </c>
    </row>
    <row r="116" spans="1:15" ht="21" customHeight="1">
      <c r="A116" s="26" t="s">
        <v>106</v>
      </c>
      <c r="B116" s="27">
        <v>1.94</v>
      </c>
      <c r="C116" s="27">
        <v>0</v>
      </c>
      <c r="D116" s="27">
        <v>0</v>
      </c>
      <c r="E116" s="27">
        <v>0</v>
      </c>
      <c r="F116" s="53">
        <f>SUM(C116:E116)*2.5</f>
        <v>0</v>
      </c>
      <c r="G116" s="38">
        <f>B116+F116</f>
        <v>1.94</v>
      </c>
      <c r="H116" s="27">
        <v>3.17</v>
      </c>
      <c r="I116" s="27">
        <v>0</v>
      </c>
      <c r="J116" s="27">
        <v>0</v>
      </c>
      <c r="K116" s="27">
        <v>0</v>
      </c>
      <c r="L116" s="53">
        <f>SUM(I116:K116)*2.5</f>
        <v>0</v>
      </c>
      <c r="M116" s="38">
        <f>H116+L116</f>
        <v>3.17</v>
      </c>
      <c r="N116" s="27">
        <f>G116+M116</f>
        <v>5.109999999999999</v>
      </c>
      <c r="O116" s="27">
        <f>N116/2</f>
        <v>2.5549999999999997</v>
      </c>
    </row>
    <row r="117" spans="1:15" ht="21.75" customHeight="1">
      <c r="A117" s="161" t="s">
        <v>116</v>
      </c>
      <c r="B117" s="161"/>
      <c r="C117" s="161"/>
      <c r="D117" s="161"/>
      <c r="E117" s="161"/>
      <c r="F117" s="161"/>
      <c r="G117" s="161"/>
      <c r="H117" s="161"/>
      <c r="I117" s="161"/>
      <c r="J117" s="161"/>
      <c r="K117" s="161"/>
      <c r="L117" s="161"/>
      <c r="M117" s="161"/>
      <c r="N117" s="161"/>
      <c r="O117" s="161"/>
    </row>
    <row r="118" spans="1:15" ht="21.75" customHeight="1">
      <c r="A118" s="1"/>
      <c r="B118" s="159" t="s">
        <v>111</v>
      </c>
      <c r="C118" s="159"/>
      <c r="D118" s="159"/>
      <c r="E118" s="159"/>
      <c r="F118" s="159"/>
      <c r="G118" s="160"/>
      <c r="H118" s="159" t="s">
        <v>112</v>
      </c>
      <c r="I118" s="159"/>
      <c r="J118" s="159"/>
      <c r="K118" s="159"/>
      <c r="L118" s="159"/>
      <c r="M118" s="160"/>
      <c r="N118" s="2" t="s">
        <v>1</v>
      </c>
      <c r="O118" s="3"/>
    </row>
    <row r="119" spans="1:15" ht="21.75" customHeight="1">
      <c r="A119" s="4" t="s">
        <v>2</v>
      </c>
      <c r="B119" s="158" t="s">
        <v>40</v>
      </c>
      <c r="C119" s="159"/>
      <c r="D119" s="159"/>
      <c r="E119" s="159"/>
      <c r="F119" s="160"/>
      <c r="G119" s="4" t="s">
        <v>1</v>
      </c>
      <c r="H119" s="158" t="s">
        <v>40</v>
      </c>
      <c r="I119" s="159"/>
      <c r="J119" s="159"/>
      <c r="K119" s="159"/>
      <c r="L119" s="160"/>
      <c r="M119" s="4" t="s">
        <v>1</v>
      </c>
      <c r="N119" s="5" t="s">
        <v>65</v>
      </c>
      <c r="O119" s="5" t="s">
        <v>67</v>
      </c>
    </row>
    <row r="120" spans="1:15" ht="21.75" customHeight="1">
      <c r="A120" s="6"/>
      <c r="B120" s="7" t="s">
        <v>0</v>
      </c>
      <c r="C120" s="7" t="s">
        <v>77</v>
      </c>
      <c r="D120" s="7" t="s">
        <v>68</v>
      </c>
      <c r="E120" s="7" t="s">
        <v>78</v>
      </c>
      <c r="F120" s="7" t="s">
        <v>64</v>
      </c>
      <c r="G120" s="7" t="s">
        <v>44</v>
      </c>
      <c r="H120" s="7" t="s">
        <v>0</v>
      </c>
      <c r="I120" s="7" t="s">
        <v>77</v>
      </c>
      <c r="J120" s="7" t="s">
        <v>68</v>
      </c>
      <c r="K120" s="7" t="s">
        <v>78</v>
      </c>
      <c r="L120" s="7" t="s">
        <v>64</v>
      </c>
      <c r="M120" s="7" t="s">
        <v>44</v>
      </c>
      <c r="N120" s="8"/>
      <c r="O120" s="9"/>
    </row>
    <row r="121" spans="1:15" ht="21.75" customHeight="1">
      <c r="A121" s="28" t="s">
        <v>56</v>
      </c>
      <c r="B121" s="29">
        <f aca="true" t="shared" si="48" ref="B121:O121">B122+B124+B125</f>
        <v>656.4300000000001</v>
      </c>
      <c r="C121" s="29">
        <f t="shared" si="48"/>
        <v>0</v>
      </c>
      <c r="D121" s="29">
        <f t="shared" si="48"/>
        <v>4.42</v>
      </c>
      <c r="E121" s="29">
        <f t="shared" si="48"/>
        <v>0</v>
      </c>
      <c r="F121" s="29">
        <f t="shared" si="48"/>
        <v>11.05</v>
      </c>
      <c r="G121" s="29">
        <f t="shared" si="48"/>
        <v>667.48</v>
      </c>
      <c r="H121" s="29">
        <f t="shared" si="48"/>
        <v>688.6</v>
      </c>
      <c r="I121" s="29">
        <f t="shared" si="48"/>
        <v>0</v>
      </c>
      <c r="J121" s="29">
        <f t="shared" si="48"/>
        <v>3.75</v>
      </c>
      <c r="K121" s="29">
        <f t="shared" si="48"/>
        <v>0</v>
      </c>
      <c r="L121" s="29">
        <f t="shared" si="48"/>
        <v>9.375</v>
      </c>
      <c r="M121" s="29">
        <f t="shared" si="48"/>
        <v>697.975</v>
      </c>
      <c r="N121" s="29">
        <f t="shared" si="48"/>
        <v>1365.455</v>
      </c>
      <c r="O121" s="29">
        <f t="shared" si="48"/>
        <v>682.7275</v>
      </c>
    </row>
    <row r="122" spans="1:15" ht="21.75" customHeight="1">
      <c r="A122" s="14" t="s">
        <v>17</v>
      </c>
      <c r="B122" s="15">
        <v>450.37</v>
      </c>
      <c r="C122" s="15">
        <v>0</v>
      </c>
      <c r="D122" s="15">
        <v>4.42</v>
      </c>
      <c r="E122" s="15">
        <v>0</v>
      </c>
      <c r="F122" s="55">
        <f>SUM(C122:E122)*2.5</f>
        <v>11.05</v>
      </c>
      <c r="G122" s="62">
        <f>B122+F122</f>
        <v>461.42</v>
      </c>
      <c r="H122" s="15">
        <v>430.18</v>
      </c>
      <c r="I122" s="15">
        <v>0</v>
      </c>
      <c r="J122" s="15">
        <v>3.75</v>
      </c>
      <c r="K122" s="15">
        <v>0</v>
      </c>
      <c r="L122" s="55">
        <f>SUM(I122:K122)*2.5</f>
        <v>9.375</v>
      </c>
      <c r="M122" s="62">
        <f>H122+L122</f>
        <v>439.555</v>
      </c>
      <c r="N122" s="52">
        <f>G122+M122</f>
        <v>900.975</v>
      </c>
      <c r="O122" s="15">
        <f>N122/2</f>
        <v>450.4875</v>
      </c>
    </row>
    <row r="123" spans="1:15" ht="21.75" customHeight="1">
      <c r="A123" s="22" t="s">
        <v>74</v>
      </c>
      <c r="B123" s="23">
        <v>0</v>
      </c>
      <c r="C123" s="23">
        <v>0</v>
      </c>
      <c r="D123" s="23">
        <v>2</v>
      </c>
      <c r="E123" s="23">
        <v>0</v>
      </c>
      <c r="F123" s="56">
        <f>SUM(C123:E123)*2.5</f>
        <v>5</v>
      </c>
      <c r="G123" s="24">
        <f>B123+F123</f>
        <v>5</v>
      </c>
      <c r="H123" s="23">
        <v>0</v>
      </c>
      <c r="I123" s="23">
        <v>0</v>
      </c>
      <c r="J123" s="23">
        <v>2.67</v>
      </c>
      <c r="K123" s="23">
        <v>0</v>
      </c>
      <c r="L123" s="56">
        <f>SUM(I123:K123)*2.5</f>
        <v>6.675</v>
      </c>
      <c r="M123" s="24">
        <f>H123+L123</f>
        <v>6.675</v>
      </c>
      <c r="N123" s="23">
        <f>G123+M123</f>
        <v>11.675</v>
      </c>
      <c r="O123" s="23">
        <f>N123/2</f>
        <v>5.8375</v>
      </c>
    </row>
    <row r="124" spans="1:15" ht="21.75" customHeight="1">
      <c r="A124" s="14" t="s">
        <v>15</v>
      </c>
      <c r="B124" s="15">
        <v>16.35</v>
      </c>
      <c r="C124" s="15">
        <v>0</v>
      </c>
      <c r="D124" s="15">
        <v>0</v>
      </c>
      <c r="E124" s="15">
        <v>0</v>
      </c>
      <c r="F124" s="55">
        <f>SUM(C124:E124)*2.5</f>
        <v>0</v>
      </c>
      <c r="G124" s="62">
        <f>B124+F124</f>
        <v>16.35</v>
      </c>
      <c r="H124" s="15">
        <v>9.83</v>
      </c>
      <c r="I124" s="15">
        <v>0</v>
      </c>
      <c r="J124" s="15">
        <v>0</v>
      </c>
      <c r="K124" s="15">
        <v>0</v>
      </c>
      <c r="L124" s="55">
        <f>SUM(I124:K124)*2.5</f>
        <v>0</v>
      </c>
      <c r="M124" s="62">
        <f>H124+L124</f>
        <v>9.83</v>
      </c>
      <c r="N124" s="52">
        <f>G124+M124</f>
        <v>26.18</v>
      </c>
      <c r="O124" s="15">
        <f>N124/2</f>
        <v>13.09</v>
      </c>
    </row>
    <row r="125" spans="1:15" ht="21.75" customHeight="1">
      <c r="A125" s="30" t="s">
        <v>42</v>
      </c>
      <c r="B125" s="31">
        <v>189.71</v>
      </c>
      <c r="C125" s="31">
        <v>0</v>
      </c>
      <c r="D125" s="31">
        <v>0</v>
      </c>
      <c r="E125" s="31">
        <v>0</v>
      </c>
      <c r="F125" s="57">
        <f>SUM(C125:E125)*2.5</f>
        <v>0</v>
      </c>
      <c r="G125" s="62">
        <f>B125+F125</f>
        <v>189.71</v>
      </c>
      <c r="H125" s="31">
        <v>248.59</v>
      </c>
      <c r="I125" s="31">
        <v>0</v>
      </c>
      <c r="J125" s="31">
        <v>0</v>
      </c>
      <c r="K125" s="31">
        <v>0</v>
      </c>
      <c r="L125" s="57">
        <f>SUM(I125:K125)*2.5</f>
        <v>0</v>
      </c>
      <c r="M125" s="63">
        <f>H125+L125</f>
        <v>248.59</v>
      </c>
      <c r="N125" s="57">
        <f>G125+M125</f>
        <v>438.3</v>
      </c>
      <c r="O125" s="31">
        <f>N125/2</f>
        <v>219.15</v>
      </c>
    </row>
    <row r="126" spans="1:15" ht="21.75" customHeight="1">
      <c r="A126" s="17" t="s">
        <v>20</v>
      </c>
      <c r="B126" s="18">
        <f aca="true" t="shared" si="49" ref="B126:O126">SUM(B127:B130)</f>
        <v>650.44</v>
      </c>
      <c r="C126" s="18">
        <f t="shared" si="49"/>
        <v>0</v>
      </c>
      <c r="D126" s="18">
        <f t="shared" si="49"/>
        <v>0</v>
      </c>
      <c r="E126" s="18">
        <f t="shared" si="49"/>
        <v>0</v>
      </c>
      <c r="F126" s="18">
        <f t="shared" si="49"/>
        <v>0</v>
      </c>
      <c r="G126" s="18">
        <f t="shared" si="49"/>
        <v>650.44</v>
      </c>
      <c r="H126" s="18">
        <f t="shared" si="49"/>
        <v>596.0899999999999</v>
      </c>
      <c r="I126" s="18">
        <f t="shared" si="49"/>
        <v>0</v>
      </c>
      <c r="J126" s="18">
        <f t="shared" si="49"/>
        <v>0</v>
      </c>
      <c r="K126" s="18">
        <f t="shared" si="49"/>
        <v>0</v>
      </c>
      <c r="L126" s="18">
        <f t="shared" si="49"/>
        <v>0</v>
      </c>
      <c r="M126" s="18">
        <f t="shared" si="49"/>
        <v>596.0899999999999</v>
      </c>
      <c r="N126" s="18">
        <f t="shared" si="49"/>
        <v>1246.53</v>
      </c>
      <c r="O126" s="18">
        <f t="shared" si="49"/>
        <v>623.265</v>
      </c>
    </row>
    <row r="127" spans="1:15" ht="21.75" customHeight="1">
      <c r="A127" s="14" t="s">
        <v>22</v>
      </c>
      <c r="B127" s="15">
        <v>415.08</v>
      </c>
      <c r="C127" s="15">
        <v>0</v>
      </c>
      <c r="D127" s="15">
        <v>0</v>
      </c>
      <c r="E127" s="15">
        <v>0</v>
      </c>
      <c r="F127" s="52">
        <f>SUM(C127:E127)*2.5</f>
        <v>0</v>
      </c>
      <c r="G127" s="62">
        <f>B127+F127</f>
        <v>415.08</v>
      </c>
      <c r="H127" s="15">
        <v>370.26</v>
      </c>
      <c r="I127" s="15">
        <v>0</v>
      </c>
      <c r="J127" s="15">
        <v>0</v>
      </c>
      <c r="K127" s="15">
        <v>0</v>
      </c>
      <c r="L127" s="52">
        <f>SUM(I127:K127)*2.5</f>
        <v>0</v>
      </c>
      <c r="M127" s="62">
        <f>H127+L127</f>
        <v>370.26</v>
      </c>
      <c r="N127" s="52">
        <f>G127+M127</f>
        <v>785.3399999999999</v>
      </c>
      <c r="O127" s="15">
        <f>N127/2</f>
        <v>392.66999999999996</v>
      </c>
    </row>
    <row r="128" spans="1:15" ht="21.75" customHeight="1">
      <c r="A128" s="14" t="s">
        <v>81</v>
      </c>
      <c r="B128" s="15">
        <v>46.34</v>
      </c>
      <c r="C128" s="15">
        <v>0</v>
      </c>
      <c r="D128" s="15">
        <v>0</v>
      </c>
      <c r="E128" s="15">
        <v>0</v>
      </c>
      <c r="F128" s="52">
        <f>SUM(C128:E128)*2.5</f>
        <v>0</v>
      </c>
      <c r="G128" s="62">
        <f>B128+F128</f>
        <v>46.34</v>
      </c>
      <c r="H128" s="15">
        <v>46.43</v>
      </c>
      <c r="I128" s="15">
        <v>0</v>
      </c>
      <c r="J128" s="15">
        <v>0</v>
      </c>
      <c r="K128" s="15">
        <v>0</v>
      </c>
      <c r="L128" s="52">
        <f>SUM(I128:K128)*2.5</f>
        <v>0</v>
      </c>
      <c r="M128" s="62">
        <f>H128+L128</f>
        <v>46.43</v>
      </c>
      <c r="N128" s="52">
        <f>G128+M128</f>
        <v>92.77000000000001</v>
      </c>
      <c r="O128" s="15">
        <f>N128/2</f>
        <v>46.385000000000005</v>
      </c>
    </row>
    <row r="129" spans="1:15" ht="21.75" customHeight="1">
      <c r="A129" s="14" t="s">
        <v>36</v>
      </c>
      <c r="B129" s="15">
        <v>107.06</v>
      </c>
      <c r="C129" s="15">
        <v>0</v>
      </c>
      <c r="D129" s="15">
        <v>0</v>
      </c>
      <c r="E129" s="15">
        <v>0</v>
      </c>
      <c r="F129" s="52">
        <f>SUM(C129:E129)*2.5</f>
        <v>0</v>
      </c>
      <c r="G129" s="62">
        <f>B129+F129</f>
        <v>107.06</v>
      </c>
      <c r="H129" s="15">
        <v>109.59</v>
      </c>
      <c r="I129" s="15">
        <v>0</v>
      </c>
      <c r="J129" s="15">
        <v>0</v>
      </c>
      <c r="K129" s="15">
        <v>0</v>
      </c>
      <c r="L129" s="52">
        <f>SUM(I129:K129)*2.5</f>
        <v>0</v>
      </c>
      <c r="M129" s="62">
        <f>H129+L129</f>
        <v>109.59</v>
      </c>
      <c r="N129" s="52">
        <f>G129+M129</f>
        <v>216.65</v>
      </c>
      <c r="O129" s="15">
        <f>N129/2</f>
        <v>108.325</v>
      </c>
    </row>
    <row r="130" spans="1:15" ht="21.75" customHeight="1">
      <c r="A130" s="14" t="s">
        <v>21</v>
      </c>
      <c r="B130" s="15">
        <v>81.96</v>
      </c>
      <c r="C130" s="15">
        <v>0</v>
      </c>
      <c r="D130" s="15">
        <v>0</v>
      </c>
      <c r="E130" s="15">
        <v>0</v>
      </c>
      <c r="F130" s="55">
        <f>SUM(C130:E130)*2.5</f>
        <v>0</v>
      </c>
      <c r="G130" s="62">
        <f>B130+F130</f>
        <v>81.96</v>
      </c>
      <c r="H130" s="15">
        <v>69.81</v>
      </c>
      <c r="I130" s="15">
        <v>0</v>
      </c>
      <c r="J130" s="15">
        <v>0</v>
      </c>
      <c r="K130" s="15">
        <v>0</v>
      </c>
      <c r="L130" s="55">
        <f>SUM(I130:K130)*2.5</f>
        <v>0</v>
      </c>
      <c r="M130" s="62">
        <f>H130+L130</f>
        <v>69.81</v>
      </c>
      <c r="N130" s="52">
        <f>G130+M130</f>
        <v>151.76999999999998</v>
      </c>
      <c r="O130" s="15">
        <f>N130/2</f>
        <v>75.88499999999999</v>
      </c>
    </row>
    <row r="131" spans="1:15" ht="21.75" customHeight="1">
      <c r="A131" s="17" t="s">
        <v>37</v>
      </c>
      <c r="B131" s="64">
        <f aca="true" t="shared" si="50" ref="B131:O131">SUM(B132:B133)</f>
        <v>164.31</v>
      </c>
      <c r="C131" s="64">
        <f t="shared" si="50"/>
        <v>0</v>
      </c>
      <c r="D131" s="64">
        <f t="shared" si="50"/>
        <v>0</v>
      </c>
      <c r="E131" s="64">
        <f t="shared" si="50"/>
        <v>0</v>
      </c>
      <c r="F131" s="64">
        <f t="shared" si="50"/>
        <v>0</v>
      </c>
      <c r="G131" s="64">
        <f t="shared" si="50"/>
        <v>164.31</v>
      </c>
      <c r="H131" s="64">
        <f t="shared" si="50"/>
        <v>165.83</v>
      </c>
      <c r="I131" s="64">
        <f t="shared" si="50"/>
        <v>0</v>
      </c>
      <c r="J131" s="64">
        <f t="shared" si="50"/>
        <v>0</v>
      </c>
      <c r="K131" s="64">
        <f t="shared" si="50"/>
        <v>0</v>
      </c>
      <c r="L131" s="64">
        <f t="shared" si="50"/>
        <v>0</v>
      </c>
      <c r="M131" s="64">
        <f t="shared" si="50"/>
        <v>165.83</v>
      </c>
      <c r="N131" s="64">
        <f t="shared" si="50"/>
        <v>330.14000000000004</v>
      </c>
      <c r="O131" s="64">
        <f t="shared" si="50"/>
        <v>165.07000000000002</v>
      </c>
    </row>
    <row r="132" spans="1:15" ht="21.75" customHeight="1">
      <c r="A132" s="19" t="s">
        <v>76</v>
      </c>
      <c r="B132" s="51">
        <v>73.92</v>
      </c>
      <c r="C132" s="51">
        <v>0</v>
      </c>
      <c r="D132" s="51">
        <v>0</v>
      </c>
      <c r="E132" s="51">
        <v>0</v>
      </c>
      <c r="F132" s="51">
        <f>SUM(C132:E132)*2.5</f>
        <v>0</v>
      </c>
      <c r="G132" s="20">
        <f>B132+F132</f>
        <v>73.92</v>
      </c>
      <c r="H132" s="51">
        <v>80.18</v>
      </c>
      <c r="I132" s="51">
        <v>0</v>
      </c>
      <c r="J132" s="51">
        <v>0</v>
      </c>
      <c r="K132" s="51">
        <v>0</v>
      </c>
      <c r="L132" s="51">
        <f>SUM(I132:K132)*2.5</f>
        <v>0</v>
      </c>
      <c r="M132" s="20">
        <f>H132+L132</f>
        <v>80.18</v>
      </c>
      <c r="N132" s="51">
        <f>G132+M132</f>
        <v>154.10000000000002</v>
      </c>
      <c r="O132" s="51">
        <f>N132/2</f>
        <v>77.05000000000001</v>
      </c>
    </row>
    <row r="133" spans="1:15" ht="21.75" customHeight="1">
      <c r="A133" s="147" t="s">
        <v>39</v>
      </c>
      <c r="B133" s="148">
        <f aca="true" t="shared" si="51" ref="B133:O133">SUM(B134:B135)</f>
        <v>90.39</v>
      </c>
      <c r="C133" s="148">
        <f t="shared" si="51"/>
        <v>0</v>
      </c>
      <c r="D133" s="148">
        <f t="shared" si="51"/>
        <v>0</v>
      </c>
      <c r="E133" s="148">
        <f t="shared" si="51"/>
        <v>0</v>
      </c>
      <c r="F133" s="148">
        <f t="shared" si="51"/>
        <v>0</v>
      </c>
      <c r="G133" s="148">
        <f t="shared" si="51"/>
        <v>90.39</v>
      </c>
      <c r="H133" s="148">
        <f t="shared" si="51"/>
        <v>85.65</v>
      </c>
      <c r="I133" s="148">
        <f t="shared" si="51"/>
        <v>0</v>
      </c>
      <c r="J133" s="148">
        <f t="shared" si="51"/>
        <v>0</v>
      </c>
      <c r="K133" s="148">
        <f t="shared" si="51"/>
        <v>0</v>
      </c>
      <c r="L133" s="148">
        <f t="shared" si="51"/>
        <v>0</v>
      </c>
      <c r="M133" s="148">
        <f t="shared" si="51"/>
        <v>85.65</v>
      </c>
      <c r="N133" s="148">
        <f t="shared" si="51"/>
        <v>176.04000000000002</v>
      </c>
      <c r="O133" s="148">
        <f t="shared" si="51"/>
        <v>88.02000000000001</v>
      </c>
    </row>
    <row r="134" spans="1:15" ht="21.75" customHeight="1">
      <c r="A134" s="14" t="s">
        <v>38</v>
      </c>
      <c r="B134" s="15">
        <v>22.94</v>
      </c>
      <c r="C134" s="15">
        <v>0</v>
      </c>
      <c r="D134" s="15">
        <v>0</v>
      </c>
      <c r="E134" s="15">
        <v>0</v>
      </c>
      <c r="F134" s="52">
        <f>SUM(C134:E134)*2.5</f>
        <v>0</v>
      </c>
      <c r="G134" s="62">
        <f>B134+F134</f>
        <v>22.94</v>
      </c>
      <c r="H134" s="15">
        <v>28.71</v>
      </c>
      <c r="I134" s="15">
        <v>0</v>
      </c>
      <c r="J134" s="15">
        <v>0</v>
      </c>
      <c r="K134" s="15">
        <v>0</v>
      </c>
      <c r="L134" s="52">
        <f>SUM(I134:K134)*2.5</f>
        <v>0</v>
      </c>
      <c r="M134" s="62">
        <f>H134+L134</f>
        <v>28.71</v>
      </c>
      <c r="N134" s="52">
        <f>G134+M134</f>
        <v>51.650000000000006</v>
      </c>
      <c r="O134" s="15">
        <f>N134/2</f>
        <v>25.825000000000003</v>
      </c>
    </row>
    <row r="135" spans="1:15" ht="21.75" customHeight="1">
      <c r="A135" s="26" t="s">
        <v>109</v>
      </c>
      <c r="B135" s="27">
        <v>67.45</v>
      </c>
      <c r="C135" s="27">
        <v>0</v>
      </c>
      <c r="D135" s="27">
        <v>0</v>
      </c>
      <c r="E135" s="27">
        <v>0</v>
      </c>
      <c r="F135" s="53">
        <f>SUM(C135:E135)*2.5</f>
        <v>0</v>
      </c>
      <c r="G135" s="38">
        <f>B135+F135</f>
        <v>67.45</v>
      </c>
      <c r="H135" s="27">
        <v>56.94</v>
      </c>
      <c r="I135" s="27">
        <v>0</v>
      </c>
      <c r="J135" s="27">
        <v>0</v>
      </c>
      <c r="K135" s="27">
        <v>0</v>
      </c>
      <c r="L135" s="53">
        <f>SUM(I135:K135)*2.5</f>
        <v>0</v>
      </c>
      <c r="M135" s="38">
        <f>H135+L135</f>
        <v>56.94</v>
      </c>
      <c r="N135" s="53">
        <f>G135+M135</f>
        <v>124.39</v>
      </c>
      <c r="O135" s="27">
        <f>N135/2</f>
        <v>62.195</v>
      </c>
    </row>
    <row r="136" spans="1:15" ht="21.75" customHeight="1">
      <c r="A136" s="65" t="s">
        <v>105</v>
      </c>
      <c r="B136" s="65"/>
      <c r="C136" s="65"/>
      <c r="D136" s="65"/>
      <c r="E136" s="65"/>
      <c r="F136" s="65"/>
      <c r="G136" s="65"/>
      <c r="H136" s="66"/>
      <c r="I136" s="66"/>
      <c r="J136" s="66"/>
      <c r="K136" s="66"/>
      <c r="L136" s="66"/>
      <c r="M136" s="66"/>
      <c r="N136" s="66"/>
      <c r="O136" s="66"/>
    </row>
    <row r="137" spans="1:15" ht="21.75" customHeight="1">
      <c r="A137" s="66" t="s">
        <v>126</v>
      </c>
      <c r="B137" s="66"/>
      <c r="C137" s="66"/>
      <c r="D137" s="66"/>
      <c r="E137" s="66"/>
      <c r="F137" s="66"/>
      <c r="G137" s="66"/>
      <c r="H137" s="66"/>
      <c r="I137" s="66"/>
      <c r="J137" s="66"/>
      <c r="K137" s="66"/>
      <c r="L137" s="66"/>
      <c r="M137" s="66"/>
      <c r="N137" s="66"/>
      <c r="O137" s="66"/>
    </row>
  </sheetData>
  <sheetProtection/>
  <mergeCells count="30">
    <mergeCell ref="B119:F119"/>
    <mergeCell ref="H119:L119"/>
    <mergeCell ref="B75:F75"/>
    <mergeCell ref="H75:L75"/>
    <mergeCell ref="A117:O117"/>
    <mergeCell ref="B118:G118"/>
    <mergeCell ref="H118:M118"/>
    <mergeCell ref="A95:O95"/>
    <mergeCell ref="B96:G96"/>
    <mergeCell ref="H96:M96"/>
    <mergeCell ref="B50:F50"/>
    <mergeCell ref="H50:L50"/>
    <mergeCell ref="A73:O73"/>
    <mergeCell ref="B74:G74"/>
    <mergeCell ref="H74:M74"/>
    <mergeCell ref="B26:F26"/>
    <mergeCell ref="H26:L26"/>
    <mergeCell ref="A48:O48"/>
    <mergeCell ref="B49:G49"/>
    <mergeCell ref="H49:M49"/>
    <mergeCell ref="B97:F97"/>
    <mergeCell ref="H97:L97"/>
    <mergeCell ref="A1:O1"/>
    <mergeCell ref="H2:M2"/>
    <mergeCell ref="B2:G2"/>
    <mergeCell ref="B3:F3"/>
    <mergeCell ref="H3:L3"/>
    <mergeCell ref="A24:O24"/>
    <mergeCell ref="B25:G25"/>
    <mergeCell ref="H25:M25"/>
  </mergeCells>
  <printOptions horizontalCentered="1"/>
  <pageMargins left="0.5905511811023623" right="0.3937007874015748" top="0.984251968503937" bottom="0.984251968503937" header="0.5118110236220472" footer="0.5118110236220472"/>
  <pageSetup horizontalDpi="600" verticalDpi="600" orientation="landscape" paperSize="9" r:id="rId1"/>
  <headerFooter alignWithMargins="0">
    <oddFooter>&amp;L&amp;"Angsana New,ธรรมดา"&amp;8งานวิจัยสถาบันและสารสนเทศ&amp;C&amp;"Angsana New,ธรรมดา"&amp;8ข้อมูล ณ วันที่ 16 พฤศจิกายน  2552&amp;R&amp;"Angsana New,ธรรมดา"&amp;8 FTES ปกติ  1/52 -2/52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98"/>
  <sheetViews>
    <sheetView tabSelected="1" zoomScalePageLayoutView="0" workbookViewId="0" topLeftCell="A1">
      <selection activeCell="R19" sqref="R19"/>
    </sheetView>
  </sheetViews>
  <sheetFormatPr defaultColWidth="9.140625" defaultRowHeight="12.75"/>
  <cols>
    <col min="1" max="1" width="28.8515625" style="0" customWidth="1"/>
    <col min="2" max="2" width="8.140625" style="0" bestFit="1" customWidth="1"/>
    <col min="3" max="3" width="7.421875" style="0" bestFit="1" customWidth="1"/>
    <col min="4" max="4" width="6.8515625" style="0" bestFit="1" customWidth="1"/>
    <col min="5" max="5" width="6.00390625" style="0" bestFit="1" customWidth="1"/>
    <col min="6" max="7" width="8.140625" style="0" bestFit="1" customWidth="1"/>
    <col min="8" max="8" width="6.8515625" style="0" bestFit="1" customWidth="1"/>
    <col min="9" max="9" width="7.421875" style="0" bestFit="1" customWidth="1"/>
    <col min="10" max="10" width="6.8515625" style="0" bestFit="1" customWidth="1"/>
    <col min="11" max="11" width="6.00390625" style="0" bestFit="1" customWidth="1"/>
    <col min="12" max="15" width="8.140625" style="0" bestFit="1" customWidth="1"/>
  </cols>
  <sheetData>
    <row r="1" spans="1:15" ht="19.5" customHeight="1">
      <c r="A1" s="165" t="s">
        <v>125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</row>
    <row r="2" spans="1:15" ht="19.5" customHeight="1">
      <c r="A2" s="68"/>
      <c r="B2" s="163" t="s">
        <v>120</v>
      </c>
      <c r="C2" s="163"/>
      <c r="D2" s="163"/>
      <c r="E2" s="163"/>
      <c r="F2" s="163"/>
      <c r="G2" s="164"/>
      <c r="H2" s="163" t="s">
        <v>119</v>
      </c>
      <c r="I2" s="163"/>
      <c r="J2" s="163"/>
      <c r="K2" s="163"/>
      <c r="L2" s="163"/>
      <c r="M2" s="164"/>
      <c r="N2" s="67" t="s">
        <v>1</v>
      </c>
      <c r="O2" s="68"/>
    </row>
    <row r="3" spans="1:15" ht="19.5" customHeight="1">
      <c r="A3" s="69" t="s">
        <v>2</v>
      </c>
      <c r="B3" s="162" t="s">
        <v>40</v>
      </c>
      <c r="C3" s="163"/>
      <c r="D3" s="163"/>
      <c r="E3" s="163"/>
      <c r="F3" s="164"/>
      <c r="G3" s="69" t="s">
        <v>1</v>
      </c>
      <c r="H3" s="162" t="s">
        <v>40</v>
      </c>
      <c r="I3" s="163"/>
      <c r="J3" s="163"/>
      <c r="K3" s="163"/>
      <c r="L3" s="164"/>
      <c r="M3" s="69" t="s">
        <v>1</v>
      </c>
      <c r="N3" s="69" t="s">
        <v>65</v>
      </c>
      <c r="O3" s="69" t="s">
        <v>67</v>
      </c>
    </row>
    <row r="4" spans="1:15" ht="19.5" customHeight="1">
      <c r="A4" s="72"/>
      <c r="B4" s="71" t="s">
        <v>0</v>
      </c>
      <c r="C4" s="71" t="s">
        <v>77</v>
      </c>
      <c r="D4" s="71" t="s">
        <v>68</v>
      </c>
      <c r="E4" s="71" t="s">
        <v>78</v>
      </c>
      <c r="F4" s="71" t="s">
        <v>64</v>
      </c>
      <c r="G4" s="71" t="s">
        <v>44</v>
      </c>
      <c r="H4" s="71" t="s">
        <v>0</v>
      </c>
      <c r="I4" s="71" t="s">
        <v>77</v>
      </c>
      <c r="J4" s="71" t="s">
        <v>68</v>
      </c>
      <c r="K4" s="71" t="s">
        <v>78</v>
      </c>
      <c r="L4" s="71" t="s">
        <v>64</v>
      </c>
      <c r="M4" s="71" t="s">
        <v>44</v>
      </c>
      <c r="N4" s="71"/>
      <c r="O4" s="72"/>
    </row>
    <row r="5" spans="1:15" ht="19.5" customHeight="1">
      <c r="A5" s="70" t="s">
        <v>58</v>
      </c>
      <c r="B5" s="73">
        <f>B6+B14+B49+B51+B71+B76+B82+B92</f>
        <v>543.0600000000001</v>
      </c>
      <c r="C5" s="73">
        <f aca="true" t="shared" si="0" ref="C5:O5">C6+C14+C49+C51+C71+C76+C82+C92</f>
        <v>102.08</v>
      </c>
      <c r="D5" s="73">
        <f t="shared" si="0"/>
        <v>567.28</v>
      </c>
      <c r="E5" s="73">
        <f t="shared" si="0"/>
        <v>0</v>
      </c>
      <c r="F5" s="73">
        <f t="shared" si="0"/>
        <v>1008.05</v>
      </c>
      <c r="G5" s="73">
        <f t="shared" si="0"/>
        <v>1551.11</v>
      </c>
      <c r="H5" s="73">
        <f t="shared" si="0"/>
        <v>546.89</v>
      </c>
      <c r="I5" s="73">
        <f t="shared" si="0"/>
        <v>25</v>
      </c>
      <c r="J5" s="73">
        <f t="shared" si="0"/>
        <v>415.65999999999997</v>
      </c>
      <c r="K5" s="73">
        <f t="shared" si="0"/>
        <v>0</v>
      </c>
      <c r="L5" s="73">
        <f t="shared" si="0"/>
        <v>663.49</v>
      </c>
      <c r="M5" s="73">
        <f t="shared" si="0"/>
        <v>1210.38</v>
      </c>
      <c r="N5" s="73">
        <f t="shared" si="0"/>
        <v>2761.49</v>
      </c>
      <c r="O5" s="73">
        <f t="shared" si="0"/>
        <v>1440.105</v>
      </c>
    </row>
    <row r="6" spans="1:15" ht="19.5" customHeight="1">
      <c r="A6" s="74" t="s">
        <v>3</v>
      </c>
      <c r="B6" s="13">
        <f>SUM(B7:B9)</f>
        <v>243.08</v>
      </c>
      <c r="C6" s="13">
        <f aca="true" t="shared" si="1" ref="C6:O6">SUM(C7:C9)</f>
        <v>0</v>
      </c>
      <c r="D6" s="13">
        <f t="shared" si="1"/>
        <v>36.25</v>
      </c>
      <c r="E6" s="13">
        <f t="shared" si="1"/>
        <v>0</v>
      </c>
      <c r="F6" s="13">
        <f t="shared" si="1"/>
        <v>54.375</v>
      </c>
      <c r="G6" s="13">
        <f t="shared" si="1"/>
        <v>297.45500000000004</v>
      </c>
      <c r="H6" s="13">
        <f t="shared" si="1"/>
        <v>287.01</v>
      </c>
      <c r="I6" s="13">
        <f t="shared" si="1"/>
        <v>0</v>
      </c>
      <c r="J6" s="13">
        <f t="shared" si="1"/>
        <v>24.25</v>
      </c>
      <c r="K6" s="13">
        <f t="shared" si="1"/>
        <v>0</v>
      </c>
      <c r="L6" s="13">
        <f t="shared" si="1"/>
        <v>36.375</v>
      </c>
      <c r="M6" s="13">
        <f t="shared" si="1"/>
        <v>323.385</v>
      </c>
      <c r="N6" s="13">
        <f t="shared" si="1"/>
        <v>620.8399999999999</v>
      </c>
      <c r="O6" s="13">
        <f t="shared" si="1"/>
        <v>369.78</v>
      </c>
    </row>
    <row r="7" spans="1:15" ht="19.5" customHeight="1">
      <c r="A7" s="97" t="s">
        <v>121</v>
      </c>
      <c r="B7" s="29">
        <v>0</v>
      </c>
      <c r="C7" s="29">
        <v>0</v>
      </c>
      <c r="D7" s="29">
        <v>0</v>
      </c>
      <c r="E7" s="29">
        <v>0</v>
      </c>
      <c r="F7" s="122">
        <f>SUM(C7:E7)*1.5</f>
        <v>0</v>
      </c>
      <c r="G7" s="122">
        <f>B7+F7</f>
        <v>0</v>
      </c>
      <c r="H7" s="29">
        <v>1.28</v>
      </c>
      <c r="I7" s="29">
        <v>0</v>
      </c>
      <c r="J7" s="29">
        <v>0</v>
      </c>
      <c r="K7" s="29">
        <v>0</v>
      </c>
      <c r="L7" s="122">
        <f>SUM(I7:K7)*1.5</f>
        <v>0</v>
      </c>
      <c r="M7" s="122">
        <f>H7+L7</f>
        <v>1.28</v>
      </c>
      <c r="N7" s="85">
        <f>G7+M7</f>
        <v>1.28</v>
      </c>
      <c r="O7" s="85">
        <f>N7/2</f>
        <v>0.64</v>
      </c>
    </row>
    <row r="8" spans="1:15" ht="19.5" customHeight="1">
      <c r="A8" s="83" t="s">
        <v>100</v>
      </c>
      <c r="B8" s="85">
        <v>86.75</v>
      </c>
      <c r="C8" s="85">
        <v>0</v>
      </c>
      <c r="D8" s="85">
        <v>0</v>
      </c>
      <c r="E8" s="85">
        <v>0</v>
      </c>
      <c r="F8" s="122">
        <f>SUM(C8:E8)*1.5</f>
        <v>0</v>
      </c>
      <c r="G8" s="122">
        <f>B8+F8</f>
        <v>86.75</v>
      </c>
      <c r="H8" s="85">
        <v>106.22</v>
      </c>
      <c r="I8" s="85">
        <v>0</v>
      </c>
      <c r="J8" s="85">
        <v>0</v>
      </c>
      <c r="K8" s="85">
        <v>0</v>
      </c>
      <c r="L8" s="122">
        <f>SUM(I8:K8)*1.5</f>
        <v>0</v>
      </c>
      <c r="M8" s="122">
        <f>H8+L8</f>
        <v>106.22</v>
      </c>
      <c r="N8" s="85">
        <f>G8+M8</f>
        <v>192.97</v>
      </c>
      <c r="O8" s="85">
        <f>N8/2</f>
        <v>96.485</v>
      </c>
    </row>
    <row r="9" spans="1:15" ht="19.5" customHeight="1">
      <c r="A9" s="83" t="s">
        <v>99</v>
      </c>
      <c r="B9" s="85">
        <f>SUM(B10:B12)</f>
        <v>156.33</v>
      </c>
      <c r="C9" s="85">
        <f aca="true" t="shared" si="2" ref="C9:O9">SUM(C10:C12)</f>
        <v>0</v>
      </c>
      <c r="D9" s="85">
        <f t="shared" si="2"/>
        <v>36.25</v>
      </c>
      <c r="E9" s="85">
        <f t="shared" si="2"/>
        <v>0</v>
      </c>
      <c r="F9" s="85">
        <f t="shared" si="2"/>
        <v>54.375</v>
      </c>
      <c r="G9" s="85">
        <f t="shared" si="2"/>
        <v>210.705</v>
      </c>
      <c r="H9" s="85">
        <f t="shared" si="2"/>
        <v>179.51</v>
      </c>
      <c r="I9" s="85">
        <f t="shared" si="2"/>
        <v>0</v>
      </c>
      <c r="J9" s="85">
        <f t="shared" si="2"/>
        <v>24.25</v>
      </c>
      <c r="K9" s="85">
        <f t="shared" si="2"/>
        <v>0</v>
      </c>
      <c r="L9" s="85">
        <f t="shared" si="2"/>
        <v>36.375</v>
      </c>
      <c r="M9" s="85">
        <f t="shared" si="2"/>
        <v>215.885</v>
      </c>
      <c r="N9" s="85">
        <f t="shared" si="2"/>
        <v>426.59</v>
      </c>
      <c r="O9" s="85">
        <f t="shared" si="2"/>
        <v>272.655</v>
      </c>
    </row>
    <row r="10" spans="1:15" ht="19.5" customHeight="1">
      <c r="A10" s="150" t="s">
        <v>122</v>
      </c>
      <c r="B10" s="84">
        <v>0</v>
      </c>
      <c r="C10" s="84">
        <v>0</v>
      </c>
      <c r="D10" s="84">
        <v>0</v>
      </c>
      <c r="E10" s="84">
        <v>0</v>
      </c>
      <c r="F10" s="21">
        <f>SUM(C10:E10)*1.5</f>
        <v>0</v>
      </c>
      <c r="G10" s="84">
        <f>B10+F10</f>
        <v>0</v>
      </c>
      <c r="H10" s="84">
        <v>1.28</v>
      </c>
      <c r="I10" s="84">
        <v>0</v>
      </c>
      <c r="J10" s="84">
        <v>0</v>
      </c>
      <c r="K10" s="84">
        <v>0</v>
      </c>
      <c r="L10" s="21">
        <f>SUM(I10:K10)*1.5</f>
        <v>0</v>
      </c>
      <c r="M10" s="84">
        <f>H10+L10</f>
        <v>1.28</v>
      </c>
      <c r="N10" s="84">
        <f>G10+M10</f>
        <v>1.28</v>
      </c>
      <c r="O10" s="84">
        <f>SUM(O12:O13)</f>
        <v>60</v>
      </c>
    </row>
    <row r="11" spans="1:15" ht="19.5" customHeight="1">
      <c r="A11" s="75" t="s">
        <v>123</v>
      </c>
      <c r="B11" s="76">
        <v>156.33</v>
      </c>
      <c r="C11" s="76">
        <v>0</v>
      </c>
      <c r="D11" s="76">
        <v>0</v>
      </c>
      <c r="E11" s="76">
        <v>0</v>
      </c>
      <c r="F11" s="21">
        <f>SUM(C11:E11)*1.5</f>
        <v>0</v>
      </c>
      <c r="G11" s="84">
        <f>B11+F11</f>
        <v>156.33</v>
      </c>
      <c r="H11" s="76">
        <v>178.23</v>
      </c>
      <c r="I11" s="76">
        <v>0</v>
      </c>
      <c r="J11" s="76">
        <v>0</v>
      </c>
      <c r="K11" s="76">
        <v>0</v>
      </c>
      <c r="L11" s="21">
        <f>SUM(I11:K11)*1.5</f>
        <v>0</v>
      </c>
      <c r="M11" s="84">
        <f>H11+L11</f>
        <v>178.23</v>
      </c>
      <c r="N11" s="84">
        <f>G11+M11</f>
        <v>334.56</v>
      </c>
      <c r="O11" s="76">
        <f>N11/2</f>
        <v>167.28</v>
      </c>
    </row>
    <row r="12" spans="1:15" ht="19.5" customHeight="1">
      <c r="A12" s="75" t="s">
        <v>124</v>
      </c>
      <c r="B12" s="76">
        <v>0</v>
      </c>
      <c r="C12" s="76">
        <v>0</v>
      </c>
      <c r="D12" s="76">
        <v>36.25</v>
      </c>
      <c r="E12" s="76">
        <v>0</v>
      </c>
      <c r="F12" s="21">
        <f>SUM(C12:E12)*1.5</f>
        <v>54.375</v>
      </c>
      <c r="G12" s="84">
        <f>B12+F12</f>
        <v>54.375</v>
      </c>
      <c r="H12" s="76">
        <v>0</v>
      </c>
      <c r="I12" s="76">
        <v>0</v>
      </c>
      <c r="J12" s="76">
        <v>24.25</v>
      </c>
      <c r="K12" s="76">
        <v>0</v>
      </c>
      <c r="L12" s="21">
        <f>SUM(I12:K12)*1.5</f>
        <v>36.375</v>
      </c>
      <c r="M12" s="84">
        <f>H12+L12</f>
        <v>36.375</v>
      </c>
      <c r="N12" s="84">
        <f>G12+M12</f>
        <v>90.75</v>
      </c>
      <c r="O12" s="76">
        <f>N12/2</f>
        <v>45.375</v>
      </c>
    </row>
    <row r="13" spans="1:15" ht="19.5" customHeight="1">
      <c r="A13" s="120" t="s">
        <v>74</v>
      </c>
      <c r="B13" s="79">
        <v>0</v>
      </c>
      <c r="C13" s="79">
        <v>0</v>
      </c>
      <c r="D13" s="79">
        <v>0</v>
      </c>
      <c r="E13" s="79">
        <v>0</v>
      </c>
      <c r="F13" s="25">
        <f>SUM(C13:E13)*1.5</f>
        <v>0</v>
      </c>
      <c r="G13" s="25">
        <f>B13+F13</f>
        <v>0</v>
      </c>
      <c r="H13" s="79">
        <v>0</v>
      </c>
      <c r="I13" s="79">
        <v>0</v>
      </c>
      <c r="J13" s="79">
        <v>19.5</v>
      </c>
      <c r="K13" s="79">
        <v>0</v>
      </c>
      <c r="L13" s="25">
        <f>SUM(I13:K13)*1.5</f>
        <v>29.25</v>
      </c>
      <c r="M13" s="25">
        <f>H13+L13</f>
        <v>29.25</v>
      </c>
      <c r="N13" s="79">
        <f>G13+M13</f>
        <v>29.25</v>
      </c>
      <c r="O13" s="79">
        <f>N13/2</f>
        <v>14.625</v>
      </c>
    </row>
    <row r="14" spans="1:15" ht="19.5" customHeight="1">
      <c r="A14" s="77" t="s">
        <v>4</v>
      </c>
      <c r="B14" s="18">
        <f>B15+B20+B28+B35+B38+B41</f>
        <v>0</v>
      </c>
      <c r="C14" s="18">
        <f aca="true" t="shared" si="3" ref="C14:O14">C15+C20+C28+C35+C38+C41</f>
        <v>102.08</v>
      </c>
      <c r="D14" s="18">
        <f t="shared" si="3"/>
        <v>461.25</v>
      </c>
      <c r="E14" s="18">
        <f t="shared" si="3"/>
        <v>0</v>
      </c>
      <c r="F14" s="18">
        <f t="shared" si="3"/>
        <v>844.995</v>
      </c>
      <c r="G14" s="18">
        <f t="shared" si="3"/>
        <v>844.995</v>
      </c>
      <c r="H14" s="18">
        <f t="shared" si="3"/>
        <v>7.92</v>
      </c>
      <c r="I14" s="18">
        <f t="shared" si="3"/>
        <v>25</v>
      </c>
      <c r="J14" s="18">
        <f t="shared" si="3"/>
        <v>338.08</v>
      </c>
      <c r="K14" s="18">
        <f t="shared" si="3"/>
        <v>0</v>
      </c>
      <c r="L14" s="18">
        <f t="shared" si="3"/>
        <v>544.62</v>
      </c>
      <c r="M14" s="18">
        <f t="shared" si="3"/>
        <v>552.54</v>
      </c>
      <c r="N14" s="18">
        <f t="shared" si="3"/>
        <v>1397.535</v>
      </c>
      <c r="O14" s="18">
        <f t="shared" si="3"/>
        <v>698.7675</v>
      </c>
    </row>
    <row r="15" spans="1:15" ht="19.5" customHeight="1">
      <c r="A15" s="83" t="s">
        <v>53</v>
      </c>
      <c r="B15" s="35">
        <f aca="true" t="shared" si="4" ref="B15:O15">SUM(B16:B18)</f>
        <v>0</v>
      </c>
      <c r="C15" s="35">
        <f t="shared" si="4"/>
        <v>13.5</v>
      </c>
      <c r="D15" s="35">
        <f t="shared" si="4"/>
        <v>260.75</v>
      </c>
      <c r="E15" s="35">
        <f t="shared" si="4"/>
        <v>0</v>
      </c>
      <c r="F15" s="35">
        <f t="shared" si="4"/>
        <v>411.375</v>
      </c>
      <c r="G15" s="35">
        <f t="shared" si="4"/>
        <v>411.375</v>
      </c>
      <c r="H15" s="35">
        <f t="shared" si="4"/>
        <v>0</v>
      </c>
      <c r="I15" s="35">
        <f t="shared" si="4"/>
        <v>0</v>
      </c>
      <c r="J15" s="35">
        <f t="shared" si="4"/>
        <v>181.75</v>
      </c>
      <c r="K15" s="35">
        <f t="shared" si="4"/>
        <v>0</v>
      </c>
      <c r="L15" s="35">
        <f t="shared" si="4"/>
        <v>272.625</v>
      </c>
      <c r="M15" s="35">
        <f t="shared" si="4"/>
        <v>272.625</v>
      </c>
      <c r="N15" s="35">
        <f t="shared" si="4"/>
        <v>684</v>
      </c>
      <c r="O15" s="35">
        <f t="shared" si="4"/>
        <v>342</v>
      </c>
    </row>
    <row r="16" spans="1:15" ht="19.5" customHeight="1">
      <c r="A16" s="75" t="s">
        <v>8</v>
      </c>
      <c r="B16" s="76">
        <v>0</v>
      </c>
      <c r="C16" s="76">
        <v>0</v>
      </c>
      <c r="D16" s="76">
        <v>260.75</v>
      </c>
      <c r="E16" s="76">
        <v>0</v>
      </c>
      <c r="F16" s="21">
        <f>SUM(C16:E16)*1.5</f>
        <v>391.125</v>
      </c>
      <c r="G16" s="21">
        <f>B16+F16</f>
        <v>391.125</v>
      </c>
      <c r="H16" s="76">
        <v>0</v>
      </c>
      <c r="I16" s="76">
        <v>0</v>
      </c>
      <c r="J16" s="76">
        <v>181.75</v>
      </c>
      <c r="K16" s="76">
        <v>0</v>
      </c>
      <c r="L16" s="21">
        <f>SUM(I16:K16)*1.5</f>
        <v>272.625</v>
      </c>
      <c r="M16" s="21">
        <f>H16+L16</f>
        <v>272.625</v>
      </c>
      <c r="N16" s="80">
        <f>G16+M16</f>
        <v>663.75</v>
      </c>
      <c r="O16" s="76">
        <f>N16/2</f>
        <v>331.875</v>
      </c>
    </row>
    <row r="17" spans="1:15" ht="19.5" customHeight="1">
      <c r="A17" s="123" t="s">
        <v>69</v>
      </c>
      <c r="B17" s="100">
        <v>0</v>
      </c>
      <c r="C17" s="100">
        <v>13.5</v>
      </c>
      <c r="D17" s="100">
        <v>0</v>
      </c>
      <c r="E17" s="100">
        <v>0</v>
      </c>
      <c r="F17" s="115">
        <f>SUM(C17:E17)*1.5</f>
        <v>20.25</v>
      </c>
      <c r="G17" s="115">
        <f>B17+F17</f>
        <v>20.25</v>
      </c>
      <c r="H17" s="100">
        <v>0</v>
      </c>
      <c r="I17" s="100">
        <v>0</v>
      </c>
      <c r="J17" s="100">
        <v>0</v>
      </c>
      <c r="K17" s="100">
        <v>0</v>
      </c>
      <c r="L17" s="115">
        <f>SUM(I17:K17)*1.5</f>
        <v>0</v>
      </c>
      <c r="M17" s="115">
        <f>H17+L17</f>
        <v>0</v>
      </c>
      <c r="N17" s="124">
        <f>G17+M17</f>
        <v>20.25</v>
      </c>
      <c r="O17" s="100">
        <f>N17/2</f>
        <v>10.125</v>
      </c>
    </row>
    <row r="18" spans="1:15" ht="19.5" customHeight="1">
      <c r="A18" s="81" t="s">
        <v>90</v>
      </c>
      <c r="B18" s="76">
        <v>0</v>
      </c>
      <c r="C18" s="76">
        <v>0</v>
      </c>
      <c r="D18" s="76">
        <v>0</v>
      </c>
      <c r="E18" s="76">
        <v>0</v>
      </c>
      <c r="F18" s="21">
        <f>SUM(C18:E18)*1.5</f>
        <v>0</v>
      </c>
      <c r="G18" s="21">
        <f>B18+F18</f>
        <v>0</v>
      </c>
      <c r="H18" s="76">
        <v>0</v>
      </c>
      <c r="I18" s="76">
        <v>0</v>
      </c>
      <c r="J18" s="76">
        <v>0</v>
      </c>
      <c r="K18" s="76">
        <v>0</v>
      </c>
      <c r="L18" s="21">
        <f>SUM(I18:K18)*1.5</f>
        <v>0</v>
      </c>
      <c r="M18" s="21">
        <f>H18+L18</f>
        <v>0</v>
      </c>
      <c r="N18" s="80">
        <f>G18+M18</f>
        <v>0</v>
      </c>
      <c r="O18" s="76">
        <f>N18/2</f>
        <v>0</v>
      </c>
    </row>
    <row r="19" spans="1:15" ht="19.5" customHeight="1">
      <c r="A19" s="78" t="s">
        <v>96</v>
      </c>
      <c r="B19" s="79">
        <v>0</v>
      </c>
      <c r="C19" s="79">
        <v>0</v>
      </c>
      <c r="D19" s="79">
        <v>0</v>
      </c>
      <c r="E19" s="79">
        <v>1</v>
      </c>
      <c r="F19" s="25">
        <f>SUM(C19:E19)*1.5</f>
        <v>1.5</v>
      </c>
      <c r="G19" s="25">
        <f>B19+F19</f>
        <v>1.5</v>
      </c>
      <c r="H19" s="79">
        <v>0</v>
      </c>
      <c r="I19" s="79">
        <v>0</v>
      </c>
      <c r="J19" s="79">
        <v>0</v>
      </c>
      <c r="K19" s="79">
        <v>0</v>
      </c>
      <c r="L19" s="25">
        <f>SUM(I19:K19)*1.5</f>
        <v>0</v>
      </c>
      <c r="M19" s="25">
        <f>H19+L19</f>
        <v>0</v>
      </c>
      <c r="N19" s="79">
        <f>G19+M19</f>
        <v>1.5</v>
      </c>
      <c r="O19" s="79">
        <f>N19/2</f>
        <v>0.75</v>
      </c>
    </row>
    <row r="20" spans="1:15" ht="19.5" customHeight="1">
      <c r="A20" s="83" t="s">
        <v>50</v>
      </c>
      <c r="B20" s="20">
        <f aca="true" t="shared" si="5" ref="B20:O20">B21+B23</f>
        <v>0</v>
      </c>
      <c r="C20" s="20">
        <f t="shared" si="5"/>
        <v>48.33</v>
      </c>
      <c r="D20" s="20">
        <f t="shared" si="5"/>
        <v>24.75</v>
      </c>
      <c r="E20" s="20">
        <f t="shared" si="5"/>
        <v>0</v>
      </c>
      <c r="F20" s="20">
        <f t="shared" si="5"/>
        <v>109.62</v>
      </c>
      <c r="G20" s="20">
        <f t="shared" si="5"/>
        <v>109.62</v>
      </c>
      <c r="H20" s="20">
        <f t="shared" si="5"/>
        <v>0</v>
      </c>
      <c r="I20" s="20">
        <f t="shared" si="5"/>
        <v>25</v>
      </c>
      <c r="J20" s="20">
        <f t="shared" si="5"/>
        <v>26.5</v>
      </c>
      <c r="K20" s="20">
        <f t="shared" si="5"/>
        <v>0</v>
      </c>
      <c r="L20" s="20">
        <f t="shared" si="5"/>
        <v>77.25</v>
      </c>
      <c r="M20" s="20">
        <f t="shared" si="5"/>
        <v>77.25</v>
      </c>
      <c r="N20" s="20">
        <f t="shared" si="5"/>
        <v>186.87</v>
      </c>
      <c r="O20" s="20">
        <f t="shared" si="5"/>
        <v>93.435</v>
      </c>
    </row>
    <row r="21" spans="1:15" ht="19.5" customHeight="1">
      <c r="A21" s="81" t="s">
        <v>5</v>
      </c>
      <c r="B21" s="84">
        <v>0</v>
      </c>
      <c r="C21" s="84">
        <v>0</v>
      </c>
      <c r="D21" s="84">
        <v>19</v>
      </c>
      <c r="E21" s="84">
        <v>0</v>
      </c>
      <c r="F21" s="121">
        <f>SUM(C21:E21)*1.5</f>
        <v>28.5</v>
      </c>
      <c r="G21" s="121">
        <f>B21+F21</f>
        <v>28.5</v>
      </c>
      <c r="H21" s="84">
        <v>0</v>
      </c>
      <c r="I21" s="84">
        <v>0</v>
      </c>
      <c r="J21" s="84">
        <v>22</v>
      </c>
      <c r="K21" s="84">
        <v>0</v>
      </c>
      <c r="L21" s="121">
        <f>SUM(I21:K21)*1.5</f>
        <v>33</v>
      </c>
      <c r="M21" s="121">
        <f>H21+L21</f>
        <v>33</v>
      </c>
      <c r="N21" s="84">
        <f>G21+M21</f>
        <v>61.5</v>
      </c>
      <c r="O21" s="84">
        <f>N21/2</f>
        <v>30.75</v>
      </c>
    </row>
    <row r="22" spans="1:15" ht="19.5" customHeight="1">
      <c r="A22" s="120" t="s">
        <v>74</v>
      </c>
      <c r="B22" s="79">
        <v>0</v>
      </c>
      <c r="C22" s="79">
        <v>0</v>
      </c>
      <c r="D22" s="79">
        <v>47.5</v>
      </c>
      <c r="E22" s="79">
        <v>0</v>
      </c>
      <c r="F22" s="25">
        <f>SUM(C22:E22)*1.5</f>
        <v>71.25</v>
      </c>
      <c r="G22" s="25">
        <f>B22+F22</f>
        <v>71.25</v>
      </c>
      <c r="H22" s="79">
        <v>0</v>
      </c>
      <c r="I22" s="79">
        <v>0</v>
      </c>
      <c r="J22" s="79">
        <v>0.5</v>
      </c>
      <c r="K22" s="79">
        <v>0</v>
      </c>
      <c r="L22" s="25">
        <f>SUM(I22:K22)*1.5</f>
        <v>0.75</v>
      </c>
      <c r="M22" s="25">
        <f>H22+L22</f>
        <v>0.75</v>
      </c>
      <c r="N22" s="79">
        <f>G22+M22</f>
        <v>72</v>
      </c>
      <c r="O22" s="79">
        <f>N22/2</f>
        <v>36</v>
      </c>
    </row>
    <row r="23" spans="1:15" ht="19.5" customHeight="1">
      <c r="A23" s="137" t="s">
        <v>82</v>
      </c>
      <c r="B23" s="138">
        <v>0</v>
      </c>
      <c r="C23" s="138">
        <v>48.33</v>
      </c>
      <c r="D23" s="138">
        <v>5.75</v>
      </c>
      <c r="E23" s="138">
        <v>0</v>
      </c>
      <c r="F23" s="139">
        <f>SUM(C23:E23)*1.5</f>
        <v>81.12</v>
      </c>
      <c r="G23" s="140">
        <f>B23+F23</f>
        <v>81.12</v>
      </c>
      <c r="H23" s="138">
        <v>0</v>
      </c>
      <c r="I23" s="138">
        <v>25</v>
      </c>
      <c r="J23" s="138">
        <v>4.5</v>
      </c>
      <c r="K23" s="138">
        <v>0</v>
      </c>
      <c r="L23" s="139">
        <f>SUM(I23:K23)*1.5</f>
        <v>44.25</v>
      </c>
      <c r="M23" s="140">
        <f>H23+L23</f>
        <v>44.25</v>
      </c>
      <c r="N23" s="138">
        <f>G23+M23</f>
        <v>125.37</v>
      </c>
      <c r="O23" s="138">
        <f>N23/2</f>
        <v>62.685</v>
      </c>
    </row>
    <row r="24" spans="1:15" ht="21.75" customHeight="1">
      <c r="A24" s="165" t="s">
        <v>125</v>
      </c>
      <c r="B24" s="165"/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</row>
    <row r="25" spans="1:15" ht="21.75" customHeight="1">
      <c r="A25" s="68"/>
      <c r="B25" s="163" t="s">
        <v>120</v>
      </c>
      <c r="C25" s="163"/>
      <c r="D25" s="163"/>
      <c r="E25" s="163"/>
      <c r="F25" s="163"/>
      <c r="G25" s="164"/>
      <c r="H25" s="163" t="s">
        <v>119</v>
      </c>
      <c r="I25" s="163"/>
      <c r="J25" s="163"/>
      <c r="K25" s="163"/>
      <c r="L25" s="163"/>
      <c r="M25" s="164"/>
      <c r="N25" s="67" t="s">
        <v>1</v>
      </c>
      <c r="O25" s="68"/>
    </row>
    <row r="26" spans="1:15" ht="21.75" customHeight="1">
      <c r="A26" s="69" t="s">
        <v>2</v>
      </c>
      <c r="B26" s="162" t="s">
        <v>40</v>
      </c>
      <c r="C26" s="163"/>
      <c r="D26" s="163"/>
      <c r="E26" s="163"/>
      <c r="F26" s="164"/>
      <c r="G26" s="69" t="s">
        <v>1</v>
      </c>
      <c r="H26" s="162" t="s">
        <v>40</v>
      </c>
      <c r="I26" s="163"/>
      <c r="J26" s="163"/>
      <c r="K26" s="163"/>
      <c r="L26" s="164"/>
      <c r="M26" s="69" t="s">
        <v>1</v>
      </c>
      <c r="N26" s="69" t="s">
        <v>65</v>
      </c>
      <c r="O26" s="69" t="s">
        <v>67</v>
      </c>
    </row>
    <row r="27" spans="1:15" ht="21.75" customHeight="1">
      <c r="A27" s="72"/>
      <c r="B27" s="71" t="s">
        <v>0</v>
      </c>
      <c r="C27" s="71" t="s">
        <v>77</v>
      </c>
      <c r="D27" s="71" t="s">
        <v>68</v>
      </c>
      <c r="E27" s="71" t="s">
        <v>78</v>
      </c>
      <c r="F27" s="71" t="s">
        <v>64</v>
      </c>
      <c r="G27" s="71" t="s">
        <v>44</v>
      </c>
      <c r="H27" s="71" t="s">
        <v>0</v>
      </c>
      <c r="I27" s="71" t="s">
        <v>77</v>
      </c>
      <c r="J27" s="71" t="s">
        <v>68</v>
      </c>
      <c r="K27" s="71" t="s">
        <v>78</v>
      </c>
      <c r="L27" s="71" t="s">
        <v>64</v>
      </c>
      <c r="M27" s="71" t="s">
        <v>44</v>
      </c>
      <c r="N27" s="71"/>
      <c r="O27" s="72"/>
    </row>
    <row r="28" spans="1:15" ht="21.75" customHeight="1">
      <c r="A28" s="97" t="s">
        <v>52</v>
      </c>
      <c r="B28" s="90">
        <f aca="true" t="shared" si="6" ref="B28:O28">B29+B30+B32+B33</f>
        <v>0</v>
      </c>
      <c r="C28" s="90">
        <f t="shared" si="6"/>
        <v>13.25</v>
      </c>
      <c r="D28" s="90">
        <f t="shared" si="6"/>
        <v>129.75</v>
      </c>
      <c r="E28" s="90">
        <f t="shared" si="6"/>
        <v>0</v>
      </c>
      <c r="F28" s="90">
        <f t="shared" si="6"/>
        <v>214.5</v>
      </c>
      <c r="G28" s="90">
        <f t="shared" si="6"/>
        <v>214.5</v>
      </c>
      <c r="H28" s="90">
        <f t="shared" si="6"/>
        <v>0</v>
      </c>
      <c r="I28" s="90">
        <f t="shared" si="6"/>
        <v>0</v>
      </c>
      <c r="J28" s="90">
        <f t="shared" si="6"/>
        <v>86.33</v>
      </c>
      <c r="K28" s="90">
        <f t="shared" si="6"/>
        <v>0</v>
      </c>
      <c r="L28" s="90">
        <f t="shared" si="6"/>
        <v>129.495</v>
      </c>
      <c r="M28" s="90">
        <f t="shared" si="6"/>
        <v>129.495</v>
      </c>
      <c r="N28" s="90">
        <f t="shared" si="6"/>
        <v>343.995</v>
      </c>
      <c r="O28" s="90">
        <f t="shared" si="6"/>
        <v>171.9975</v>
      </c>
    </row>
    <row r="29" spans="1:15" ht="21.75" customHeight="1">
      <c r="A29" s="75" t="s">
        <v>7</v>
      </c>
      <c r="B29" s="84">
        <v>0</v>
      </c>
      <c r="C29" s="84">
        <v>0</v>
      </c>
      <c r="D29" s="84">
        <v>4.5</v>
      </c>
      <c r="E29" s="84">
        <v>0</v>
      </c>
      <c r="F29" s="121">
        <f aca="true" t="shared" si="7" ref="F29:F34">SUM(C29:E29)*1.5</f>
        <v>6.75</v>
      </c>
      <c r="G29" s="62">
        <f aca="true" t="shared" si="8" ref="G29:G34">B29+F29</f>
        <v>6.75</v>
      </c>
      <c r="H29" s="84">
        <v>0</v>
      </c>
      <c r="I29" s="84">
        <v>0</v>
      </c>
      <c r="J29" s="84">
        <v>0</v>
      </c>
      <c r="K29" s="84">
        <v>0</v>
      </c>
      <c r="L29" s="121">
        <f aca="true" t="shared" si="9" ref="L29:L34">SUM(I29:K29)*1.5</f>
        <v>0</v>
      </c>
      <c r="M29" s="62">
        <f aca="true" t="shared" si="10" ref="M29:M42">H29+L29</f>
        <v>0</v>
      </c>
      <c r="N29" s="105">
        <f aca="true" t="shared" si="11" ref="N29:N34">G29+M29</f>
        <v>6.75</v>
      </c>
      <c r="O29" s="84">
        <f aca="true" t="shared" si="12" ref="O29:O34">N29/2</f>
        <v>3.375</v>
      </c>
    </row>
    <row r="30" spans="1:15" ht="21.75" customHeight="1">
      <c r="A30" s="126" t="s">
        <v>69</v>
      </c>
      <c r="B30" s="100">
        <v>0</v>
      </c>
      <c r="C30" s="100">
        <v>13.25</v>
      </c>
      <c r="D30" s="100">
        <v>0</v>
      </c>
      <c r="E30" s="100">
        <v>0</v>
      </c>
      <c r="F30" s="115">
        <f t="shared" si="7"/>
        <v>19.875</v>
      </c>
      <c r="G30" s="101">
        <f t="shared" si="8"/>
        <v>19.875</v>
      </c>
      <c r="H30" s="100">
        <v>0</v>
      </c>
      <c r="I30" s="100">
        <v>0</v>
      </c>
      <c r="J30" s="100">
        <v>0</v>
      </c>
      <c r="K30" s="100">
        <v>0</v>
      </c>
      <c r="L30" s="115">
        <f t="shared" si="9"/>
        <v>0</v>
      </c>
      <c r="M30" s="101">
        <f t="shared" si="10"/>
        <v>0</v>
      </c>
      <c r="N30" s="124">
        <f t="shared" si="11"/>
        <v>19.875</v>
      </c>
      <c r="O30" s="100">
        <f t="shared" si="12"/>
        <v>9.9375</v>
      </c>
    </row>
    <row r="31" spans="1:15" ht="21.75" customHeight="1">
      <c r="A31" s="120" t="s">
        <v>74</v>
      </c>
      <c r="B31" s="79">
        <v>0</v>
      </c>
      <c r="C31" s="79">
        <v>0</v>
      </c>
      <c r="D31" s="79">
        <v>0</v>
      </c>
      <c r="E31" s="79">
        <v>0</v>
      </c>
      <c r="F31" s="25">
        <f t="shared" si="7"/>
        <v>0</v>
      </c>
      <c r="G31" s="24">
        <f>B31+F31</f>
        <v>0</v>
      </c>
      <c r="H31" s="79">
        <v>0</v>
      </c>
      <c r="I31" s="79">
        <v>0</v>
      </c>
      <c r="J31" s="79">
        <v>9</v>
      </c>
      <c r="K31" s="79">
        <v>0</v>
      </c>
      <c r="L31" s="25">
        <f t="shared" si="9"/>
        <v>13.5</v>
      </c>
      <c r="M31" s="24">
        <f>H31+L31</f>
        <v>13.5</v>
      </c>
      <c r="N31" s="98">
        <f t="shared" si="11"/>
        <v>13.5</v>
      </c>
      <c r="O31" s="79">
        <f t="shared" si="12"/>
        <v>6.75</v>
      </c>
    </row>
    <row r="32" spans="1:15" ht="21.75" customHeight="1">
      <c r="A32" s="75" t="s">
        <v>41</v>
      </c>
      <c r="B32" s="84">
        <v>0</v>
      </c>
      <c r="C32" s="84">
        <v>0</v>
      </c>
      <c r="D32" s="84">
        <v>102.5</v>
      </c>
      <c r="E32" s="84">
        <v>0</v>
      </c>
      <c r="F32" s="121">
        <f t="shared" si="7"/>
        <v>153.75</v>
      </c>
      <c r="G32" s="62">
        <f t="shared" si="8"/>
        <v>153.75</v>
      </c>
      <c r="H32" s="84">
        <v>0</v>
      </c>
      <c r="I32" s="84">
        <v>0</v>
      </c>
      <c r="J32" s="84">
        <v>56.75</v>
      </c>
      <c r="K32" s="84">
        <v>0</v>
      </c>
      <c r="L32" s="121">
        <f t="shared" si="9"/>
        <v>85.125</v>
      </c>
      <c r="M32" s="62">
        <f t="shared" si="10"/>
        <v>85.125</v>
      </c>
      <c r="N32" s="105">
        <f t="shared" si="11"/>
        <v>238.875</v>
      </c>
      <c r="O32" s="84">
        <f t="shared" si="12"/>
        <v>119.4375</v>
      </c>
    </row>
    <row r="33" spans="1:15" ht="21.75" customHeight="1">
      <c r="A33" s="75" t="s">
        <v>43</v>
      </c>
      <c r="B33" s="84">
        <v>0</v>
      </c>
      <c r="C33" s="84">
        <v>0</v>
      </c>
      <c r="D33" s="84">
        <v>22.75</v>
      </c>
      <c r="E33" s="84">
        <v>0</v>
      </c>
      <c r="F33" s="121">
        <f t="shared" si="7"/>
        <v>34.125</v>
      </c>
      <c r="G33" s="62">
        <f t="shared" si="8"/>
        <v>34.125</v>
      </c>
      <c r="H33" s="84">
        <v>0</v>
      </c>
      <c r="I33" s="84">
        <v>0</v>
      </c>
      <c r="J33" s="84">
        <v>29.58</v>
      </c>
      <c r="K33" s="84">
        <v>0</v>
      </c>
      <c r="L33" s="121">
        <f t="shared" si="9"/>
        <v>44.37</v>
      </c>
      <c r="M33" s="62">
        <f t="shared" si="10"/>
        <v>44.37</v>
      </c>
      <c r="N33" s="105">
        <f t="shared" si="11"/>
        <v>78.495</v>
      </c>
      <c r="O33" s="84">
        <f t="shared" si="12"/>
        <v>39.2475</v>
      </c>
    </row>
    <row r="34" spans="1:15" ht="21.75" customHeight="1">
      <c r="A34" s="78" t="s">
        <v>74</v>
      </c>
      <c r="B34" s="79">
        <v>0</v>
      </c>
      <c r="C34" s="79">
        <v>0</v>
      </c>
      <c r="D34" s="79">
        <v>0</v>
      </c>
      <c r="E34" s="79">
        <v>0</v>
      </c>
      <c r="F34" s="25">
        <f t="shared" si="7"/>
        <v>0</v>
      </c>
      <c r="G34" s="24">
        <f t="shared" si="8"/>
        <v>0</v>
      </c>
      <c r="H34" s="79">
        <v>0</v>
      </c>
      <c r="I34" s="79">
        <v>0</v>
      </c>
      <c r="J34" s="79">
        <v>20</v>
      </c>
      <c r="K34" s="79">
        <v>0</v>
      </c>
      <c r="L34" s="25">
        <f t="shared" si="9"/>
        <v>30</v>
      </c>
      <c r="M34" s="24">
        <f t="shared" si="10"/>
        <v>30</v>
      </c>
      <c r="N34" s="98">
        <f t="shared" si="11"/>
        <v>30</v>
      </c>
      <c r="O34" s="79">
        <f t="shared" si="12"/>
        <v>15</v>
      </c>
    </row>
    <row r="35" spans="1:15" ht="21.75" customHeight="1">
      <c r="A35" s="83" t="s">
        <v>61</v>
      </c>
      <c r="B35" s="20">
        <f aca="true" t="shared" si="13" ref="B35:O35">SUM(B36:B37)</f>
        <v>0</v>
      </c>
      <c r="C35" s="20">
        <f t="shared" si="13"/>
        <v>13.5</v>
      </c>
      <c r="D35" s="20">
        <f t="shared" si="13"/>
        <v>35.5</v>
      </c>
      <c r="E35" s="20">
        <f t="shared" si="13"/>
        <v>0</v>
      </c>
      <c r="F35" s="20">
        <f t="shared" si="13"/>
        <v>73.5</v>
      </c>
      <c r="G35" s="20">
        <f t="shared" si="13"/>
        <v>73.5</v>
      </c>
      <c r="H35" s="20">
        <f t="shared" si="13"/>
        <v>0</v>
      </c>
      <c r="I35" s="20">
        <f t="shared" si="13"/>
        <v>0</v>
      </c>
      <c r="J35" s="20">
        <f t="shared" si="13"/>
        <v>36</v>
      </c>
      <c r="K35" s="20">
        <f t="shared" si="13"/>
        <v>0</v>
      </c>
      <c r="L35" s="20">
        <f t="shared" si="13"/>
        <v>54</v>
      </c>
      <c r="M35" s="20">
        <f t="shared" si="13"/>
        <v>54</v>
      </c>
      <c r="N35" s="20">
        <f t="shared" si="13"/>
        <v>127.5</v>
      </c>
      <c r="O35" s="20">
        <f t="shared" si="13"/>
        <v>63.75</v>
      </c>
    </row>
    <row r="36" spans="1:15" ht="21.75" customHeight="1">
      <c r="A36" s="75" t="s">
        <v>66</v>
      </c>
      <c r="B36" s="84">
        <v>0</v>
      </c>
      <c r="C36" s="84">
        <v>0</v>
      </c>
      <c r="D36" s="84">
        <v>35.5</v>
      </c>
      <c r="E36" s="84">
        <v>0</v>
      </c>
      <c r="F36" s="121">
        <f>SUM(C36:E36)*1.5</f>
        <v>53.25</v>
      </c>
      <c r="G36" s="62">
        <f>B36+F36</f>
        <v>53.25</v>
      </c>
      <c r="H36" s="84">
        <v>0</v>
      </c>
      <c r="I36" s="84">
        <v>0</v>
      </c>
      <c r="J36" s="84">
        <v>36</v>
      </c>
      <c r="K36" s="84">
        <v>0</v>
      </c>
      <c r="L36" s="121">
        <f>SUM(I36:K36)*1.5</f>
        <v>54</v>
      </c>
      <c r="M36" s="62">
        <f t="shared" si="10"/>
        <v>54</v>
      </c>
      <c r="N36" s="84">
        <f>G36+M36</f>
        <v>107.25</v>
      </c>
      <c r="O36" s="84">
        <f>N36/2</f>
        <v>53.625</v>
      </c>
    </row>
    <row r="37" spans="1:15" ht="21.75" customHeight="1">
      <c r="A37" s="126" t="s">
        <v>69</v>
      </c>
      <c r="B37" s="100">
        <v>0</v>
      </c>
      <c r="C37" s="100">
        <v>13.5</v>
      </c>
      <c r="D37" s="100">
        <v>0</v>
      </c>
      <c r="E37" s="100">
        <v>0</v>
      </c>
      <c r="F37" s="115">
        <f>SUM(C37:E37)*1.5</f>
        <v>20.25</v>
      </c>
      <c r="G37" s="101">
        <f>B37+F37</f>
        <v>20.25</v>
      </c>
      <c r="H37" s="100">
        <v>0</v>
      </c>
      <c r="I37" s="100">
        <v>0</v>
      </c>
      <c r="J37" s="100">
        <v>0</v>
      </c>
      <c r="K37" s="100">
        <v>0</v>
      </c>
      <c r="L37" s="115">
        <f>SUM(I37:K37)*1.5</f>
        <v>0</v>
      </c>
      <c r="M37" s="101">
        <f t="shared" si="10"/>
        <v>0</v>
      </c>
      <c r="N37" s="100">
        <f>G37+M37</f>
        <v>20.25</v>
      </c>
      <c r="O37" s="100">
        <f>N37/2</f>
        <v>10.125</v>
      </c>
    </row>
    <row r="38" spans="1:15" ht="21.75" customHeight="1">
      <c r="A38" s="83" t="s">
        <v>51</v>
      </c>
      <c r="B38" s="20">
        <f aca="true" t="shared" si="14" ref="B38:O38">B39</f>
        <v>0</v>
      </c>
      <c r="C38" s="20">
        <f t="shared" si="14"/>
        <v>0</v>
      </c>
      <c r="D38" s="20">
        <f t="shared" si="14"/>
        <v>10.5</v>
      </c>
      <c r="E38" s="20">
        <f t="shared" si="14"/>
        <v>0</v>
      </c>
      <c r="F38" s="20">
        <f t="shared" si="14"/>
        <v>15.75</v>
      </c>
      <c r="G38" s="20">
        <f t="shared" si="14"/>
        <v>15.75</v>
      </c>
      <c r="H38" s="20">
        <f t="shared" si="14"/>
        <v>7.92</v>
      </c>
      <c r="I38" s="20">
        <f t="shared" si="14"/>
        <v>0</v>
      </c>
      <c r="J38" s="20">
        <f t="shared" si="14"/>
        <v>7.5</v>
      </c>
      <c r="K38" s="20">
        <f t="shared" si="14"/>
        <v>0</v>
      </c>
      <c r="L38" s="20">
        <f t="shared" si="14"/>
        <v>11.25</v>
      </c>
      <c r="M38" s="20">
        <f t="shared" si="14"/>
        <v>19.17</v>
      </c>
      <c r="N38" s="20">
        <f t="shared" si="14"/>
        <v>34.92</v>
      </c>
      <c r="O38" s="20">
        <f t="shared" si="14"/>
        <v>17.46</v>
      </c>
    </row>
    <row r="39" spans="1:15" ht="21.75" customHeight="1">
      <c r="A39" s="81" t="s">
        <v>97</v>
      </c>
      <c r="B39" s="133">
        <v>0</v>
      </c>
      <c r="C39" s="133">
        <v>0</v>
      </c>
      <c r="D39" s="133">
        <v>10.5</v>
      </c>
      <c r="E39" s="133">
        <v>0</v>
      </c>
      <c r="F39" s="134">
        <f>SUM(C39:E39)*1.5</f>
        <v>15.75</v>
      </c>
      <c r="G39" s="63">
        <f>B39+F39</f>
        <v>15.75</v>
      </c>
      <c r="H39" s="133">
        <v>7.92</v>
      </c>
      <c r="I39" s="133">
        <v>0</v>
      </c>
      <c r="J39" s="133">
        <v>7.5</v>
      </c>
      <c r="K39" s="133">
        <v>0</v>
      </c>
      <c r="L39" s="134">
        <f>SUM(I39:K39)*1.5</f>
        <v>11.25</v>
      </c>
      <c r="M39" s="63">
        <f>H39+L39</f>
        <v>19.17</v>
      </c>
      <c r="N39" s="133">
        <f>G39+M39</f>
        <v>34.92</v>
      </c>
      <c r="O39" s="135">
        <f>N39/2</f>
        <v>17.46</v>
      </c>
    </row>
    <row r="40" spans="1:15" ht="21.75" customHeight="1">
      <c r="A40" s="120" t="s">
        <v>74</v>
      </c>
      <c r="B40" s="136">
        <v>0</v>
      </c>
      <c r="C40" s="136">
        <v>0</v>
      </c>
      <c r="D40" s="136">
        <v>2.75</v>
      </c>
      <c r="E40" s="136">
        <v>0</v>
      </c>
      <c r="F40" s="34">
        <f>SUM(C40:E40)*1.5</f>
        <v>4.125</v>
      </c>
      <c r="G40" s="94">
        <f>B40+F40</f>
        <v>4.125</v>
      </c>
      <c r="H40" s="136">
        <v>0</v>
      </c>
      <c r="I40" s="136">
        <v>0</v>
      </c>
      <c r="J40" s="136">
        <v>8.25</v>
      </c>
      <c r="K40" s="136">
        <v>0</v>
      </c>
      <c r="L40" s="34">
        <f>SUM(I40:K40)*1.5</f>
        <v>12.375</v>
      </c>
      <c r="M40" s="94">
        <f>H40+L40</f>
        <v>12.375</v>
      </c>
      <c r="N40" s="136">
        <f>G40+M40</f>
        <v>16.5</v>
      </c>
      <c r="O40" s="136">
        <f>N40/2</f>
        <v>8.25</v>
      </c>
    </row>
    <row r="41" spans="1:15" ht="21.75" customHeight="1">
      <c r="A41" s="83" t="s">
        <v>79</v>
      </c>
      <c r="B41" s="20">
        <f aca="true" t="shared" si="15" ref="B41:O41">SUM(B42:B43)</f>
        <v>0</v>
      </c>
      <c r="C41" s="20">
        <f t="shared" si="15"/>
        <v>13.5</v>
      </c>
      <c r="D41" s="20">
        <f t="shared" si="15"/>
        <v>0</v>
      </c>
      <c r="E41" s="20">
        <f t="shared" si="15"/>
        <v>0</v>
      </c>
      <c r="F41" s="20">
        <f t="shared" si="15"/>
        <v>20.25</v>
      </c>
      <c r="G41" s="20">
        <f t="shared" si="15"/>
        <v>20.25</v>
      </c>
      <c r="H41" s="20">
        <f t="shared" si="15"/>
        <v>0</v>
      </c>
      <c r="I41" s="20">
        <f t="shared" si="15"/>
        <v>0</v>
      </c>
      <c r="J41" s="20">
        <f t="shared" si="15"/>
        <v>0</v>
      </c>
      <c r="K41" s="20">
        <f t="shared" si="15"/>
        <v>0</v>
      </c>
      <c r="L41" s="20">
        <f t="shared" si="15"/>
        <v>0</v>
      </c>
      <c r="M41" s="20">
        <f t="shared" si="15"/>
        <v>0</v>
      </c>
      <c r="N41" s="20">
        <f t="shared" si="15"/>
        <v>20.25</v>
      </c>
      <c r="O41" s="20">
        <f t="shared" si="15"/>
        <v>10.125</v>
      </c>
    </row>
    <row r="42" spans="1:15" ht="21.75" customHeight="1">
      <c r="A42" s="75" t="s">
        <v>72</v>
      </c>
      <c r="B42" s="105">
        <v>0</v>
      </c>
      <c r="C42" s="105">
        <v>0</v>
      </c>
      <c r="D42" s="105">
        <v>0</v>
      </c>
      <c r="E42" s="105">
        <v>0</v>
      </c>
      <c r="F42" s="121">
        <f>SUM(C42:E42)*1.5</f>
        <v>0</v>
      </c>
      <c r="G42" s="62">
        <f>B42+F42</f>
        <v>0</v>
      </c>
      <c r="H42" s="105">
        <v>0</v>
      </c>
      <c r="I42" s="105">
        <v>0</v>
      </c>
      <c r="J42" s="105">
        <v>0</v>
      </c>
      <c r="K42" s="105">
        <v>0</v>
      </c>
      <c r="L42" s="121">
        <f>SUM(I42:K42)*1.5</f>
        <v>0</v>
      </c>
      <c r="M42" s="62">
        <f t="shared" si="10"/>
        <v>0</v>
      </c>
      <c r="N42" s="80">
        <f>G42+M42</f>
        <v>0</v>
      </c>
      <c r="O42" s="76">
        <f>N42/2</f>
        <v>0</v>
      </c>
    </row>
    <row r="43" spans="1:15" ht="21.75" customHeight="1">
      <c r="A43" s="137" t="s">
        <v>69</v>
      </c>
      <c r="B43" s="138">
        <v>0</v>
      </c>
      <c r="C43" s="138">
        <v>13.5</v>
      </c>
      <c r="D43" s="138">
        <v>0</v>
      </c>
      <c r="E43" s="138">
        <v>0</v>
      </c>
      <c r="F43" s="139">
        <f>SUM(C43:E43)*1.5</f>
        <v>20.25</v>
      </c>
      <c r="G43" s="140">
        <f>B43+F43</f>
        <v>20.25</v>
      </c>
      <c r="H43" s="138">
        <v>0</v>
      </c>
      <c r="I43" s="138">
        <v>0</v>
      </c>
      <c r="J43" s="138">
        <v>0</v>
      </c>
      <c r="K43" s="138">
        <v>0</v>
      </c>
      <c r="L43" s="139">
        <f>SUM(I43:K43)*1.5</f>
        <v>0</v>
      </c>
      <c r="M43" s="140">
        <f>H43+L43</f>
        <v>0</v>
      </c>
      <c r="N43" s="138">
        <f>G43+M43</f>
        <v>20.25</v>
      </c>
      <c r="O43" s="138">
        <f>N43/2</f>
        <v>10.125</v>
      </c>
    </row>
    <row r="44" spans="1:15" ht="21.75" customHeight="1">
      <c r="A44" s="155"/>
      <c r="B44" s="103"/>
      <c r="C44" s="103"/>
      <c r="D44" s="103"/>
      <c r="E44" s="103"/>
      <c r="F44" s="156"/>
      <c r="G44" s="157"/>
      <c r="H44" s="103"/>
      <c r="I44" s="103"/>
      <c r="J44" s="103"/>
      <c r="K44" s="103"/>
      <c r="L44" s="156"/>
      <c r="M44" s="157"/>
      <c r="N44" s="103"/>
      <c r="O44" s="103"/>
    </row>
    <row r="45" spans="1:15" ht="21" customHeight="1">
      <c r="A45" s="165" t="s">
        <v>125</v>
      </c>
      <c r="B45" s="165"/>
      <c r="C45" s="165"/>
      <c r="D45" s="165"/>
      <c r="E45" s="165"/>
      <c r="F45" s="165"/>
      <c r="G45" s="165"/>
      <c r="H45" s="165"/>
      <c r="I45" s="165"/>
      <c r="J45" s="165"/>
      <c r="K45" s="165"/>
      <c r="L45" s="165"/>
      <c r="M45" s="165"/>
      <c r="N45" s="165"/>
      <c r="O45" s="165"/>
    </row>
    <row r="46" spans="1:15" ht="21" customHeight="1">
      <c r="A46" s="68"/>
      <c r="B46" s="163" t="s">
        <v>120</v>
      </c>
      <c r="C46" s="163"/>
      <c r="D46" s="163"/>
      <c r="E46" s="163"/>
      <c r="F46" s="163"/>
      <c r="G46" s="164"/>
      <c r="H46" s="163" t="s">
        <v>119</v>
      </c>
      <c r="I46" s="163"/>
      <c r="J46" s="163"/>
      <c r="K46" s="163"/>
      <c r="L46" s="163"/>
      <c r="M46" s="164"/>
      <c r="N46" s="67" t="s">
        <v>1</v>
      </c>
      <c r="O46" s="68"/>
    </row>
    <row r="47" spans="1:15" ht="21" customHeight="1">
      <c r="A47" s="69" t="s">
        <v>2</v>
      </c>
      <c r="B47" s="162" t="s">
        <v>40</v>
      </c>
      <c r="C47" s="163"/>
      <c r="D47" s="163"/>
      <c r="E47" s="163"/>
      <c r="F47" s="164"/>
      <c r="G47" s="69" t="s">
        <v>1</v>
      </c>
      <c r="H47" s="162" t="s">
        <v>40</v>
      </c>
      <c r="I47" s="163"/>
      <c r="J47" s="163"/>
      <c r="K47" s="163"/>
      <c r="L47" s="164"/>
      <c r="M47" s="69" t="s">
        <v>1</v>
      </c>
      <c r="N47" s="69" t="s">
        <v>65</v>
      </c>
      <c r="O47" s="69" t="s">
        <v>67</v>
      </c>
    </row>
    <row r="48" spans="1:15" ht="21" customHeight="1">
      <c r="A48" s="72"/>
      <c r="B48" s="71" t="s">
        <v>0</v>
      </c>
      <c r="C48" s="71" t="s">
        <v>77</v>
      </c>
      <c r="D48" s="71" t="s">
        <v>68</v>
      </c>
      <c r="E48" s="71" t="s">
        <v>78</v>
      </c>
      <c r="F48" s="71" t="s">
        <v>64</v>
      </c>
      <c r="G48" s="71" t="s">
        <v>44</v>
      </c>
      <c r="H48" s="71" t="s">
        <v>0</v>
      </c>
      <c r="I48" s="71" t="s">
        <v>77</v>
      </c>
      <c r="J48" s="71" t="s">
        <v>68</v>
      </c>
      <c r="K48" s="71" t="s">
        <v>78</v>
      </c>
      <c r="L48" s="71" t="s">
        <v>64</v>
      </c>
      <c r="M48" s="71" t="s">
        <v>44</v>
      </c>
      <c r="N48" s="71"/>
      <c r="O48" s="72"/>
    </row>
    <row r="49" spans="1:15" ht="21" customHeight="1">
      <c r="A49" s="142" t="s">
        <v>35</v>
      </c>
      <c r="B49" s="143">
        <f aca="true" t="shared" si="16" ref="B49:O49">B50</f>
        <v>165.33</v>
      </c>
      <c r="C49" s="143">
        <f t="shared" si="16"/>
        <v>0</v>
      </c>
      <c r="D49" s="143">
        <f t="shared" si="16"/>
        <v>0</v>
      </c>
      <c r="E49" s="143">
        <f t="shared" si="16"/>
        <v>0</v>
      </c>
      <c r="F49" s="143">
        <f t="shared" si="16"/>
        <v>0</v>
      </c>
      <c r="G49" s="143">
        <f t="shared" si="16"/>
        <v>165.33</v>
      </c>
      <c r="H49" s="143">
        <f t="shared" si="16"/>
        <v>177.45</v>
      </c>
      <c r="I49" s="143">
        <f t="shared" si="16"/>
        <v>0</v>
      </c>
      <c r="J49" s="143">
        <f t="shared" si="16"/>
        <v>0</v>
      </c>
      <c r="K49" s="143">
        <f t="shared" si="16"/>
        <v>0</v>
      </c>
      <c r="L49" s="143">
        <f t="shared" si="16"/>
        <v>0</v>
      </c>
      <c r="M49" s="143">
        <f t="shared" si="16"/>
        <v>177.45</v>
      </c>
      <c r="N49" s="143">
        <f t="shared" si="16"/>
        <v>342.78</v>
      </c>
      <c r="O49" s="143">
        <f t="shared" si="16"/>
        <v>171.39</v>
      </c>
    </row>
    <row r="50" spans="1:15" ht="21" customHeight="1">
      <c r="A50" s="81" t="s">
        <v>84</v>
      </c>
      <c r="B50" s="133">
        <v>165.33</v>
      </c>
      <c r="C50" s="133">
        <v>0</v>
      </c>
      <c r="D50" s="133">
        <v>0</v>
      </c>
      <c r="E50" s="133">
        <v>0</v>
      </c>
      <c r="F50" s="134">
        <f>SUM(C50:E50)*1.5</f>
        <v>0</v>
      </c>
      <c r="G50" s="108">
        <f>B50+F50</f>
        <v>165.33</v>
      </c>
      <c r="H50" s="133">
        <v>177.45</v>
      </c>
      <c r="I50" s="133">
        <v>0</v>
      </c>
      <c r="J50" s="133">
        <v>0</v>
      </c>
      <c r="K50" s="133">
        <v>0</v>
      </c>
      <c r="L50" s="134">
        <f>SUM(I50:K50)*1.5</f>
        <v>0</v>
      </c>
      <c r="M50" s="108">
        <f>H50+L50</f>
        <v>177.45</v>
      </c>
      <c r="N50" s="152">
        <f>G50+M50</f>
        <v>342.78</v>
      </c>
      <c r="O50" s="133">
        <f>N50/2</f>
        <v>171.39</v>
      </c>
    </row>
    <row r="51" spans="1:15" ht="21" customHeight="1">
      <c r="A51" s="153" t="s">
        <v>23</v>
      </c>
      <c r="B51" s="154">
        <f aca="true" t="shared" si="17" ref="B51:O51">B52+B57+B63+B65</f>
        <v>76.41</v>
      </c>
      <c r="C51" s="154">
        <f t="shared" si="17"/>
        <v>0</v>
      </c>
      <c r="D51" s="154">
        <f t="shared" si="17"/>
        <v>37.35</v>
      </c>
      <c r="E51" s="154">
        <f t="shared" si="17"/>
        <v>0</v>
      </c>
      <c r="F51" s="154">
        <f t="shared" si="17"/>
        <v>56.025000000000006</v>
      </c>
      <c r="G51" s="154">
        <f t="shared" si="17"/>
        <v>132.435</v>
      </c>
      <c r="H51" s="154">
        <f t="shared" si="17"/>
        <v>42.16</v>
      </c>
      <c r="I51" s="154">
        <f t="shared" si="17"/>
        <v>0</v>
      </c>
      <c r="J51" s="154">
        <f t="shared" si="17"/>
        <v>28.33</v>
      </c>
      <c r="K51" s="154">
        <f t="shared" si="17"/>
        <v>0</v>
      </c>
      <c r="L51" s="154">
        <f t="shared" si="17"/>
        <v>42.495000000000005</v>
      </c>
      <c r="M51" s="154">
        <f t="shared" si="17"/>
        <v>84.655</v>
      </c>
      <c r="N51" s="154">
        <f t="shared" si="17"/>
        <v>217.09</v>
      </c>
      <c r="O51" s="154">
        <f t="shared" si="17"/>
        <v>108.545</v>
      </c>
    </row>
    <row r="52" spans="1:15" ht="21" customHeight="1">
      <c r="A52" s="83" t="s">
        <v>45</v>
      </c>
      <c r="B52" s="35">
        <f>SUM(B53:B56)</f>
        <v>43.86</v>
      </c>
      <c r="C52" s="35">
        <f aca="true" t="shared" si="18" ref="C52:O52">SUM(C53:C56)</f>
        <v>0</v>
      </c>
      <c r="D52" s="35">
        <f t="shared" si="18"/>
        <v>0</v>
      </c>
      <c r="E52" s="35">
        <f t="shared" si="18"/>
        <v>0</v>
      </c>
      <c r="F52" s="35">
        <f t="shared" si="18"/>
        <v>0</v>
      </c>
      <c r="G52" s="35">
        <f t="shared" si="18"/>
        <v>43.86</v>
      </c>
      <c r="H52" s="35">
        <f t="shared" si="18"/>
        <v>5.33</v>
      </c>
      <c r="I52" s="35">
        <f t="shared" si="18"/>
        <v>0</v>
      </c>
      <c r="J52" s="35">
        <f t="shared" si="18"/>
        <v>0</v>
      </c>
      <c r="K52" s="35">
        <f t="shared" si="18"/>
        <v>0</v>
      </c>
      <c r="L52" s="35">
        <f t="shared" si="18"/>
        <v>0</v>
      </c>
      <c r="M52" s="35">
        <f t="shared" si="18"/>
        <v>5.33</v>
      </c>
      <c r="N52" s="35">
        <f t="shared" si="18"/>
        <v>49.19</v>
      </c>
      <c r="O52" s="35">
        <f t="shared" si="18"/>
        <v>24.595</v>
      </c>
    </row>
    <row r="53" spans="1:15" ht="21" customHeight="1">
      <c r="A53" s="75" t="s">
        <v>30</v>
      </c>
      <c r="B53" s="84">
        <v>32.35</v>
      </c>
      <c r="C53" s="84">
        <v>0</v>
      </c>
      <c r="D53" s="84">
        <v>0</v>
      </c>
      <c r="E53" s="84">
        <v>0</v>
      </c>
      <c r="F53" s="121">
        <f>SUM(C53:E53)*1.5</f>
        <v>0</v>
      </c>
      <c r="G53" s="36">
        <f>B53+F53</f>
        <v>32.35</v>
      </c>
      <c r="H53" s="84">
        <v>5.33</v>
      </c>
      <c r="I53" s="84">
        <v>0</v>
      </c>
      <c r="J53" s="84">
        <v>0</v>
      </c>
      <c r="K53" s="84">
        <v>0</v>
      </c>
      <c r="L53" s="121">
        <f>SUM(I53:K53)*1.5</f>
        <v>0</v>
      </c>
      <c r="M53" s="36">
        <f aca="true" t="shared" si="19" ref="M53:M61">H53+L53</f>
        <v>5.33</v>
      </c>
      <c r="N53" s="84">
        <f>G53+M53</f>
        <v>37.68</v>
      </c>
      <c r="O53" s="84">
        <f>N53/2</f>
        <v>18.84</v>
      </c>
    </row>
    <row r="54" spans="1:15" ht="21" customHeight="1">
      <c r="A54" s="75" t="s">
        <v>103</v>
      </c>
      <c r="B54" s="84">
        <v>9.26</v>
      </c>
      <c r="C54" s="84">
        <v>0</v>
      </c>
      <c r="D54" s="84">
        <v>0</v>
      </c>
      <c r="E54" s="84">
        <v>0</v>
      </c>
      <c r="F54" s="121">
        <f>SUM(C54:E54)*1.5</f>
        <v>0</v>
      </c>
      <c r="G54" s="36">
        <f>B54+F54</f>
        <v>9.26</v>
      </c>
      <c r="H54" s="84">
        <v>0</v>
      </c>
      <c r="I54" s="84">
        <v>0</v>
      </c>
      <c r="J54" s="84">
        <v>0</v>
      </c>
      <c r="K54" s="84">
        <v>0</v>
      </c>
      <c r="L54" s="121">
        <f>SUM(I54:K54)*1.5</f>
        <v>0</v>
      </c>
      <c r="M54" s="36">
        <f t="shared" si="19"/>
        <v>0</v>
      </c>
      <c r="N54" s="84">
        <f>G54+M54</f>
        <v>9.26</v>
      </c>
      <c r="O54" s="84">
        <f>N54/2</f>
        <v>4.63</v>
      </c>
    </row>
    <row r="55" spans="1:15" ht="21" customHeight="1">
      <c r="A55" s="75" t="s">
        <v>33</v>
      </c>
      <c r="B55" s="84">
        <v>2.08</v>
      </c>
      <c r="C55" s="84">
        <v>0</v>
      </c>
      <c r="D55" s="84">
        <v>0</v>
      </c>
      <c r="E55" s="84">
        <v>0</v>
      </c>
      <c r="F55" s="121">
        <f>SUM(C55:E55)*1.5</f>
        <v>0</v>
      </c>
      <c r="G55" s="36">
        <f>B55+F55</f>
        <v>2.08</v>
      </c>
      <c r="H55" s="84">
        <v>0</v>
      </c>
      <c r="I55" s="84">
        <v>0</v>
      </c>
      <c r="J55" s="84">
        <v>0</v>
      </c>
      <c r="K55" s="84">
        <v>0</v>
      </c>
      <c r="L55" s="121">
        <f>SUM(I55:K55)*1.5</f>
        <v>0</v>
      </c>
      <c r="M55" s="36">
        <f t="shared" si="19"/>
        <v>0</v>
      </c>
      <c r="N55" s="84">
        <f>G55+M55</f>
        <v>2.08</v>
      </c>
      <c r="O55" s="84">
        <f>N55/2</f>
        <v>1.04</v>
      </c>
    </row>
    <row r="56" spans="1:15" ht="21" customHeight="1">
      <c r="A56" s="75" t="s">
        <v>34</v>
      </c>
      <c r="B56" s="84">
        <v>0.17</v>
      </c>
      <c r="C56" s="84">
        <v>0</v>
      </c>
      <c r="D56" s="84">
        <v>0</v>
      </c>
      <c r="E56" s="84">
        <v>0</v>
      </c>
      <c r="F56" s="121">
        <f>SUM(C56:E56)*1.5</f>
        <v>0</v>
      </c>
      <c r="G56" s="36">
        <f>B56+F56</f>
        <v>0.17</v>
      </c>
      <c r="H56" s="84">
        <v>0</v>
      </c>
      <c r="I56" s="84">
        <v>0</v>
      </c>
      <c r="J56" s="84">
        <v>0</v>
      </c>
      <c r="K56" s="84">
        <v>0</v>
      </c>
      <c r="L56" s="121">
        <f>SUM(I56:K56)*1.5</f>
        <v>0</v>
      </c>
      <c r="M56" s="36">
        <f t="shared" si="19"/>
        <v>0</v>
      </c>
      <c r="N56" s="84">
        <f>G56+M56</f>
        <v>0.17</v>
      </c>
      <c r="O56" s="84">
        <f>N56/2</f>
        <v>0.085</v>
      </c>
    </row>
    <row r="57" spans="1:15" ht="21" customHeight="1">
      <c r="A57" s="83" t="s">
        <v>46</v>
      </c>
      <c r="B57" s="85">
        <f>B58+B60+B62</f>
        <v>11</v>
      </c>
      <c r="C57" s="85">
        <f aca="true" t="shared" si="20" ref="C57:O57">C58+C60+C62</f>
        <v>0</v>
      </c>
      <c r="D57" s="85">
        <f t="shared" si="20"/>
        <v>12.34</v>
      </c>
      <c r="E57" s="85">
        <f t="shared" si="20"/>
        <v>0</v>
      </c>
      <c r="F57" s="85">
        <f t="shared" si="20"/>
        <v>18.51</v>
      </c>
      <c r="G57" s="85">
        <f t="shared" si="20"/>
        <v>29.51</v>
      </c>
      <c r="H57" s="85">
        <f t="shared" si="20"/>
        <v>4.33</v>
      </c>
      <c r="I57" s="85">
        <f t="shared" si="20"/>
        <v>0</v>
      </c>
      <c r="J57" s="85">
        <f t="shared" si="20"/>
        <v>7.33</v>
      </c>
      <c r="K57" s="85">
        <f t="shared" si="20"/>
        <v>0</v>
      </c>
      <c r="L57" s="85">
        <f t="shared" si="20"/>
        <v>10.995000000000001</v>
      </c>
      <c r="M57" s="85">
        <f t="shared" si="20"/>
        <v>15.325000000000001</v>
      </c>
      <c r="N57" s="85">
        <f t="shared" si="20"/>
        <v>44.835</v>
      </c>
      <c r="O57" s="85">
        <f t="shared" si="20"/>
        <v>22.4175</v>
      </c>
    </row>
    <row r="58" spans="1:15" ht="21" customHeight="1">
      <c r="A58" s="75" t="s">
        <v>28</v>
      </c>
      <c r="B58" s="84">
        <v>11</v>
      </c>
      <c r="C58" s="84">
        <v>0</v>
      </c>
      <c r="D58" s="84">
        <v>10.5</v>
      </c>
      <c r="E58" s="84">
        <v>0</v>
      </c>
      <c r="F58" s="121">
        <f>SUM(C58:E58)*1.5</f>
        <v>15.75</v>
      </c>
      <c r="G58" s="36">
        <f>B58+F58</f>
        <v>26.75</v>
      </c>
      <c r="H58" s="84">
        <v>0</v>
      </c>
      <c r="I58" s="84">
        <v>0</v>
      </c>
      <c r="J58" s="84">
        <v>5.83</v>
      </c>
      <c r="K58" s="84">
        <v>0</v>
      </c>
      <c r="L58" s="121">
        <f>SUM(I58:K58)*1.5</f>
        <v>8.745000000000001</v>
      </c>
      <c r="M58" s="36">
        <f t="shared" si="19"/>
        <v>8.745000000000001</v>
      </c>
      <c r="N58" s="84">
        <f>G58+M58</f>
        <v>35.495000000000005</v>
      </c>
      <c r="O58" s="84">
        <f>N58/2</f>
        <v>17.747500000000002</v>
      </c>
    </row>
    <row r="59" spans="1:15" ht="21" customHeight="1">
      <c r="A59" s="78" t="s">
        <v>74</v>
      </c>
      <c r="B59" s="79">
        <v>0</v>
      </c>
      <c r="C59" s="79">
        <v>0</v>
      </c>
      <c r="D59" s="79">
        <v>2.5</v>
      </c>
      <c r="E59" s="79">
        <v>0</v>
      </c>
      <c r="F59" s="25">
        <f>SUM(C59:E59)*1.5</f>
        <v>3.75</v>
      </c>
      <c r="G59" s="37">
        <f>B59+F59</f>
        <v>3.75</v>
      </c>
      <c r="H59" s="79">
        <v>0</v>
      </c>
      <c r="I59" s="79">
        <v>0</v>
      </c>
      <c r="J59" s="79">
        <v>8.5</v>
      </c>
      <c r="K59" s="79">
        <v>0</v>
      </c>
      <c r="L59" s="25">
        <f>SUM(I59:K59)*1.5</f>
        <v>12.75</v>
      </c>
      <c r="M59" s="37">
        <f t="shared" si="19"/>
        <v>12.75</v>
      </c>
      <c r="N59" s="79">
        <f>G59+M59</f>
        <v>16.5</v>
      </c>
      <c r="O59" s="79">
        <f>N59/2</f>
        <v>8.25</v>
      </c>
    </row>
    <row r="60" spans="1:15" ht="21" customHeight="1">
      <c r="A60" s="75" t="s">
        <v>32</v>
      </c>
      <c r="B60" s="84">
        <v>0</v>
      </c>
      <c r="C60" s="84">
        <v>0</v>
      </c>
      <c r="D60" s="84">
        <v>1.84</v>
      </c>
      <c r="E60" s="84">
        <v>0</v>
      </c>
      <c r="F60" s="121">
        <f>SUM(C60:E60)*1.5</f>
        <v>2.7600000000000002</v>
      </c>
      <c r="G60" s="36">
        <f>B60+F60</f>
        <v>2.7600000000000002</v>
      </c>
      <c r="H60" s="84">
        <v>0</v>
      </c>
      <c r="I60" s="84">
        <v>0</v>
      </c>
      <c r="J60" s="84">
        <v>1.5</v>
      </c>
      <c r="K60" s="84">
        <v>0</v>
      </c>
      <c r="L60" s="121">
        <f>SUM(I60:K60)*1.5</f>
        <v>2.25</v>
      </c>
      <c r="M60" s="36">
        <f t="shared" si="19"/>
        <v>2.25</v>
      </c>
      <c r="N60" s="84">
        <f>G60+M60</f>
        <v>5.01</v>
      </c>
      <c r="O60" s="84">
        <f>N60/2</f>
        <v>2.505</v>
      </c>
    </row>
    <row r="61" spans="1:15" ht="21" customHeight="1">
      <c r="A61" s="120" t="s">
        <v>74</v>
      </c>
      <c r="B61" s="136">
        <v>0</v>
      </c>
      <c r="C61" s="136">
        <v>0</v>
      </c>
      <c r="D61" s="136">
        <v>0.5</v>
      </c>
      <c r="E61" s="136">
        <v>0</v>
      </c>
      <c r="F61" s="34">
        <f>SUM(C61:E61)*1.5</f>
        <v>0.75</v>
      </c>
      <c r="G61" s="141">
        <f>B61+F61</f>
        <v>0.75</v>
      </c>
      <c r="H61" s="136">
        <v>0</v>
      </c>
      <c r="I61" s="136">
        <v>0</v>
      </c>
      <c r="J61" s="136">
        <v>0.5</v>
      </c>
      <c r="K61" s="136">
        <v>0</v>
      </c>
      <c r="L61" s="34">
        <f>SUM(I61:K61)*1.5</f>
        <v>0.75</v>
      </c>
      <c r="M61" s="141">
        <f t="shared" si="19"/>
        <v>0.75</v>
      </c>
      <c r="N61" s="136">
        <f>G61+M61</f>
        <v>1.5</v>
      </c>
      <c r="O61" s="136">
        <f>N61/2</f>
        <v>0.75</v>
      </c>
    </row>
    <row r="62" spans="1:15" ht="21" customHeight="1">
      <c r="A62" s="151" t="s">
        <v>29</v>
      </c>
      <c r="B62" s="133"/>
      <c r="C62" s="133"/>
      <c r="D62" s="133"/>
      <c r="E62" s="133"/>
      <c r="F62" s="134">
        <f>SUM(C62:E62)*1.5</f>
        <v>0</v>
      </c>
      <c r="G62" s="108">
        <f>B62+F62</f>
        <v>0</v>
      </c>
      <c r="H62" s="133">
        <v>4.33</v>
      </c>
      <c r="I62" s="133">
        <v>0</v>
      </c>
      <c r="J62" s="133">
        <v>0</v>
      </c>
      <c r="K62" s="133">
        <v>0</v>
      </c>
      <c r="L62" s="134">
        <f>SUM(I62:K62)*1.5</f>
        <v>0</v>
      </c>
      <c r="M62" s="108">
        <f>H62+L62</f>
        <v>4.33</v>
      </c>
      <c r="N62" s="133">
        <f>G62+M62</f>
        <v>4.33</v>
      </c>
      <c r="O62" s="133">
        <f>N62/2</f>
        <v>2.165</v>
      </c>
    </row>
    <row r="63" spans="1:15" ht="21" customHeight="1">
      <c r="A63" s="83" t="s">
        <v>47</v>
      </c>
      <c r="B63" s="85">
        <f aca="true" t="shared" si="21" ref="B63:O63">B64</f>
        <v>11.33</v>
      </c>
      <c r="C63" s="85">
        <f t="shared" si="21"/>
        <v>0</v>
      </c>
      <c r="D63" s="85">
        <f t="shared" si="21"/>
        <v>25.01</v>
      </c>
      <c r="E63" s="85">
        <f t="shared" si="21"/>
        <v>0</v>
      </c>
      <c r="F63" s="85">
        <f t="shared" si="21"/>
        <v>37.515</v>
      </c>
      <c r="G63" s="85">
        <f t="shared" si="21"/>
        <v>48.845</v>
      </c>
      <c r="H63" s="85">
        <f t="shared" si="21"/>
        <v>32.5</v>
      </c>
      <c r="I63" s="85">
        <f t="shared" si="21"/>
        <v>0</v>
      </c>
      <c r="J63" s="85">
        <f t="shared" si="21"/>
        <v>21</v>
      </c>
      <c r="K63" s="85">
        <f t="shared" si="21"/>
        <v>0</v>
      </c>
      <c r="L63" s="85">
        <f t="shared" si="21"/>
        <v>31.5</v>
      </c>
      <c r="M63" s="85">
        <f t="shared" si="21"/>
        <v>64</v>
      </c>
      <c r="N63" s="85">
        <f t="shared" si="21"/>
        <v>112.845</v>
      </c>
      <c r="O63" s="85">
        <f t="shared" si="21"/>
        <v>56.4225</v>
      </c>
    </row>
    <row r="64" spans="1:15" ht="21" customHeight="1">
      <c r="A64" s="75" t="s">
        <v>26</v>
      </c>
      <c r="B64" s="76">
        <v>11.33</v>
      </c>
      <c r="C64" s="76">
        <v>0</v>
      </c>
      <c r="D64" s="76">
        <v>25.01</v>
      </c>
      <c r="E64" s="76">
        <v>0</v>
      </c>
      <c r="F64" s="21">
        <f>SUM(C64:E64)*1.5</f>
        <v>37.515</v>
      </c>
      <c r="G64" s="36">
        <f>B64+F64</f>
        <v>48.845</v>
      </c>
      <c r="H64" s="76">
        <v>32.5</v>
      </c>
      <c r="I64" s="76">
        <v>0</v>
      </c>
      <c r="J64" s="76">
        <v>21</v>
      </c>
      <c r="K64" s="76">
        <v>0</v>
      </c>
      <c r="L64" s="21">
        <f>SUM(I64:K64)*1.5</f>
        <v>31.5</v>
      </c>
      <c r="M64" s="36">
        <f>H64+L64</f>
        <v>64</v>
      </c>
      <c r="N64" s="84">
        <f>G64+M64</f>
        <v>112.845</v>
      </c>
      <c r="O64" s="84">
        <f>N64/2</f>
        <v>56.4225</v>
      </c>
    </row>
    <row r="65" spans="1:15" ht="21" customHeight="1">
      <c r="A65" s="83" t="s">
        <v>98</v>
      </c>
      <c r="B65" s="85">
        <f aca="true" t="shared" si="22" ref="B65:O65">B66</f>
        <v>10.22</v>
      </c>
      <c r="C65" s="85">
        <f t="shared" si="22"/>
        <v>0</v>
      </c>
      <c r="D65" s="85">
        <f t="shared" si="22"/>
        <v>0</v>
      </c>
      <c r="E65" s="85">
        <f t="shared" si="22"/>
        <v>0</v>
      </c>
      <c r="F65" s="85">
        <f t="shared" si="22"/>
        <v>0</v>
      </c>
      <c r="G65" s="85">
        <f t="shared" si="22"/>
        <v>10.22</v>
      </c>
      <c r="H65" s="85">
        <f t="shared" si="22"/>
        <v>0</v>
      </c>
      <c r="I65" s="85">
        <f t="shared" si="22"/>
        <v>0</v>
      </c>
      <c r="J65" s="85">
        <f t="shared" si="22"/>
        <v>0</v>
      </c>
      <c r="K65" s="85">
        <f t="shared" si="22"/>
        <v>0</v>
      </c>
      <c r="L65" s="85">
        <f t="shared" si="22"/>
        <v>0</v>
      </c>
      <c r="M65" s="85">
        <f t="shared" si="22"/>
        <v>0</v>
      </c>
      <c r="N65" s="85">
        <f t="shared" si="22"/>
        <v>10.22</v>
      </c>
      <c r="O65" s="85">
        <f t="shared" si="22"/>
        <v>5.11</v>
      </c>
    </row>
    <row r="66" spans="1:15" ht="21" customHeight="1">
      <c r="A66" s="127" t="s">
        <v>31</v>
      </c>
      <c r="B66" s="129">
        <v>10.22</v>
      </c>
      <c r="C66" s="129">
        <v>0</v>
      </c>
      <c r="D66" s="129">
        <v>0</v>
      </c>
      <c r="E66" s="129">
        <v>0</v>
      </c>
      <c r="F66" s="144">
        <f>SUM(C66:E66)*1.5</f>
        <v>0</v>
      </c>
      <c r="G66" s="39">
        <f>B66+F66</f>
        <v>10.22</v>
      </c>
      <c r="H66" s="129">
        <v>0</v>
      </c>
      <c r="I66" s="129">
        <v>0</v>
      </c>
      <c r="J66" s="129">
        <v>0</v>
      </c>
      <c r="K66" s="129">
        <v>0</v>
      </c>
      <c r="L66" s="144">
        <f>SUM(I66:K66)*1.5</f>
        <v>0</v>
      </c>
      <c r="M66" s="39">
        <f>H66+L66</f>
        <v>0</v>
      </c>
      <c r="N66" s="86">
        <f>G66+M66</f>
        <v>10.22</v>
      </c>
      <c r="O66" s="86">
        <f>N66/2</f>
        <v>5.11</v>
      </c>
    </row>
    <row r="67" spans="1:15" ht="21.75" customHeight="1">
      <c r="A67" s="165" t="s">
        <v>125</v>
      </c>
      <c r="B67" s="165"/>
      <c r="C67" s="165"/>
      <c r="D67" s="165"/>
      <c r="E67" s="165"/>
      <c r="F67" s="165"/>
      <c r="G67" s="165"/>
      <c r="H67" s="165"/>
      <c r="I67" s="165"/>
      <c r="J67" s="165"/>
      <c r="K67" s="165"/>
      <c r="L67" s="165"/>
      <c r="M67" s="165"/>
      <c r="N67" s="165"/>
      <c r="O67" s="165"/>
    </row>
    <row r="68" spans="1:15" ht="21.75" customHeight="1">
      <c r="A68" s="68"/>
      <c r="B68" s="163" t="s">
        <v>120</v>
      </c>
      <c r="C68" s="163"/>
      <c r="D68" s="163"/>
      <c r="E68" s="163"/>
      <c r="F68" s="163"/>
      <c r="G68" s="164"/>
      <c r="H68" s="163" t="s">
        <v>119</v>
      </c>
      <c r="I68" s="163"/>
      <c r="J68" s="163"/>
      <c r="K68" s="163"/>
      <c r="L68" s="163"/>
      <c r="M68" s="164"/>
      <c r="N68" s="67" t="s">
        <v>1</v>
      </c>
      <c r="O68" s="68"/>
    </row>
    <row r="69" spans="1:15" ht="21.75" customHeight="1">
      <c r="A69" s="69" t="s">
        <v>2</v>
      </c>
      <c r="B69" s="162" t="s">
        <v>40</v>
      </c>
      <c r="C69" s="163"/>
      <c r="D69" s="163"/>
      <c r="E69" s="163"/>
      <c r="F69" s="164"/>
      <c r="G69" s="69" t="s">
        <v>1</v>
      </c>
      <c r="H69" s="162" t="s">
        <v>40</v>
      </c>
      <c r="I69" s="163"/>
      <c r="J69" s="163"/>
      <c r="K69" s="163"/>
      <c r="L69" s="164"/>
      <c r="M69" s="69" t="s">
        <v>1</v>
      </c>
      <c r="N69" s="69" t="s">
        <v>65</v>
      </c>
      <c r="O69" s="69" t="s">
        <v>67</v>
      </c>
    </row>
    <row r="70" spans="1:15" ht="21.75" customHeight="1">
      <c r="A70" s="72"/>
      <c r="B70" s="71" t="s">
        <v>0</v>
      </c>
      <c r="C70" s="71" t="s">
        <v>77</v>
      </c>
      <c r="D70" s="71" t="s">
        <v>68</v>
      </c>
      <c r="E70" s="71" t="s">
        <v>78</v>
      </c>
      <c r="F70" s="71" t="s">
        <v>64</v>
      </c>
      <c r="G70" s="71" t="s">
        <v>44</v>
      </c>
      <c r="H70" s="71" t="s">
        <v>0</v>
      </c>
      <c r="I70" s="71" t="s">
        <v>77</v>
      </c>
      <c r="J70" s="71" t="s">
        <v>68</v>
      </c>
      <c r="K70" s="71" t="s">
        <v>78</v>
      </c>
      <c r="L70" s="71" t="s">
        <v>64</v>
      </c>
      <c r="M70" s="71" t="s">
        <v>44</v>
      </c>
      <c r="N70" s="71"/>
      <c r="O70" s="72"/>
    </row>
    <row r="71" spans="1:15" ht="21.75" customHeight="1">
      <c r="A71" s="142" t="s">
        <v>9</v>
      </c>
      <c r="B71" s="143">
        <f aca="true" t="shared" si="23" ref="B71:O71">SUM(B72:B75)</f>
        <v>3.57</v>
      </c>
      <c r="C71" s="143">
        <f t="shared" si="23"/>
        <v>0</v>
      </c>
      <c r="D71" s="143">
        <f t="shared" si="23"/>
        <v>0</v>
      </c>
      <c r="E71" s="143">
        <f t="shared" si="23"/>
        <v>0</v>
      </c>
      <c r="F71" s="143">
        <f t="shared" si="23"/>
        <v>0</v>
      </c>
      <c r="G71" s="143">
        <f t="shared" si="23"/>
        <v>3.57</v>
      </c>
      <c r="H71" s="143">
        <f t="shared" si="23"/>
        <v>16.88</v>
      </c>
      <c r="I71" s="143">
        <f t="shared" si="23"/>
        <v>0</v>
      </c>
      <c r="J71" s="143">
        <f t="shared" si="23"/>
        <v>0</v>
      </c>
      <c r="K71" s="143">
        <f t="shared" si="23"/>
        <v>0</v>
      </c>
      <c r="L71" s="143">
        <f t="shared" si="23"/>
        <v>0</v>
      </c>
      <c r="M71" s="143">
        <f t="shared" si="23"/>
        <v>16.88</v>
      </c>
      <c r="N71" s="143">
        <f t="shared" si="23"/>
        <v>20.45</v>
      </c>
      <c r="O71" s="143">
        <f t="shared" si="23"/>
        <v>10.225</v>
      </c>
    </row>
    <row r="72" spans="1:15" ht="21.75" customHeight="1">
      <c r="A72" s="75" t="s">
        <v>10</v>
      </c>
      <c r="B72" s="76">
        <v>1.5</v>
      </c>
      <c r="C72" s="76">
        <v>0</v>
      </c>
      <c r="D72" s="76">
        <v>0</v>
      </c>
      <c r="E72" s="76">
        <v>0</v>
      </c>
      <c r="F72" s="21">
        <f>SUM(C72:E72)*1.5</f>
        <v>0</v>
      </c>
      <c r="G72" s="36">
        <f>B72+F72</f>
        <v>1.5</v>
      </c>
      <c r="H72" s="76">
        <v>4.22</v>
      </c>
      <c r="I72" s="76">
        <v>0</v>
      </c>
      <c r="J72" s="76">
        <v>0</v>
      </c>
      <c r="K72" s="76">
        <v>0</v>
      </c>
      <c r="L72" s="21">
        <f>SUM(I72:K72)*1.5</f>
        <v>0</v>
      </c>
      <c r="M72" s="36">
        <f>H72+L72</f>
        <v>4.22</v>
      </c>
      <c r="N72" s="80">
        <f>G72+M72</f>
        <v>5.72</v>
      </c>
      <c r="O72" s="76">
        <f>N72/2</f>
        <v>2.86</v>
      </c>
    </row>
    <row r="73" spans="1:15" ht="21.75" customHeight="1">
      <c r="A73" s="75" t="s">
        <v>11</v>
      </c>
      <c r="B73" s="76">
        <v>0.69</v>
      </c>
      <c r="C73" s="76">
        <v>0</v>
      </c>
      <c r="D73" s="76">
        <v>0</v>
      </c>
      <c r="E73" s="76">
        <v>0</v>
      </c>
      <c r="F73" s="21">
        <f>SUM(C73:E73)*1.5</f>
        <v>0</v>
      </c>
      <c r="G73" s="36">
        <f>B73+F73</f>
        <v>0.69</v>
      </c>
      <c r="H73" s="76">
        <v>4.22</v>
      </c>
      <c r="I73" s="76">
        <v>0</v>
      </c>
      <c r="J73" s="76">
        <v>0</v>
      </c>
      <c r="K73" s="76">
        <v>0</v>
      </c>
      <c r="L73" s="21">
        <f>SUM(I73:K73)*1.5</f>
        <v>0</v>
      </c>
      <c r="M73" s="36">
        <f>H73+L73</f>
        <v>4.22</v>
      </c>
      <c r="N73" s="80">
        <f>G73+M73</f>
        <v>4.91</v>
      </c>
      <c r="O73" s="76">
        <f>N73/2</f>
        <v>2.455</v>
      </c>
    </row>
    <row r="74" spans="1:15" ht="21.75" customHeight="1">
      <c r="A74" s="75" t="s">
        <v>12</v>
      </c>
      <c r="B74" s="76">
        <v>0.69</v>
      </c>
      <c r="C74" s="76">
        <v>0</v>
      </c>
      <c r="D74" s="76">
        <v>0</v>
      </c>
      <c r="E74" s="76">
        <v>0</v>
      </c>
      <c r="F74" s="21">
        <f>SUM(C74:E74)*1.5</f>
        <v>0</v>
      </c>
      <c r="G74" s="36">
        <f>B74+F74</f>
        <v>0.69</v>
      </c>
      <c r="H74" s="76">
        <v>4.22</v>
      </c>
      <c r="I74" s="76">
        <v>0</v>
      </c>
      <c r="J74" s="76">
        <v>0</v>
      </c>
      <c r="K74" s="76">
        <v>0</v>
      </c>
      <c r="L74" s="21">
        <f>SUM(I74:K74)*1.5</f>
        <v>0</v>
      </c>
      <c r="M74" s="36">
        <f>H74+L74</f>
        <v>4.22</v>
      </c>
      <c r="N74" s="80">
        <f>G74+M74</f>
        <v>4.91</v>
      </c>
      <c r="O74" s="76">
        <f>N74/2</f>
        <v>2.455</v>
      </c>
    </row>
    <row r="75" spans="1:15" ht="21.75" customHeight="1">
      <c r="A75" s="75" t="s">
        <v>71</v>
      </c>
      <c r="B75" s="76">
        <v>0.69</v>
      </c>
      <c r="C75" s="76">
        <v>0</v>
      </c>
      <c r="D75" s="76">
        <v>0</v>
      </c>
      <c r="E75" s="76">
        <v>0</v>
      </c>
      <c r="F75" s="21">
        <f>SUM(C75:E75)*1.5</f>
        <v>0</v>
      </c>
      <c r="G75" s="36">
        <f>B75+F75</f>
        <v>0.69</v>
      </c>
      <c r="H75" s="76">
        <v>4.22</v>
      </c>
      <c r="I75" s="76">
        <v>0</v>
      </c>
      <c r="J75" s="76">
        <v>0</v>
      </c>
      <c r="K75" s="76">
        <v>0</v>
      </c>
      <c r="L75" s="21">
        <f>SUM(I75:K75)*1.5</f>
        <v>0</v>
      </c>
      <c r="M75" s="36">
        <f>H75+L75</f>
        <v>4.22</v>
      </c>
      <c r="N75" s="80">
        <f>G75+M75</f>
        <v>4.91</v>
      </c>
      <c r="O75" s="76">
        <f>N75/2</f>
        <v>2.455</v>
      </c>
    </row>
    <row r="76" spans="1:15" ht="21.75" customHeight="1">
      <c r="A76" s="77" t="s">
        <v>73</v>
      </c>
      <c r="B76" s="87">
        <f aca="true" t="shared" si="24" ref="B76:O76">B77+B80</f>
        <v>0</v>
      </c>
      <c r="C76" s="87">
        <f t="shared" si="24"/>
        <v>0</v>
      </c>
      <c r="D76" s="87">
        <f t="shared" si="24"/>
        <v>28.42</v>
      </c>
      <c r="E76" s="87">
        <f t="shared" si="24"/>
        <v>0</v>
      </c>
      <c r="F76" s="87">
        <f t="shared" si="24"/>
        <v>42.63</v>
      </c>
      <c r="G76" s="87">
        <f t="shared" si="24"/>
        <v>42.63</v>
      </c>
      <c r="H76" s="87">
        <f t="shared" si="24"/>
        <v>0</v>
      </c>
      <c r="I76" s="87">
        <f t="shared" si="24"/>
        <v>0</v>
      </c>
      <c r="J76" s="87">
        <f t="shared" si="24"/>
        <v>22.5</v>
      </c>
      <c r="K76" s="87">
        <f t="shared" si="24"/>
        <v>0</v>
      </c>
      <c r="L76" s="87">
        <f t="shared" si="24"/>
        <v>33.75</v>
      </c>
      <c r="M76" s="87">
        <f t="shared" si="24"/>
        <v>33.75</v>
      </c>
      <c r="N76" s="87">
        <f t="shared" si="24"/>
        <v>76.38</v>
      </c>
      <c r="O76" s="87">
        <f t="shared" si="24"/>
        <v>38.19</v>
      </c>
    </row>
    <row r="77" spans="1:15" ht="21.75" customHeight="1">
      <c r="A77" s="75" t="s">
        <v>85</v>
      </c>
      <c r="B77" s="76">
        <v>0</v>
      </c>
      <c r="C77" s="76">
        <v>0</v>
      </c>
      <c r="D77" s="76">
        <v>20.92</v>
      </c>
      <c r="E77" s="76">
        <v>0</v>
      </c>
      <c r="F77" s="21">
        <f>SUM(C77:E77)*1.5</f>
        <v>31.380000000000003</v>
      </c>
      <c r="G77" s="36">
        <f>B77+F77</f>
        <v>31.380000000000003</v>
      </c>
      <c r="H77" s="76">
        <v>0</v>
      </c>
      <c r="I77" s="76">
        <v>0</v>
      </c>
      <c r="J77" s="76">
        <v>15</v>
      </c>
      <c r="K77" s="76">
        <v>0</v>
      </c>
      <c r="L77" s="21">
        <f>SUM(I77:K77)*1.5</f>
        <v>22.5</v>
      </c>
      <c r="M77" s="36">
        <f>H77+L77</f>
        <v>22.5</v>
      </c>
      <c r="N77" s="76">
        <f>G77+M77</f>
        <v>53.88</v>
      </c>
      <c r="O77" s="76">
        <f>N77/2</f>
        <v>26.94</v>
      </c>
    </row>
    <row r="78" spans="1:15" ht="21.75" customHeight="1">
      <c r="A78" s="78" t="s">
        <v>87</v>
      </c>
      <c r="B78" s="79">
        <v>0</v>
      </c>
      <c r="C78" s="79">
        <v>0</v>
      </c>
      <c r="D78" s="79">
        <v>7</v>
      </c>
      <c r="E78" s="79">
        <v>0</v>
      </c>
      <c r="F78" s="25">
        <f>SUM(C78:E78)*1.5</f>
        <v>10.5</v>
      </c>
      <c r="G78" s="37">
        <f>B78+F78</f>
        <v>10.5</v>
      </c>
      <c r="H78" s="79">
        <v>0</v>
      </c>
      <c r="I78" s="79">
        <v>0</v>
      </c>
      <c r="J78" s="79">
        <v>1</v>
      </c>
      <c r="K78" s="79">
        <v>0</v>
      </c>
      <c r="L78" s="25">
        <f>SUM(I78:K78)*1.5</f>
        <v>1.5</v>
      </c>
      <c r="M78" s="37">
        <f>H78+L78</f>
        <v>1.5</v>
      </c>
      <c r="N78" s="79">
        <f>G78+M78</f>
        <v>12</v>
      </c>
      <c r="O78" s="79">
        <f>N78/2</f>
        <v>6</v>
      </c>
    </row>
    <row r="79" spans="1:15" ht="21.75" customHeight="1">
      <c r="A79" s="78" t="s">
        <v>91</v>
      </c>
      <c r="B79" s="79">
        <v>0</v>
      </c>
      <c r="C79" s="79">
        <v>0</v>
      </c>
      <c r="D79" s="79">
        <v>7.5</v>
      </c>
      <c r="E79" s="79">
        <v>0</v>
      </c>
      <c r="F79" s="25">
        <f>SUM(C79:E79)*1.5</f>
        <v>11.25</v>
      </c>
      <c r="G79" s="37">
        <f>B79+F79</f>
        <v>11.25</v>
      </c>
      <c r="H79" s="79">
        <v>0</v>
      </c>
      <c r="I79" s="79">
        <v>0</v>
      </c>
      <c r="J79" s="79">
        <v>0</v>
      </c>
      <c r="K79" s="79">
        <v>0</v>
      </c>
      <c r="L79" s="25">
        <f>SUM(I79:K79)*1.5</f>
        <v>0</v>
      </c>
      <c r="M79" s="37">
        <f>H79+L79</f>
        <v>0</v>
      </c>
      <c r="N79" s="79">
        <f>G79+M79</f>
        <v>11.25</v>
      </c>
      <c r="O79" s="79">
        <f>N79/2</f>
        <v>5.625</v>
      </c>
    </row>
    <row r="80" spans="1:15" ht="21.75" customHeight="1">
      <c r="A80" s="75" t="s">
        <v>86</v>
      </c>
      <c r="B80" s="76">
        <v>0</v>
      </c>
      <c r="C80" s="76">
        <v>0</v>
      </c>
      <c r="D80" s="76">
        <v>7.5</v>
      </c>
      <c r="E80" s="76">
        <v>0</v>
      </c>
      <c r="F80" s="21">
        <f>SUM(C80:E80)*1.5</f>
        <v>11.25</v>
      </c>
      <c r="G80" s="36">
        <f>B80+F80</f>
        <v>11.25</v>
      </c>
      <c r="H80" s="76">
        <v>0</v>
      </c>
      <c r="I80" s="76">
        <v>0</v>
      </c>
      <c r="J80" s="76">
        <v>7.5</v>
      </c>
      <c r="K80" s="76">
        <v>0</v>
      </c>
      <c r="L80" s="21">
        <f>SUM(I80:K80)*1.5</f>
        <v>11.25</v>
      </c>
      <c r="M80" s="36">
        <f>H80+L80</f>
        <v>11.25</v>
      </c>
      <c r="N80" s="76">
        <f>G80+M80</f>
        <v>22.5</v>
      </c>
      <c r="O80" s="76">
        <f>N80/2</f>
        <v>11.25</v>
      </c>
    </row>
    <row r="81" spans="1:15" ht="21.75" customHeight="1">
      <c r="A81" s="120" t="s">
        <v>87</v>
      </c>
      <c r="B81" s="136">
        <v>0</v>
      </c>
      <c r="C81" s="136">
        <v>0</v>
      </c>
      <c r="D81" s="136">
        <v>8</v>
      </c>
      <c r="E81" s="136">
        <v>0</v>
      </c>
      <c r="F81" s="34">
        <f>SUM(C81:E81)*1.5</f>
        <v>12</v>
      </c>
      <c r="G81" s="141">
        <f>B81+F81</f>
        <v>12</v>
      </c>
      <c r="H81" s="136">
        <v>0</v>
      </c>
      <c r="I81" s="136">
        <v>0</v>
      </c>
      <c r="J81" s="136">
        <v>2</v>
      </c>
      <c r="K81" s="136">
        <v>0</v>
      </c>
      <c r="L81" s="34">
        <f>SUM(I81:K81)*1.5</f>
        <v>3</v>
      </c>
      <c r="M81" s="141">
        <f>H81+L81</f>
        <v>3</v>
      </c>
      <c r="N81" s="136">
        <f>G81+M81</f>
        <v>15</v>
      </c>
      <c r="O81" s="136">
        <f>N81/2</f>
        <v>7.5</v>
      </c>
    </row>
    <row r="82" spans="1:15" ht="21.75" customHeight="1">
      <c r="A82" s="77" t="s">
        <v>13</v>
      </c>
      <c r="B82" s="18">
        <f aca="true" t="shared" si="25" ref="B82:O82">B83+B85</f>
        <v>35.17</v>
      </c>
      <c r="C82" s="18">
        <f t="shared" si="25"/>
        <v>0</v>
      </c>
      <c r="D82" s="18">
        <f t="shared" si="25"/>
        <v>4.01</v>
      </c>
      <c r="E82" s="18">
        <f t="shared" si="25"/>
        <v>0</v>
      </c>
      <c r="F82" s="18">
        <f t="shared" si="25"/>
        <v>10.024999999999999</v>
      </c>
      <c r="G82" s="18">
        <f t="shared" si="25"/>
        <v>45.195</v>
      </c>
      <c r="H82" s="18">
        <f t="shared" si="25"/>
        <v>0</v>
      </c>
      <c r="I82" s="18">
        <f t="shared" si="25"/>
        <v>0</v>
      </c>
      <c r="J82" s="18">
        <f t="shared" si="25"/>
        <v>2.5</v>
      </c>
      <c r="K82" s="18">
        <f t="shared" si="25"/>
        <v>0</v>
      </c>
      <c r="L82" s="18">
        <f t="shared" si="25"/>
        <v>6.25</v>
      </c>
      <c r="M82" s="18">
        <f t="shared" si="25"/>
        <v>6.25</v>
      </c>
      <c r="N82" s="18">
        <f t="shared" si="25"/>
        <v>51.445</v>
      </c>
      <c r="O82" s="18">
        <f t="shared" si="25"/>
        <v>25.7225</v>
      </c>
    </row>
    <row r="83" spans="1:15" ht="21.75" customHeight="1">
      <c r="A83" s="83" t="s">
        <v>56</v>
      </c>
      <c r="B83" s="20">
        <f aca="true" t="shared" si="26" ref="B83:O83">B84</f>
        <v>35.17</v>
      </c>
      <c r="C83" s="20">
        <f t="shared" si="26"/>
        <v>0</v>
      </c>
      <c r="D83" s="20">
        <f t="shared" si="26"/>
        <v>0</v>
      </c>
      <c r="E83" s="20">
        <f t="shared" si="26"/>
        <v>0</v>
      </c>
      <c r="F83" s="20">
        <f t="shared" si="26"/>
        <v>0</v>
      </c>
      <c r="G83" s="20">
        <f t="shared" si="26"/>
        <v>35.17</v>
      </c>
      <c r="H83" s="20">
        <f t="shared" si="26"/>
        <v>0</v>
      </c>
      <c r="I83" s="20">
        <f t="shared" si="26"/>
        <v>0</v>
      </c>
      <c r="J83" s="20">
        <f t="shared" si="26"/>
        <v>0</v>
      </c>
      <c r="K83" s="20">
        <f t="shared" si="26"/>
        <v>0</v>
      </c>
      <c r="L83" s="20">
        <f t="shared" si="26"/>
        <v>0</v>
      </c>
      <c r="M83" s="20">
        <f t="shared" si="26"/>
        <v>0</v>
      </c>
      <c r="N83" s="20">
        <f t="shared" si="26"/>
        <v>35.17</v>
      </c>
      <c r="O83" s="20">
        <f t="shared" si="26"/>
        <v>17.585</v>
      </c>
    </row>
    <row r="84" spans="1:15" ht="21.75" customHeight="1">
      <c r="A84" s="75" t="s">
        <v>42</v>
      </c>
      <c r="B84" s="84">
        <v>35.17</v>
      </c>
      <c r="C84" s="84">
        <v>0</v>
      </c>
      <c r="D84" s="84">
        <v>0</v>
      </c>
      <c r="E84" s="84">
        <v>0</v>
      </c>
      <c r="F84" s="121">
        <f>SUM(C84:E84)*2.5</f>
        <v>0</v>
      </c>
      <c r="G84" s="62">
        <f>B84+F84</f>
        <v>35.17</v>
      </c>
      <c r="H84" s="84">
        <v>0</v>
      </c>
      <c r="I84" s="84">
        <v>0</v>
      </c>
      <c r="J84" s="84">
        <v>0</v>
      </c>
      <c r="K84" s="84">
        <v>0</v>
      </c>
      <c r="L84" s="121">
        <f>SUM(I84:K84)*2.5</f>
        <v>0</v>
      </c>
      <c r="M84" s="62">
        <f>H84+L84</f>
        <v>0</v>
      </c>
      <c r="N84" s="84">
        <f>G84+M84</f>
        <v>35.17</v>
      </c>
      <c r="O84" s="84">
        <f>N84/2</f>
        <v>17.585</v>
      </c>
    </row>
    <row r="85" spans="1:15" ht="21.75" customHeight="1">
      <c r="A85" s="83" t="s">
        <v>55</v>
      </c>
      <c r="B85" s="20">
        <f aca="true" t="shared" si="27" ref="B85:O85">B86</f>
        <v>0</v>
      </c>
      <c r="C85" s="20">
        <f t="shared" si="27"/>
        <v>0</v>
      </c>
      <c r="D85" s="20">
        <f t="shared" si="27"/>
        <v>4.01</v>
      </c>
      <c r="E85" s="20">
        <f t="shared" si="27"/>
        <v>0</v>
      </c>
      <c r="F85" s="20">
        <f t="shared" si="27"/>
        <v>10.024999999999999</v>
      </c>
      <c r="G85" s="20">
        <f t="shared" si="27"/>
        <v>10.024999999999999</v>
      </c>
      <c r="H85" s="20">
        <f t="shared" si="27"/>
        <v>0</v>
      </c>
      <c r="I85" s="20">
        <f t="shared" si="27"/>
        <v>0</v>
      </c>
      <c r="J85" s="20">
        <f t="shared" si="27"/>
        <v>2.5</v>
      </c>
      <c r="K85" s="20">
        <f t="shared" si="27"/>
        <v>0</v>
      </c>
      <c r="L85" s="20">
        <f t="shared" si="27"/>
        <v>6.25</v>
      </c>
      <c r="M85" s="20">
        <f t="shared" si="27"/>
        <v>6.25</v>
      </c>
      <c r="N85" s="20">
        <f t="shared" si="27"/>
        <v>16.275</v>
      </c>
      <c r="O85" s="20">
        <f t="shared" si="27"/>
        <v>8.1375</v>
      </c>
    </row>
    <row r="86" spans="1:15" ht="21.75" customHeight="1">
      <c r="A86" s="75" t="s">
        <v>18</v>
      </c>
      <c r="B86" s="84">
        <v>0</v>
      </c>
      <c r="C86" s="84">
        <v>0</v>
      </c>
      <c r="D86" s="84">
        <v>4.01</v>
      </c>
      <c r="E86" s="84">
        <v>0</v>
      </c>
      <c r="F86" s="121">
        <f>SUM(C86:E86)*2.5</f>
        <v>10.024999999999999</v>
      </c>
      <c r="G86" s="62">
        <f>B86+F86</f>
        <v>10.024999999999999</v>
      </c>
      <c r="H86" s="84">
        <v>0</v>
      </c>
      <c r="I86" s="84">
        <v>0</v>
      </c>
      <c r="J86" s="84">
        <v>2.5</v>
      </c>
      <c r="K86" s="84">
        <v>0</v>
      </c>
      <c r="L86" s="121">
        <f>SUM(I86:K86)*2.5</f>
        <v>6.25</v>
      </c>
      <c r="M86" s="62">
        <f>H86+L86</f>
        <v>6.25</v>
      </c>
      <c r="N86" s="84">
        <f>G86+M86</f>
        <v>16.275</v>
      </c>
      <c r="O86" s="84">
        <f>N86/2</f>
        <v>8.1375</v>
      </c>
    </row>
    <row r="87" spans="1:15" ht="21.75" customHeight="1">
      <c r="A87" s="102" t="s">
        <v>74</v>
      </c>
      <c r="B87" s="82">
        <v>0</v>
      </c>
      <c r="C87" s="82">
        <v>0</v>
      </c>
      <c r="D87" s="82">
        <v>0</v>
      </c>
      <c r="E87" s="82">
        <v>0</v>
      </c>
      <c r="F87" s="125">
        <f>SUM(C87:E87)*2.5</f>
        <v>0</v>
      </c>
      <c r="G87" s="93">
        <f>B87+F87</f>
        <v>0</v>
      </c>
      <c r="H87" s="82">
        <v>0</v>
      </c>
      <c r="I87" s="82">
        <v>0</v>
      </c>
      <c r="J87" s="82">
        <v>2</v>
      </c>
      <c r="K87" s="82">
        <v>0</v>
      </c>
      <c r="L87" s="125">
        <f>SUM(I87:K87)*2.5</f>
        <v>5</v>
      </c>
      <c r="M87" s="93">
        <f>H87+L87</f>
        <v>5</v>
      </c>
      <c r="N87" s="82">
        <f>G87+M87</f>
        <v>5</v>
      </c>
      <c r="O87" s="82">
        <f>N87/2</f>
        <v>2.5</v>
      </c>
    </row>
    <row r="88" spans="1:15" ht="21.75" customHeight="1">
      <c r="A88" s="165" t="s">
        <v>125</v>
      </c>
      <c r="B88" s="165"/>
      <c r="C88" s="165"/>
      <c r="D88" s="165"/>
      <c r="E88" s="165"/>
      <c r="F88" s="165"/>
      <c r="G88" s="165"/>
      <c r="H88" s="165"/>
      <c r="I88" s="165"/>
      <c r="J88" s="165"/>
      <c r="K88" s="165"/>
      <c r="L88" s="165"/>
      <c r="M88" s="165"/>
      <c r="N88" s="165"/>
      <c r="O88" s="165"/>
    </row>
    <row r="89" spans="1:15" ht="21.75" customHeight="1">
      <c r="A89" s="68"/>
      <c r="B89" s="163" t="s">
        <v>120</v>
      </c>
      <c r="C89" s="163"/>
      <c r="D89" s="163"/>
      <c r="E89" s="163"/>
      <c r="F89" s="163"/>
      <c r="G89" s="164"/>
      <c r="H89" s="163" t="s">
        <v>119</v>
      </c>
      <c r="I89" s="163"/>
      <c r="J89" s="163"/>
      <c r="K89" s="163"/>
      <c r="L89" s="163"/>
      <c r="M89" s="164"/>
      <c r="N89" s="67" t="s">
        <v>1</v>
      </c>
      <c r="O89" s="68"/>
    </row>
    <row r="90" spans="1:15" ht="21.75" customHeight="1">
      <c r="A90" s="69" t="s">
        <v>2</v>
      </c>
      <c r="B90" s="162" t="s">
        <v>40</v>
      </c>
      <c r="C90" s="163"/>
      <c r="D90" s="163"/>
      <c r="E90" s="163"/>
      <c r="F90" s="164"/>
      <c r="G90" s="69" t="s">
        <v>1</v>
      </c>
      <c r="H90" s="162" t="s">
        <v>40</v>
      </c>
      <c r="I90" s="163"/>
      <c r="J90" s="163"/>
      <c r="K90" s="163"/>
      <c r="L90" s="164"/>
      <c r="M90" s="69" t="s">
        <v>1</v>
      </c>
      <c r="N90" s="69" t="s">
        <v>65</v>
      </c>
      <c r="O90" s="69" t="s">
        <v>67</v>
      </c>
    </row>
    <row r="91" spans="1:15" ht="21.75" customHeight="1">
      <c r="A91" s="72"/>
      <c r="B91" s="71" t="s">
        <v>0</v>
      </c>
      <c r="C91" s="71" t="s">
        <v>77</v>
      </c>
      <c r="D91" s="71" t="s">
        <v>68</v>
      </c>
      <c r="E91" s="71" t="s">
        <v>78</v>
      </c>
      <c r="F91" s="71" t="s">
        <v>64</v>
      </c>
      <c r="G91" s="71" t="s">
        <v>44</v>
      </c>
      <c r="H91" s="71" t="s">
        <v>0</v>
      </c>
      <c r="I91" s="71" t="s">
        <v>77</v>
      </c>
      <c r="J91" s="71" t="s">
        <v>68</v>
      </c>
      <c r="K91" s="71" t="s">
        <v>78</v>
      </c>
      <c r="L91" s="71" t="s">
        <v>64</v>
      </c>
      <c r="M91" s="71" t="s">
        <v>44</v>
      </c>
      <c r="N91" s="71"/>
      <c r="O91" s="72"/>
    </row>
    <row r="92" spans="1:15" ht="21.75" customHeight="1">
      <c r="A92" s="142" t="s">
        <v>20</v>
      </c>
      <c r="B92" s="145">
        <f aca="true" t="shared" si="28" ref="B92:O92">B93+B94+B96+B97</f>
        <v>19.5</v>
      </c>
      <c r="C92" s="145">
        <f t="shared" si="28"/>
        <v>0</v>
      </c>
      <c r="D92" s="145">
        <f t="shared" si="28"/>
        <v>0</v>
      </c>
      <c r="E92" s="145">
        <f t="shared" si="28"/>
        <v>0</v>
      </c>
      <c r="F92" s="145">
        <f t="shared" si="28"/>
        <v>0</v>
      </c>
      <c r="G92" s="145">
        <f t="shared" si="28"/>
        <v>19.5</v>
      </c>
      <c r="H92" s="145">
        <f t="shared" si="28"/>
        <v>15.47</v>
      </c>
      <c r="I92" s="145">
        <f t="shared" si="28"/>
        <v>0</v>
      </c>
      <c r="J92" s="145">
        <f t="shared" si="28"/>
        <v>0</v>
      </c>
      <c r="K92" s="145">
        <f t="shared" si="28"/>
        <v>0</v>
      </c>
      <c r="L92" s="145">
        <f t="shared" si="28"/>
        <v>0</v>
      </c>
      <c r="M92" s="145">
        <f t="shared" si="28"/>
        <v>15.47</v>
      </c>
      <c r="N92" s="145">
        <f t="shared" si="28"/>
        <v>34.97</v>
      </c>
      <c r="O92" s="145">
        <f t="shared" si="28"/>
        <v>17.485</v>
      </c>
    </row>
    <row r="93" spans="1:15" ht="21.75" customHeight="1">
      <c r="A93" s="75" t="s">
        <v>22</v>
      </c>
      <c r="B93" s="84">
        <v>7.8</v>
      </c>
      <c r="C93" s="84">
        <v>0</v>
      </c>
      <c r="D93" s="84">
        <v>0</v>
      </c>
      <c r="E93" s="84">
        <v>0</v>
      </c>
      <c r="F93" s="121">
        <f>SUM(C93:E93)*2.5</f>
        <v>0</v>
      </c>
      <c r="G93" s="62">
        <f>B93+F93</f>
        <v>7.8</v>
      </c>
      <c r="H93" s="84">
        <v>15.47</v>
      </c>
      <c r="I93" s="84">
        <v>0</v>
      </c>
      <c r="J93" s="84">
        <v>0</v>
      </c>
      <c r="K93" s="84">
        <v>0</v>
      </c>
      <c r="L93" s="121">
        <f>SUM(I93:K93)*2.5</f>
        <v>0</v>
      </c>
      <c r="M93" s="62">
        <f>H93+L93</f>
        <v>15.47</v>
      </c>
      <c r="N93" s="84">
        <f>G93+M93</f>
        <v>23.27</v>
      </c>
      <c r="O93" s="84">
        <f>N93/2</f>
        <v>11.635</v>
      </c>
    </row>
    <row r="94" spans="1:15" ht="21.75" customHeight="1">
      <c r="A94" s="75" t="s">
        <v>81</v>
      </c>
      <c r="B94" s="84">
        <v>3.9</v>
      </c>
      <c r="C94" s="84">
        <v>0</v>
      </c>
      <c r="D94" s="84">
        <v>0</v>
      </c>
      <c r="E94" s="84">
        <v>0</v>
      </c>
      <c r="F94" s="121">
        <f>SUM(C94:E94)*2.5</f>
        <v>0</v>
      </c>
      <c r="G94" s="62">
        <f>B94+F94</f>
        <v>3.9</v>
      </c>
      <c r="H94" s="84">
        <v>0</v>
      </c>
      <c r="I94" s="84">
        <v>0</v>
      </c>
      <c r="J94" s="84">
        <v>0</v>
      </c>
      <c r="K94" s="84">
        <v>0</v>
      </c>
      <c r="L94" s="121">
        <f>SUM(I94:K94)*2.5</f>
        <v>0</v>
      </c>
      <c r="M94" s="62">
        <f>H94+L94</f>
        <v>0</v>
      </c>
      <c r="N94" s="84">
        <f>G94+M94</f>
        <v>3.9</v>
      </c>
      <c r="O94" s="84">
        <f>N94/2</f>
        <v>1.95</v>
      </c>
    </row>
    <row r="95" spans="1:15" ht="21.75" customHeight="1">
      <c r="A95" s="120" t="s">
        <v>74</v>
      </c>
      <c r="B95" s="136">
        <v>0</v>
      </c>
      <c r="C95" s="136">
        <v>0</v>
      </c>
      <c r="D95" s="136">
        <v>4</v>
      </c>
      <c r="E95" s="136">
        <v>0</v>
      </c>
      <c r="F95" s="34">
        <f>SUM(C95:E95)*2.5</f>
        <v>10</v>
      </c>
      <c r="G95" s="94">
        <f>B95+F95</f>
        <v>10</v>
      </c>
      <c r="H95" s="136">
        <v>0</v>
      </c>
      <c r="I95" s="136">
        <v>0</v>
      </c>
      <c r="J95" s="136">
        <v>3.5</v>
      </c>
      <c r="K95" s="136">
        <v>0</v>
      </c>
      <c r="L95" s="34">
        <f>SUM(I95:K95)*2.5</f>
        <v>8.75</v>
      </c>
      <c r="M95" s="94">
        <f>H95+L95</f>
        <v>8.75</v>
      </c>
      <c r="N95" s="136">
        <f>G95+M95</f>
        <v>18.75</v>
      </c>
      <c r="O95" s="136">
        <f>N95/2</f>
        <v>9.375</v>
      </c>
    </row>
    <row r="96" spans="1:15" ht="21.75" customHeight="1">
      <c r="A96" s="75" t="s">
        <v>21</v>
      </c>
      <c r="B96" s="84">
        <v>3.9</v>
      </c>
      <c r="C96" s="84">
        <v>0</v>
      </c>
      <c r="D96" s="84">
        <v>0</v>
      </c>
      <c r="E96" s="84">
        <v>0</v>
      </c>
      <c r="F96" s="121">
        <f>SUM(C96:E96)*2.5</f>
        <v>0</v>
      </c>
      <c r="G96" s="62">
        <f>B96+F96</f>
        <v>3.9</v>
      </c>
      <c r="H96" s="84">
        <v>0</v>
      </c>
      <c r="I96" s="84">
        <v>0</v>
      </c>
      <c r="J96" s="84">
        <v>0</v>
      </c>
      <c r="K96" s="84">
        <v>0</v>
      </c>
      <c r="L96" s="121">
        <f>SUM(I96:K96)*2.5</f>
        <v>0</v>
      </c>
      <c r="M96" s="62">
        <f>H96+L96</f>
        <v>0</v>
      </c>
      <c r="N96" s="84">
        <f>G96+M96</f>
        <v>3.9</v>
      </c>
      <c r="O96" s="84">
        <f>N96/2</f>
        <v>1.95</v>
      </c>
    </row>
    <row r="97" spans="1:15" ht="21.75" customHeight="1">
      <c r="A97" s="127" t="s">
        <v>36</v>
      </c>
      <c r="B97" s="86">
        <v>3.9</v>
      </c>
      <c r="C97" s="86">
        <v>0</v>
      </c>
      <c r="D97" s="86">
        <v>0</v>
      </c>
      <c r="E97" s="86">
        <v>0</v>
      </c>
      <c r="F97" s="128">
        <f>SUM(C97:E97)*2.5</f>
        <v>0</v>
      </c>
      <c r="G97" s="38">
        <f>B97+F97</f>
        <v>3.9</v>
      </c>
      <c r="H97" s="86">
        <v>0</v>
      </c>
      <c r="I97" s="86">
        <v>0</v>
      </c>
      <c r="J97" s="86">
        <v>0</v>
      </c>
      <c r="K97" s="86">
        <v>0</v>
      </c>
      <c r="L97" s="128">
        <f>SUM(I97:K97)*2.5</f>
        <v>0</v>
      </c>
      <c r="M97" s="38">
        <f>H97+L97</f>
        <v>0</v>
      </c>
      <c r="N97" s="86">
        <f>G97+M97</f>
        <v>3.9</v>
      </c>
      <c r="O97" s="86">
        <f>N97/2</f>
        <v>1.95</v>
      </c>
    </row>
    <row r="98" spans="1:15" ht="21.75" customHeight="1">
      <c r="A98" s="88" t="s">
        <v>108</v>
      </c>
      <c r="B98" s="88"/>
      <c r="C98" s="88"/>
      <c r="D98" s="88"/>
      <c r="E98" s="88"/>
      <c r="F98" s="88"/>
      <c r="G98" s="88"/>
      <c r="H98" s="89"/>
      <c r="I98" s="89"/>
      <c r="J98" s="89"/>
      <c r="K98" s="89"/>
      <c r="L98" s="89"/>
      <c r="M98" s="89"/>
      <c r="N98" s="89"/>
      <c r="O98" s="89"/>
    </row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  <row r="117" ht="21.75" customHeight="1"/>
    <row r="118" ht="21.75" customHeight="1"/>
    <row r="119" ht="21.75" customHeight="1"/>
    <row r="120" ht="21.75" customHeight="1"/>
    <row r="121" ht="21.75" customHeight="1"/>
    <row r="122" ht="21.75" customHeight="1"/>
    <row r="123" ht="21.75" customHeight="1"/>
    <row r="124" ht="21.75" customHeight="1"/>
    <row r="125" ht="21.75" customHeight="1"/>
    <row r="126" ht="21.75" customHeight="1"/>
    <row r="127" ht="21.75" customHeight="1"/>
    <row r="128" ht="21.75" customHeight="1"/>
    <row r="129" ht="21.75" customHeight="1"/>
    <row r="130" ht="21.75" customHeight="1"/>
    <row r="131" ht="21.75" customHeight="1"/>
    <row r="132" ht="21.75" customHeight="1"/>
    <row r="133" ht="21.75" customHeight="1"/>
    <row r="134" ht="21.75" customHeight="1"/>
    <row r="135" ht="21.75" customHeight="1"/>
    <row r="136" ht="21.75" customHeight="1"/>
    <row r="137" ht="21.75" customHeight="1"/>
    <row r="138" ht="21.75" customHeight="1"/>
    <row r="139" ht="21.75" customHeight="1"/>
    <row r="140" ht="21.75" customHeight="1"/>
    <row r="141" ht="21.75" customHeight="1"/>
    <row r="142" ht="21.75" customHeight="1"/>
    <row r="143" ht="21.75" customHeight="1"/>
    <row r="144" ht="21.75" customHeight="1"/>
    <row r="145" ht="21.75" customHeight="1"/>
    <row r="146" ht="21.75" customHeight="1"/>
    <row r="147" ht="21.75" customHeight="1"/>
    <row r="148" ht="21.75" customHeight="1"/>
    <row r="149" ht="21.75" customHeight="1"/>
    <row r="150" ht="21.75" customHeight="1"/>
    <row r="151" ht="21.75" customHeight="1"/>
    <row r="152" ht="21.75" customHeight="1"/>
    <row r="153" ht="21.75" customHeight="1"/>
    <row r="154" ht="21.75" customHeight="1"/>
    <row r="155" ht="21.75" customHeight="1"/>
    <row r="156" ht="21.75" customHeight="1"/>
    <row r="157" ht="21.75" customHeight="1"/>
    <row r="158" ht="21.75" customHeight="1"/>
    <row r="159" ht="21.75" customHeight="1"/>
    <row r="160" ht="21.75" customHeight="1"/>
    <row r="161" ht="21.75" customHeight="1"/>
    <row r="162" ht="21.75" customHeight="1"/>
    <row r="163" ht="21.75" customHeight="1"/>
    <row r="164" ht="21.75" customHeight="1"/>
    <row r="165" ht="21.75" customHeight="1"/>
    <row r="166" ht="21.75" customHeight="1"/>
    <row r="167" ht="21.75" customHeight="1"/>
    <row r="168" ht="21.75" customHeight="1"/>
    <row r="169" ht="21.75" customHeight="1"/>
    <row r="170" ht="21.75" customHeight="1"/>
    <row r="171" ht="21.75" customHeight="1"/>
    <row r="172" ht="21.75" customHeight="1"/>
    <row r="173" ht="21.75" customHeight="1"/>
    <row r="174" ht="21.75" customHeight="1"/>
    <row r="175" ht="21.75" customHeight="1"/>
    <row r="176" ht="21.75" customHeight="1"/>
    <row r="177" ht="21.75" customHeight="1"/>
    <row r="178" ht="21.75" customHeight="1"/>
    <row r="179" ht="21.75" customHeight="1"/>
    <row r="180" ht="21.75" customHeight="1"/>
    <row r="181" ht="21.75" customHeight="1"/>
    <row r="182" ht="21.75" customHeight="1"/>
  </sheetData>
  <sheetProtection/>
  <mergeCells count="25">
    <mergeCell ref="H47:L47"/>
    <mergeCell ref="A24:O24"/>
    <mergeCell ref="B25:G25"/>
    <mergeCell ref="H25:M25"/>
    <mergeCell ref="B26:F26"/>
    <mergeCell ref="H26:L26"/>
    <mergeCell ref="A1:O1"/>
    <mergeCell ref="B2:G2"/>
    <mergeCell ref="H2:M2"/>
    <mergeCell ref="B3:F3"/>
    <mergeCell ref="H3:L3"/>
    <mergeCell ref="A67:O67"/>
    <mergeCell ref="A45:O45"/>
    <mergeCell ref="B46:G46"/>
    <mergeCell ref="H46:M46"/>
    <mergeCell ref="B47:F47"/>
    <mergeCell ref="B90:F90"/>
    <mergeCell ref="H90:L90"/>
    <mergeCell ref="B68:G68"/>
    <mergeCell ref="H68:M68"/>
    <mergeCell ref="B69:F69"/>
    <mergeCell ref="H69:L69"/>
    <mergeCell ref="A88:O88"/>
    <mergeCell ref="B89:G89"/>
    <mergeCell ref="H89:M89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  <headerFooter alignWithMargins="0">
    <oddFooter>&amp;L&amp;"Angsana New,ธรรมดา"&amp;8งานวิจัยสถาบันและสารสนเทศ&amp;C&amp;"Angsana New,ธรรมดา"&amp;8ข้อมูล ณ วันที่  16 พฤศจิกายน  2552&amp;R&amp;"Angsana New,ธรรมดา"&amp;8FTES สมทบ/พิเศษ  1/52 -2/52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pl_suparin</dc:creator>
  <cp:keywords/>
  <dc:description/>
  <cp:lastModifiedBy>rachaneekorn</cp:lastModifiedBy>
  <cp:lastPrinted>2010-07-16T03:38:18Z</cp:lastPrinted>
  <dcterms:created xsi:type="dcterms:W3CDTF">2007-01-08T04:00:22Z</dcterms:created>
  <dcterms:modified xsi:type="dcterms:W3CDTF">2011-07-21T06:51:24Z</dcterms:modified>
  <cp:category/>
  <cp:version/>
  <cp:contentType/>
  <cp:contentStatus/>
</cp:coreProperties>
</file>