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งานวิเทศสัมพันธ์" sheetId="1" r:id="rId1"/>
    <sheet name="ฝ่ายบริหารวิทยาเขตสงขลา" sheetId="4" r:id="rId2"/>
    <sheet name="ฝ่ายกิจการนิสิตสงขลา" sheetId="11" r:id="rId3"/>
    <sheet name="สำนักคอมพิวเตอร์ (สงขลา)" sheetId="9" r:id="rId4"/>
    <sheet name="สำนักคอมพิวเตอร์ (พัทลุง)" sheetId="12" r:id="rId5"/>
    <sheet name="สำนักหอสมุด (สงขลา)" sheetId="10" r:id="rId6"/>
    <sheet name="สถาบันทักษิณคดีศึกษา" sheetId="7" r:id="rId7"/>
    <sheet name="สถาบันคดีทักษิณ 2" sheetId="8" state="hidden" r:id="rId8"/>
  </sheets>
  <calcPr calcId="125725"/>
</workbook>
</file>

<file path=xl/calcChain.xml><?xml version="1.0" encoding="utf-8"?>
<calcChain xmlns="http://schemas.openxmlformats.org/spreadsheetml/2006/main">
  <c r="H10" i="12"/>
  <c r="H9"/>
  <c r="G9"/>
  <c r="F9"/>
  <c r="E9"/>
  <c r="D9"/>
  <c r="F8" i="11"/>
  <c r="H8" s="1"/>
  <c r="G8"/>
  <c r="E8"/>
  <c r="D8"/>
  <c r="H9" i="1"/>
  <c r="G8"/>
  <c r="F8"/>
  <c r="E8"/>
  <c r="D8"/>
  <c r="H9" i="10"/>
  <c r="G8"/>
  <c r="H8" s="1"/>
  <c r="F8"/>
  <c r="E8"/>
  <c r="D8"/>
  <c r="H9" i="9"/>
  <c r="G8"/>
  <c r="F8"/>
  <c r="E8"/>
  <c r="D8"/>
  <c r="H8" i="1" l="1"/>
  <c r="H8" i="9"/>
  <c r="J9" i="8" l="1"/>
  <c r="J6" s="1"/>
  <c r="G9"/>
  <c r="C9"/>
  <c r="H6"/>
  <c r="F6"/>
  <c r="G6" s="1"/>
  <c r="G10"/>
  <c r="I10" s="1"/>
  <c r="K10" s="1"/>
  <c r="G8"/>
  <c r="I8" s="1"/>
  <c r="K8" s="1"/>
  <c r="G7"/>
  <c r="I7" s="1"/>
  <c r="C6"/>
  <c r="G12"/>
  <c r="G11"/>
  <c r="I11" s="1"/>
  <c r="H12" i="7"/>
  <c r="H10"/>
  <c r="G10"/>
  <c r="F10"/>
  <c r="E10"/>
  <c r="D10"/>
  <c r="F9"/>
  <c r="G8"/>
  <c r="H8" s="1"/>
  <c r="F8"/>
  <c r="E8"/>
  <c r="D8"/>
  <c r="K11" i="8" l="1"/>
  <c r="I9"/>
  <c r="K9" s="1"/>
  <c r="K7"/>
  <c r="G19" i="4"/>
  <c r="F19"/>
  <c r="E19"/>
  <c r="D19"/>
  <c r="H24"/>
  <c r="F24"/>
  <c r="F23"/>
  <c r="H22"/>
  <c r="F22"/>
  <c r="H21"/>
  <c r="F21"/>
  <c r="D14" i="1"/>
  <c r="E14"/>
  <c r="F22"/>
  <c r="E22"/>
  <c r="D22"/>
  <c r="E16"/>
  <c r="D16"/>
  <c r="I14"/>
  <c r="F21"/>
  <c r="F18"/>
  <c r="F16" s="1"/>
  <c r="F15"/>
  <c r="J15" s="1"/>
  <c r="J14" s="1"/>
  <c r="G16" i="4"/>
  <c r="E16"/>
  <c r="D16"/>
  <c r="F17"/>
  <c r="F16" s="1"/>
  <c r="H8"/>
  <c r="G8"/>
  <c r="F8"/>
  <c r="E8"/>
  <c r="D8"/>
  <c r="G22" i="1"/>
  <c r="G14"/>
  <c r="G16"/>
  <c r="I6" i="8" l="1"/>
  <c r="K6" s="1"/>
  <c r="H19" i="4"/>
  <c r="H15" i="1"/>
  <c r="H16" i="4"/>
  <c r="F14" i="1"/>
  <c r="H14" s="1"/>
</calcChain>
</file>

<file path=xl/sharedStrings.xml><?xml version="1.0" encoding="utf-8"?>
<sst xmlns="http://schemas.openxmlformats.org/spreadsheetml/2006/main" count="194" uniqueCount="66">
  <si>
    <t>งบดำเนินงาน</t>
  </si>
  <si>
    <t>เหตุผลที่เบิกจ่ายไม่เป็นไปตามแผน</t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</si>
  <si>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งานวิเทศสัมพันธ์</t>
    </r>
  </si>
  <si>
    <t>รายการ</t>
  </si>
  <si>
    <t>งบประมาณเงินอุดหนุนรัฐบาล</t>
  </si>
  <si>
    <t>งบประมาณเงินรายได้</t>
  </si>
  <si>
    <t>งบประมาณ</t>
  </si>
  <si>
    <t>ที่ได้รับจัดสรร</t>
  </si>
  <si>
    <t>ร้อยละ</t>
  </si>
  <si>
    <t>โอน</t>
  </si>
  <si>
    <t>เปลี่ยนแปลง</t>
  </si>
  <si>
    <t>รายจ่ายอื่น</t>
  </si>
  <si>
    <t>งบลงทุน</t>
  </si>
  <si>
    <t>เงินอุดหนุน</t>
  </si>
  <si>
    <t xml:space="preserve"> - ค่าตอบแทน ใช้สอยและวัสดุ</t>
  </si>
  <si>
    <t xml:space="preserve"> - ครุภัณฑ์ที่มีราคาต่อหน่วยต่ำกว่า 1 ล้านบาท</t>
  </si>
  <si>
    <t xml:space="preserve"> - ครุภัณฑ์ที่มีราคาต่อหน่วยงานตั้งแต่ 1 ล้านบาทขึ้นไป</t>
  </si>
  <si>
    <t xml:space="preserve"> - ค่าก่อสร้างอาคารปฏิบัติการและบริหารวิทยาเขตสงขลา (รายการผูกพัน ปี 2555 - 2557)</t>
  </si>
  <si>
    <t xml:space="preserve"> - ค่าก่อสร้างอาคารปฏิบัติการและบริหาร วิทยาเขตสงขลา (รายการผูกพันปี 2555 - 2557)</t>
  </si>
  <si>
    <t xml:space="preserve"> - โครงการเพื่อการพัฒนาองค์กร</t>
  </si>
  <si>
    <t xml:space="preserve"> - โครงการประชาสัมพันธ์มหาวิทยาลัยทักษิณ</t>
  </si>
  <si>
    <t xml:space="preserve"> - ค่าใช้จ่ายในการจัดทำรายงานประจำปี</t>
  </si>
  <si>
    <t xml:space="preserve"> - โครงการผลิตวีดีทัศน์แนะนำมหาวิทยาลัยภาษาอังกฤษ</t>
  </si>
  <si>
    <t xml:space="preserve"> - โครงการสนับสนุนการมีประสบการณ์กับต่างประเทศของนิสิตและบุคลากร</t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</si>
  <si>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ฝ่ายบริหารวิทยาเขตสงขลา</t>
    </r>
  </si>
  <si>
    <t>รายการ แผน - ผล การเบิกจ่ายที่ไม่เป็นไปตามแผนที่กำหนดไว้ (รายการเบิกจ่ายจากระบบบัญชี 3มิติ)</t>
  </si>
  <si>
    <t>รายการผูกพัน</t>
  </si>
  <si>
    <t>จำนวน</t>
  </si>
  <si>
    <t>จำนวนเงิน 130,000 บาท โอนออกแล้ว</t>
  </si>
  <si>
    <t xml:space="preserve"> - เงินรางวัลสำหรับบุคลากร</t>
  </si>
  <si>
    <t>งบประมาณ ณ วันที่ 1 ตุลาคม 2554 ถึง 30 กันยายน 2555</t>
  </si>
  <si>
    <t xml:space="preserve"> - ค่าควบคุมงานอาคารปฏิบัติการและบริหารวิทยาเขตสงขลา</t>
  </si>
  <si>
    <t xml:space="preserve"> - โครงการวันสถาปนามหาวิทยาลัยทักษิณ</t>
  </si>
  <si>
    <t xml:space="preserve"> - โครงการประชาสัมพันธ์ วิทยาเขตสงขลา</t>
  </si>
  <si>
    <t xml:space="preserve"> - โครงการจัดทำรายงานประจำปีของมหาวิทยาลัยทักษิณ</t>
  </si>
  <si>
    <t xml:space="preserve"> - โครงการทบทวนแผนกลยุทธ์และแผนปฏิบัติการของฝ่ายบริหาร</t>
  </si>
  <si>
    <t>วิทยาเขตสงขลา ประจำปีการศึกษา 2555</t>
  </si>
  <si>
    <t>แผน - ผล การเบิกจ่าย</t>
  </si>
  <si>
    <t>แผน</t>
  </si>
  <si>
    <t>ผล</t>
  </si>
  <si>
    <t>การเบิกจ่ายงบประมาณ ประจำปี งบประมาณ พ.ศ. 2555 (กรณีเบิกจ่ายไม่เป็นไปตามแผนที่กำหนด)</t>
  </si>
  <si>
    <t>สาเหตุที่เบิกจ่ายไม่เป็นไปตามแผน</t>
  </si>
  <si>
    <t>(ข้อมูลจากระบบบัญชี 3มิติ ณ วันที่ 30 กันยายน 2555)</t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</si>
  <si>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สถาบันทักษิณคดีศึกษา</t>
    </r>
  </si>
  <si>
    <t xml:space="preserve"> - อุดหนุนโครงการทำนุบำรุงศิลปวัฒนธรรม</t>
  </si>
  <si>
    <t xml:space="preserve"> - อุดหนุนค่าใช้จ่ายบริการวิชาการ</t>
  </si>
  <si>
    <t xml:space="preserve"> - เงินอุดหนุนเพื่อการพัฒนาสถาบันทักษิณคดีศึกษา</t>
  </si>
  <si>
    <t>ผู้รายงาน............................................................................................... เบอร์โทร........................................</t>
  </si>
  <si>
    <t>สถาบันคดีทักษิณ</t>
  </si>
  <si>
    <t>ได้รับงบประมาณ</t>
  </si>
  <si>
    <t>งบบุคลากร</t>
  </si>
  <si>
    <t>เงินอุดหนุนทั่วไป</t>
  </si>
  <si>
    <t>โอนออก</t>
  </si>
  <si>
    <t>กองทุนทำนุบำรุงศิลปวัฒนธรรม</t>
  </si>
  <si>
    <t>งบประมาณสุทธิ</t>
  </si>
  <si>
    <t>งบประมาณรายจ่าย</t>
  </si>
  <si>
    <t>โอนเปลี่ยนแปลง</t>
  </si>
  <si>
    <t>หลังโอนออก</t>
  </si>
  <si>
    <t>หลังโอนเปลี่ยนแปลง</t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</si>
  <si>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สำนักคอมพิวเตอร์ (สงขลา)</t>
    </r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</si>
  <si>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สำนักคอมพิวเตอร์ (พัทลุง)</t>
    </r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</si>
  <si>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สำนักหอสมุด (สงขลา)</t>
    </r>
  </si>
  <si>
    <t xml:space="preserve"> - โครงการจัดทำห้องสมุดมีชีวิต</t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</si>
  <si>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ฝ่ายกิจการนิสิตรวิทยาเขตสงขลา</t>
    </r>
  </si>
  <si>
    <t xml:space="preserve"> - ค่าก่อสร้างอาคารกิจการนิสิต วิทยาเขตสงขลา</t>
  </si>
  <si>
    <t xml:space="preserve"> - ค่าควบคุมงานก่อสร้างอาคารกิจการนิสิต วิทยาเขตสงขลา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</si>
</sst>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9"/>
      <color indexed="8"/>
      <name val="Angsana New"/>
      <family val="1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u/>
      <sz val="18"/>
      <color theme="1"/>
      <name val="TH SarabunPSK"/>
      <family val="2"/>
    </font>
    <font>
      <sz val="13"/>
      <color theme="1"/>
      <name val="TH SarabunPSK"/>
      <family val="2"/>
    </font>
    <font>
      <sz val="16"/>
      <color theme="0" tint="-0.499984740745262"/>
      <name val="TH SarabunPSK"/>
      <family val="2"/>
    </font>
    <font>
      <sz val="12"/>
      <color theme="0" tint="-0.499984740745262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3" fontId="3" fillId="0" borderId="10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3" fontId="2" fillId="0" borderId="11" xfId="1" applyFont="1" applyBorder="1" applyAlignment="1">
      <alignment vertical="center"/>
    </xf>
    <xf numFmtId="43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3" fontId="3" fillId="0" borderId="15" xfId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3" fontId="2" fillId="0" borderId="17" xfId="1" applyFont="1" applyBorder="1" applyAlignment="1">
      <alignment vertical="center"/>
    </xf>
    <xf numFmtId="43" fontId="2" fillId="0" borderId="18" xfId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9" fontId="4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3" fontId="2" fillId="0" borderId="20" xfId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3" fontId="2" fillId="0" borderId="23" xfId="1" applyFont="1" applyBorder="1" applyAlignment="1">
      <alignment vertical="center"/>
    </xf>
    <xf numFmtId="43" fontId="2" fillId="0" borderId="24" xfId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0" xfId="0" applyFont="1"/>
    <xf numFmtId="39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9" fontId="3" fillId="2" borderId="1" xfId="0" applyNumberFormat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/>
    </xf>
    <xf numFmtId="43" fontId="3" fillId="2" borderId="1" xfId="0" applyNumberFormat="1" applyFont="1" applyFill="1" applyBorder="1" applyAlignment="1">
      <alignment horizontal="center" vertical="center"/>
    </xf>
    <xf numFmtId="39" fontId="10" fillId="0" borderId="27" xfId="0" applyNumberFormat="1" applyFont="1" applyBorder="1" applyAlignment="1">
      <alignment vertical="center"/>
    </xf>
    <xf numFmtId="0" fontId="11" fillId="0" borderId="28" xfId="0" applyFont="1" applyBorder="1" applyAlignment="1">
      <alignment vertical="top" wrapText="1" readingOrder="1"/>
    </xf>
    <xf numFmtId="0" fontId="11" fillId="0" borderId="9" xfId="0" applyFont="1" applyBorder="1" applyAlignment="1">
      <alignment vertical="top" wrapText="1" readingOrder="1"/>
    </xf>
    <xf numFmtId="39" fontId="10" fillId="0" borderId="28" xfId="0" applyNumberFormat="1" applyFont="1" applyBorder="1" applyAlignment="1">
      <alignment vertical="center"/>
    </xf>
    <xf numFmtId="39" fontId="10" fillId="0" borderId="9" xfId="0" applyNumberFormat="1" applyFont="1" applyBorder="1" applyAlignment="1">
      <alignment vertical="center"/>
    </xf>
    <xf numFmtId="43" fontId="10" fillId="0" borderId="27" xfId="1" applyFont="1" applyBorder="1" applyAlignment="1">
      <alignment vertical="center"/>
    </xf>
    <xf numFmtId="39" fontId="10" fillId="0" borderId="5" xfId="0" applyNumberFormat="1" applyFont="1" applyBorder="1" applyAlignment="1">
      <alignment vertical="center"/>
    </xf>
    <xf numFmtId="39" fontId="10" fillId="0" borderId="6" xfId="0" applyNumberFormat="1" applyFont="1" applyBorder="1" applyAlignment="1">
      <alignment vertical="center"/>
    </xf>
    <xf numFmtId="39" fontId="10" fillId="0" borderId="7" xfId="0" applyNumberFormat="1" applyFont="1" applyBorder="1" applyAlignment="1">
      <alignment vertical="center"/>
    </xf>
    <xf numFmtId="43" fontId="10" fillId="0" borderId="5" xfId="1" applyFont="1" applyBorder="1" applyAlignment="1">
      <alignment vertical="center"/>
    </xf>
    <xf numFmtId="39" fontId="3" fillId="0" borderId="4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/>
    <xf numFmtId="39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43" fontId="3" fillId="0" borderId="4" xfId="1" applyFont="1" applyBorder="1" applyAlignment="1">
      <alignment vertical="center"/>
    </xf>
    <xf numFmtId="0" fontId="2" fillId="2" borderId="1" xfId="0" applyFont="1" applyFill="1" applyBorder="1"/>
    <xf numFmtId="0" fontId="2" fillId="2" borderId="6" xfId="0" applyFont="1" applyFill="1" applyBorder="1"/>
    <xf numFmtId="0" fontId="2" fillId="2" borderId="29" xfId="0" applyFont="1" applyFill="1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2" borderId="26" xfId="0" applyFont="1" applyFill="1" applyBorder="1" applyAlignment="1">
      <alignment horizontal="center" vertical="center"/>
    </xf>
    <xf numFmtId="0" fontId="7" fillId="0" borderId="0" xfId="0" applyFont="1" applyBorder="1"/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43" fontId="2" fillId="0" borderId="7" xfId="1" applyFont="1" applyBorder="1" applyAlignment="1">
      <alignment vertical="center"/>
    </xf>
    <xf numFmtId="43" fontId="2" fillId="0" borderId="5" xfId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K25"/>
  <sheetViews>
    <sheetView showGridLines="0" tabSelected="1" workbookViewId="0">
      <selection activeCell="C17" sqref="C17"/>
    </sheetView>
  </sheetViews>
  <sheetFormatPr defaultRowHeight="27" customHeight="1"/>
  <cols>
    <col min="1" max="1" width="0.75" style="1" customWidth="1"/>
    <col min="2" max="2" width="3.25" style="1" customWidth="1"/>
    <col min="3" max="3" width="57.875" style="1" customWidth="1"/>
    <col min="4" max="8" width="13.25" style="1" customWidth="1"/>
    <col min="9" max="9" width="11.125" style="1" hidden="1" customWidth="1"/>
    <col min="10" max="10" width="2.5" style="1" hidden="1" customWidth="1"/>
    <col min="11" max="11" width="61.5" style="1" customWidth="1"/>
    <col min="12" max="15" width="9" style="1"/>
    <col min="16" max="16" width="8.5" style="1" customWidth="1"/>
    <col min="17" max="16384" width="9" style="1"/>
  </cols>
  <sheetData>
    <row r="1" spans="2:11" ht="15" customHeight="1"/>
    <row r="2" spans="2:11" ht="27" customHeight="1">
      <c r="B2" s="87" t="s">
        <v>25</v>
      </c>
      <c r="C2" s="87"/>
      <c r="D2" s="87"/>
      <c r="E2" s="87"/>
      <c r="F2" s="87"/>
      <c r="G2" s="87"/>
      <c r="H2" s="87"/>
      <c r="I2" s="87"/>
      <c r="J2" s="87"/>
      <c r="K2" s="87"/>
    </row>
    <row r="3" spans="2:11" ht="27" customHeight="1">
      <c r="B3" s="87" t="s">
        <v>30</v>
      </c>
      <c r="C3" s="87"/>
      <c r="D3" s="87"/>
      <c r="E3" s="87"/>
      <c r="F3" s="87"/>
      <c r="G3" s="87"/>
      <c r="H3" s="87"/>
      <c r="I3" s="87"/>
      <c r="J3" s="87"/>
      <c r="K3" s="87"/>
    </row>
    <row r="4" spans="2:11" ht="27" customHeight="1">
      <c r="B4" s="3" t="s">
        <v>2</v>
      </c>
      <c r="C4" s="2"/>
      <c r="D4" s="2"/>
      <c r="E4" s="2"/>
    </row>
    <row r="5" spans="2:11" ht="27" customHeight="1">
      <c r="B5" s="3" t="s">
        <v>4</v>
      </c>
      <c r="C5" s="2"/>
      <c r="D5" s="2"/>
      <c r="E5" s="2"/>
    </row>
    <row r="6" spans="2:11" ht="27" customHeight="1">
      <c r="B6" s="88" t="s">
        <v>3</v>
      </c>
      <c r="C6" s="88"/>
      <c r="D6" s="42" t="s">
        <v>6</v>
      </c>
      <c r="E6" s="42" t="s">
        <v>9</v>
      </c>
      <c r="F6" s="91" t="s">
        <v>37</v>
      </c>
      <c r="G6" s="92"/>
      <c r="H6" s="93"/>
      <c r="I6" s="89" t="s">
        <v>26</v>
      </c>
      <c r="J6" s="90"/>
      <c r="K6" s="40" t="s">
        <v>1</v>
      </c>
    </row>
    <row r="7" spans="2:11" ht="27" customHeight="1">
      <c r="B7" s="8"/>
      <c r="C7" s="7"/>
      <c r="D7" s="10" t="s">
        <v>7</v>
      </c>
      <c r="E7" s="10" t="s">
        <v>10</v>
      </c>
      <c r="F7" s="4" t="s">
        <v>38</v>
      </c>
      <c r="G7" s="4" t="s">
        <v>39</v>
      </c>
      <c r="H7" s="4" t="s">
        <v>8</v>
      </c>
      <c r="I7" s="40" t="s">
        <v>27</v>
      </c>
      <c r="J7" s="40"/>
      <c r="K7" s="6"/>
    </row>
    <row r="8" spans="2:11" ht="27" customHeight="1">
      <c r="B8" s="19" t="s">
        <v>0</v>
      </c>
      <c r="C8" s="29"/>
      <c r="D8" s="11">
        <f>SUM(D9)</f>
        <v>136000</v>
      </c>
      <c r="E8" s="11">
        <f>SUM(E9)</f>
        <v>0</v>
      </c>
      <c r="F8" s="11">
        <f>SUM(F9)</f>
        <v>136000</v>
      </c>
      <c r="G8" s="11">
        <f>SUM(G9)</f>
        <v>35549</v>
      </c>
      <c r="H8" s="11">
        <f>G8/F8*100</f>
        <v>26.138970588235296</v>
      </c>
      <c r="I8" s="11"/>
      <c r="J8" s="11"/>
      <c r="K8" s="12"/>
    </row>
    <row r="9" spans="2:11" ht="27" customHeight="1">
      <c r="B9" s="18"/>
      <c r="C9" s="13" t="s">
        <v>14</v>
      </c>
      <c r="D9" s="14">
        <v>136000</v>
      </c>
      <c r="E9" s="14">
        <v>0</v>
      </c>
      <c r="F9" s="15">
        <v>136000</v>
      </c>
      <c r="G9" s="15">
        <v>35549</v>
      </c>
      <c r="H9" s="15">
        <f>G9/F9*100</f>
        <v>26.138970588235296</v>
      </c>
      <c r="I9" s="15"/>
      <c r="J9" s="15"/>
      <c r="K9" s="16"/>
    </row>
    <row r="10" spans="2:11" ht="27" customHeight="1">
      <c r="B10" s="3"/>
      <c r="C10" s="2"/>
      <c r="D10" s="2"/>
      <c r="E10" s="2"/>
    </row>
    <row r="11" spans="2:11" ht="27" customHeight="1">
      <c r="B11" s="3" t="s">
        <v>5</v>
      </c>
      <c r="C11" s="2"/>
      <c r="D11" s="2"/>
      <c r="E11" s="2"/>
    </row>
    <row r="12" spans="2:11" ht="27" customHeight="1">
      <c r="B12" s="88" t="s">
        <v>3</v>
      </c>
      <c r="C12" s="88"/>
      <c r="D12" s="9" t="s">
        <v>6</v>
      </c>
      <c r="E12" s="9" t="s">
        <v>9</v>
      </c>
      <c r="F12" s="91" t="s">
        <v>37</v>
      </c>
      <c r="G12" s="92"/>
      <c r="H12" s="93"/>
      <c r="I12" s="89" t="s">
        <v>26</v>
      </c>
      <c r="J12" s="90"/>
      <c r="K12" s="5" t="s">
        <v>1</v>
      </c>
    </row>
    <row r="13" spans="2:11" ht="27" customHeight="1">
      <c r="B13" s="8"/>
      <c r="C13" s="7"/>
      <c r="D13" s="10" t="s">
        <v>7</v>
      </c>
      <c r="E13" s="10" t="s">
        <v>10</v>
      </c>
      <c r="F13" s="4" t="s">
        <v>38</v>
      </c>
      <c r="G13" s="4" t="s">
        <v>39</v>
      </c>
      <c r="H13" s="4" t="s">
        <v>8</v>
      </c>
      <c r="I13" s="5" t="s">
        <v>27</v>
      </c>
      <c r="J13" s="5"/>
      <c r="K13" s="6"/>
    </row>
    <row r="14" spans="2:11" ht="27" customHeight="1">
      <c r="B14" s="19" t="s">
        <v>0</v>
      </c>
      <c r="C14" s="29"/>
      <c r="D14" s="11">
        <f>SUM(D15)</f>
        <v>527200</v>
      </c>
      <c r="E14" s="11">
        <f>SUM(E15)</f>
        <v>-142440</v>
      </c>
      <c r="F14" s="11">
        <f>SUM(F15)</f>
        <v>384760</v>
      </c>
      <c r="G14" s="11">
        <f>SUM(G15)</f>
        <v>106777.15</v>
      </c>
      <c r="H14" s="11">
        <f>G14/F14*100</f>
        <v>27.751624389229647</v>
      </c>
      <c r="I14" s="11">
        <f>+I15</f>
        <v>112279.46</v>
      </c>
      <c r="J14" s="11">
        <f>+J15</f>
        <v>29.181687285580622</v>
      </c>
      <c r="K14" s="12"/>
    </row>
    <row r="15" spans="2:11" ht="27" customHeight="1">
      <c r="B15" s="18"/>
      <c r="C15" s="13" t="s">
        <v>14</v>
      </c>
      <c r="D15" s="14">
        <v>527200</v>
      </c>
      <c r="E15" s="14">
        <v>-142440</v>
      </c>
      <c r="F15" s="15">
        <f>D15+E15</f>
        <v>384760</v>
      </c>
      <c r="G15" s="15">
        <v>106777.15</v>
      </c>
      <c r="H15" s="15">
        <f>G15/F15*100</f>
        <v>27.751624389229647</v>
      </c>
      <c r="I15" s="15">
        <v>112279.46</v>
      </c>
      <c r="J15" s="15">
        <f>I15/F15*100</f>
        <v>29.181687285580622</v>
      </c>
      <c r="K15" s="16"/>
    </row>
    <row r="16" spans="2:11" ht="27" customHeight="1">
      <c r="B16" s="19" t="s">
        <v>13</v>
      </c>
      <c r="C16" s="20"/>
      <c r="D16" s="21">
        <f>SUM(D17:D21)</f>
        <v>1520000</v>
      </c>
      <c r="E16" s="21">
        <f t="shared" ref="E16:F16" si="0">SUM(E17:E21)</f>
        <v>-579510</v>
      </c>
      <c r="F16" s="21">
        <f t="shared" si="0"/>
        <v>940490</v>
      </c>
      <c r="G16" s="21">
        <f>SUM(G17:G21)</f>
        <v>0</v>
      </c>
      <c r="H16" s="11">
        <v>0</v>
      </c>
      <c r="I16" s="11"/>
      <c r="J16" s="11"/>
      <c r="K16" s="12"/>
    </row>
    <row r="17" spans="2:11" ht="27" customHeight="1">
      <c r="B17" s="22"/>
      <c r="C17" s="23" t="s">
        <v>19</v>
      </c>
      <c r="D17" s="24">
        <v>20000</v>
      </c>
      <c r="E17" s="24">
        <v>0</v>
      </c>
      <c r="F17" s="25">
        <v>20000</v>
      </c>
      <c r="G17" s="25">
        <v>0</v>
      </c>
      <c r="H17" s="25">
        <v>0</v>
      </c>
      <c r="I17" s="25"/>
      <c r="J17" s="25"/>
      <c r="K17" s="26"/>
    </row>
    <row r="18" spans="2:11" ht="27" customHeight="1">
      <c r="B18" s="22"/>
      <c r="C18" s="23" t="s">
        <v>20</v>
      </c>
      <c r="D18" s="24">
        <v>1000000</v>
      </c>
      <c r="E18" s="24">
        <v>-728260</v>
      </c>
      <c r="F18" s="25">
        <f>D18+E18</f>
        <v>271740</v>
      </c>
      <c r="G18" s="25">
        <v>0</v>
      </c>
      <c r="H18" s="25">
        <v>0</v>
      </c>
      <c r="I18" s="25"/>
      <c r="J18" s="25"/>
      <c r="K18" s="26"/>
    </row>
    <row r="19" spans="2:11" ht="27" hidden="1" customHeight="1">
      <c r="B19" s="22"/>
      <c r="C19" s="23" t="s">
        <v>21</v>
      </c>
      <c r="D19" s="24">
        <v>0</v>
      </c>
      <c r="E19" s="24"/>
      <c r="F19" s="25"/>
      <c r="G19" s="25">
        <v>0</v>
      </c>
      <c r="H19" s="25">
        <v>0</v>
      </c>
      <c r="I19" s="25"/>
      <c r="J19" s="25"/>
      <c r="K19" s="26" t="s">
        <v>28</v>
      </c>
    </row>
    <row r="20" spans="2:11" ht="27" customHeight="1">
      <c r="B20" s="22"/>
      <c r="C20" s="23" t="s">
        <v>22</v>
      </c>
      <c r="D20" s="24">
        <v>100000</v>
      </c>
      <c r="E20" s="24">
        <v>0</v>
      </c>
      <c r="F20" s="25">
        <v>100000</v>
      </c>
      <c r="G20" s="25">
        <v>0</v>
      </c>
      <c r="H20" s="25">
        <v>0</v>
      </c>
      <c r="I20" s="25"/>
      <c r="J20" s="25"/>
      <c r="K20" s="26"/>
    </row>
    <row r="21" spans="2:11" ht="27" customHeight="1">
      <c r="B21" s="18"/>
      <c r="C21" s="13" t="s">
        <v>23</v>
      </c>
      <c r="D21" s="14">
        <v>400000</v>
      </c>
      <c r="E21" s="14">
        <v>148750</v>
      </c>
      <c r="F21" s="15">
        <f>D21+E21</f>
        <v>548750</v>
      </c>
      <c r="G21" s="15">
        <v>0</v>
      </c>
      <c r="H21" s="15">
        <v>0</v>
      </c>
      <c r="I21" s="15"/>
      <c r="J21" s="15"/>
      <c r="K21" s="16"/>
    </row>
    <row r="22" spans="2:11" ht="27" customHeight="1">
      <c r="B22" s="19" t="s">
        <v>11</v>
      </c>
      <c r="C22" s="29"/>
      <c r="D22" s="11">
        <f>+D23</f>
        <v>0</v>
      </c>
      <c r="E22" s="11">
        <f>+E23</f>
        <v>1400</v>
      </c>
      <c r="F22" s="11">
        <f>+F23</f>
        <v>0</v>
      </c>
      <c r="G22" s="11">
        <f>SUM(G23)</f>
        <v>0</v>
      </c>
      <c r="H22" s="11">
        <v>0</v>
      </c>
      <c r="I22" s="11"/>
      <c r="J22" s="11"/>
      <c r="K22" s="12"/>
    </row>
    <row r="23" spans="2:11" ht="27" customHeight="1">
      <c r="B23" s="18"/>
      <c r="C23" s="13" t="s">
        <v>29</v>
      </c>
      <c r="D23" s="14">
        <v>0</v>
      </c>
      <c r="E23" s="14">
        <v>1400</v>
      </c>
      <c r="F23" s="15">
        <v>0</v>
      </c>
      <c r="G23" s="15">
        <v>0</v>
      </c>
      <c r="H23" s="15">
        <v>0</v>
      </c>
      <c r="I23" s="15"/>
      <c r="J23" s="15"/>
      <c r="K23" s="16"/>
    </row>
    <row r="25" spans="2:11" ht="27" customHeight="1">
      <c r="B25" s="43" t="s">
        <v>47</v>
      </c>
      <c r="E25" s="27"/>
    </row>
  </sheetData>
  <mergeCells count="8">
    <mergeCell ref="B2:K2"/>
    <mergeCell ref="B3:K3"/>
    <mergeCell ref="B12:C12"/>
    <mergeCell ref="I12:J12"/>
    <mergeCell ref="F12:H12"/>
    <mergeCell ref="B6:C6"/>
    <mergeCell ref="F6:H6"/>
    <mergeCell ref="I6:J6"/>
  </mergeCells>
  <pageMargins left="0.23622047244094491" right="0.19685039370078741" top="0.31496062992125984" bottom="0.39370078740157483" header="0.23622047244094491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I27"/>
  <sheetViews>
    <sheetView showGridLines="0" topLeftCell="A16" workbookViewId="0">
      <selection activeCell="A27" sqref="A27:XFD27"/>
    </sheetView>
  </sheetViews>
  <sheetFormatPr defaultRowHeight="27" customHeight="1"/>
  <cols>
    <col min="1" max="1" width="0.75" style="1" customWidth="1"/>
    <col min="2" max="2" width="3.25" style="1" customWidth="1"/>
    <col min="3" max="3" width="52.375" style="1" bestFit="1" customWidth="1"/>
    <col min="4" max="4" width="13.75" style="1" bestFit="1" customWidth="1"/>
    <col min="5" max="5" width="11.125" style="1" bestFit="1" customWidth="1"/>
    <col min="6" max="6" width="13.75" style="1" bestFit="1" customWidth="1"/>
    <col min="7" max="7" width="12.625" style="1" bestFit="1" customWidth="1"/>
    <col min="8" max="8" width="9.125" style="1" bestFit="1" customWidth="1"/>
    <col min="9" max="9" width="63.8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ht="27" customHeight="1">
      <c r="B2" s="87" t="s">
        <v>40</v>
      </c>
      <c r="C2" s="87"/>
      <c r="D2" s="87"/>
      <c r="E2" s="87"/>
      <c r="F2" s="87"/>
      <c r="G2" s="87"/>
      <c r="H2" s="87"/>
      <c r="I2" s="87"/>
    </row>
    <row r="3" spans="2:9" ht="27" customHeight="1">
      <c r="B3" s="87" t="s">
        <v>42</v>
      </c>
      <c r="C3" s="87"/>
      <c r="D3" s="87"/>
      <c r="E3" s="87"/>
      <c r="F3" s="87"/>
      <c r="G3" s="87"/>
      <c r="H3" s="87"/>
      <c r="I3" s="87"/>
    </row>
    <row r="4" spans="2:9" ht="27" customHeight="1">
      <c r="B4" s="3" t="s">
        <v>24</v>
      </c>
      <c r="C4" s="2"/>
      <c r="D4" s="2"/>
      <c r="E4" s="2"/>
    </row>
    <row r="5" spans="2:9" ht="27" customHeight="1">
      <c r="B5" s="3" t="s">
        <v>4</v>
      </c>
      <c r="C5" s="2"/>
      <c r="D5" s="2"/>
      <c r="E5" s="2"/>
    </row>
    <row r="6" spans="2:9" ht="27" customHeight="1">
      <c r="B6" s="88" t="s">
        <v>3</v>
      </c>
      <c r="C6" s="88"/>
      <c r="D6" s="9" t="s">
        <v>6</v>
      </c>
      <c r="E6" s="9" t="s">
        <v>9</v>
      </c>
      <c r="F6" s="91" t="s">
        <v>37</v>
      </c>
      <c r="G6" s="92"/>
      <c r="H6" s="93"/>
      <c r="I6" s="5" t="s">
        <v>41</v>
      </c>
    </row>
    <row r="7" spans="2:9" ht="27" customHeight="1">
      <c r="B7" s="8"/>
      <c r="C7" s="7"/>
      <c r="D7" s="10" t="s">
        <v>7</v>
      </c>
      <c r="E7" s="10" t="s">
        <v>10</v>
      </c>
      <c r="F7" s="4" t="s">
        <v>38</v>
      </c>
      <c r="G7" s="4" t="s">
        <v>39</v>
      </c>
      <c r="H7" s="4" t="s">
        <v>8</v>
      </c>
      <c r="I7" s="6"/>
    </row>
    <row r="8" spans="2:9" ht="27" customHeight="1">
      <c r="B8" s="19" t="s">
        <v>12</v>
      </c>
      <c r="C8" s="29"/>
      <c r="D8" s="11">
        <f>SUM(D9:D11)</f>
        <v>49133300</v>
      </c>
      <c r="E8" s="11">
        <f>SUM(E9:E11)</f>
        <v>0</v>
      </c>
      <c r="F8" s="11">
        <f>SUM(F9:F11)</f>
        <v>49133300</v>
      </c>
      <c r="G8" s="11">
        <f>SUM(G9:G11)</f>
        <v>0</v>
      </c>
      <c r="H8" s="11">
        <f>SUM(H9:H11)</f>
        <v>0</v>
      </c>
      <c r="I8" s="12"/>
    </row>
    <row r="9" spans="2:9" ht="27" customHeight="1">
      <c r="B9" s="22"/>
      <c r="C9" s="23" t="s">
        <v>15</v>
      </c>
      <c r="D9" s="24">
        <v>7701000</v>
      </c>
      <c r="E9" s="24">
        <v>0</v>
      </c>
      <c r="F9" s="25">
        <v>7701000</v>
      </c>
      <c r="G9" s="25">
        <v>0</v>
      </c>
      <c r="H9" s="25">
        <v>0</v>
      </c>
      <c r="I9" s="26"/>
    </row>
    <row r="10" spans="2:9" ht="27" customHeight="1">
      <c r="B10" s="22"/>
      <c r="C10" s="23" t="s">
        <v>16</v>
      </c>
      <c r="D10" s="24">
        <v>2057300</v>
      </c>
      <c r="E10" s="24">
        <v>0</v>
      </c>
      <c r="F10" s="25">
        <v>2057300</v>
      </c>
      <c r="G10" s="25">
        <v>0</v>
      </c>
      <c r="H10" s="25">
        <v>0</v>
      </c>
      <c r="I10" s="26"/>
    </row>
    <row r="11" spans="2:9" ht="27" customHeight="1">
      <c r="B11" s="17"/>
      <c r="C11" s="30" t="s">
        <v>17</v>
      </c>
      <c r="D11" s="14">
        <v>39375000</v>
      </c>
      <c r="E11" s="14">
        <v>0</v>
      </c>
      <c r="F11" s="15">
        <v>39375000</v>
      </c>
      <c r="G11" s="15">
        <v>0</v>
      </c>
      <c r="H11" s="15">
        <v>0</v>
      </c>
      <c r="I11" s="16"/>
    </row>
    <row r="12" spans="2:9" ht="15" customHeight="1"/>
    <row r="13" spans="2:9" ht="27" customHeight="1">
      <c r="B13" s="3" t="s">
        <v>5</v>
      </c>
      <c r="C13" s="2"/>
      <c r="D13" s="2"/>
      <c r="E13" s="2"/>
    </row>
    <row r="14" spans="2:9" ht="27" customHeight="1">
      <c r="B14" s="88" t="s">
        <v>3</v>
      </c>
      <c r="C14" s="88"/>
      <c r="D14" s="9" t="s">
        <v>6</v>
      </c>
      <c r="E14" s="9" t="s">
        <v>9</v>
      </c>
      <c r="F14" s="91" t="s">
        <v>37</v>
      </c>
      <c r="G14" s="92"/>
      <c r="H14" s="93"/>
      <c r="I14" s="5" t="s">
        <v>41</v>
      </c>
    </row>
    <row r="15" spans="2:9" ht="27" customHeight="1">
      <c r="B15" s="8"/>
      <c r="C15" s="7"/>
      <c r="D15" s="10" t="s">
        <v>7</v>
      </c>
      <c r="E15" s="10" t="s">
        <v>10</v>
      </c>
      <c r="F15" s="4" t="s">
        <v>38</v>
      </c>
      <c r="G15" s="4" t="s">
        <v>39</v>
      </c>
      <c r="H15" s="4" t="s">
        <v>8</v>
      </c>
      <c r="I15" s="6"/>
    </row>
    <row r="16" spans="2:9" ht="27" customHeight="1">
      <c r="B16" s="19" t="s">
        <v>12</v>
      </c>
      <c r="C16" s="20"/>
      <c r="D16" s="21">
        <f>+D17</f>
        <v>37500000</v>
      </c>
      <c r="E16" s="21">
        <f>+E17</f>
        <v>0</v>
      </c>
      <c r="F16" s="21">
        <f>+F17</f>
        <v>37500000</v>
      </c>
      <c r="G16" s="21">
        <f>+G17</f>
        <v>0</v>
      </c>
      <c r="H16" s="11">
        <f>G16/F16*100</f>
        <v>0</v>
      </c>
      <c r="I16" s="12"/>
    </row>
    <row r="17" spans="2:9" ht="27" customHeight="1">
      <c r="B17" s="22"/>
      <c r="C17" s="31" t="s">
        <v>18</v>
      </c>
      <c r="D17" s="24">
        <v>37500000</v>
      </c>
      <c r="E17" s="24">
        <v>0</v>
      </c>
      <c r="F17" s="25">
        <f>+D17</f>
        <v>37500000</v>
      </c>
      <c r="G17" s="25">
        <v>0</v>
      </c>
      <c r="H17" s="25">
        <v>0</v>
      </c>
      <c r="I17" s="26"/>
    </row>
    <row r="18" spans="2:9" ht="27" customHeight="1">
      <c r="B18" s="36"/>
      <c r="C18" s="41" t="s">
        <v>31</v>
      </c>
      <c r="D18" s="37">
        <v>1055000</v>
      </c>
      <c r="E18" s="37">
        <v>0</v>
      </c>
      <c r="F18" s="38">
        <v>1055000</v>
      </c>
      <c r="G18" s="38">
        <v>0</v>
      </c>
      <c r="H18" s="38">
        <v>0</v>
      </c>
      <c r="I18" s="39"/>
    </row>
    <row r="19" spans="2:9" ht="27" customHeight="1">
      <c r="B19" s="19" t="s">
        <v>13</v>
      </c>
      <c r="C19" s="29"/>
      <c r="D19" s="11">
        <f>SUM(D20:D25)</f>
        <v>420000</v>
      </c>
      <c r="E19" s="11">
        <f t="shared" ref="E19:G19" si="0">SUM(E20:E25)</f>
        <v>510220</v>
      </c>
      <c r="F19" s="11">
        <f t="shared" si="0"/>
        <v>930220</v>
      </c>
      <c r="G19" s="11">
        <f t="shared" si="0"/>
        <v>220634.8</v>
      </c>
      <c r="H19" s="11">
        <f>G19/F19*100</f>
        <v>23.718561200576207</v>
      </c>
      <c r="I19" s="12"/>
    </row>
    <row r="20" spans="2:9" ht="27" customHeight="1">
      <c r="B20" s="22"/>
      <c r="C20" s="23" t="s">
        <v>19</v>
      </c>
      <c r="D20" s="24">
        <v>20000</v>
      </c>
      <c r="E20" s="24">
        <v>0</v>
      </c>
      <c r="F20" s="25">
        <v>20000</v>
      </c>
      <c r="G20" s="25">
        <v>0</v>
      </c>
      <c r="H20" s="25">
        <v>0</v>
      </c>
      <c r="I20" s="26"/>
    </row>
    <row r="21" spans="2:9" s="28" customFormat="1" ht="27" customHeight="1">
      <c r="B21" s="22"/>
      <c r="C21" s="23" t="s">
        <v>32</v>
      </c>
      <c r="D21" s="24">
        <v>100000</v>
      </c>
      <c r="E21" s="24">
        <v>100000</v>
      </c>
      <c r="F21" s="25">
        <f>+E21+D21</f>
        <v>200000</v>
      </c>
      <c r="G21" s="25">
        <v>90651</v>
      </c>
      <c r="H21" s="25">
        <f>G21/F21*100</f>
        <v>45.325500000000005</v>
      </c>
      <c r="I21" s="26"/>
    </row>
    <row r="22" spans="2:9" s="28" customFormat="1" ht="27" customHeight="1">
      <c r="B22" s="22"/>
      <c r="C22" s="23" t="s">
        <v>33</v>
      </c>
      <c r="D22" s="24">
        <v>200000</v>
      </c>
      <c r="E22" s="24">
        <v>280220</v>
      </c>
      <c r="F22" s="25">
        <f>+E22+D22</f>
        <v>480220</v>
      </c>
      <c r="G22" s="25">
        <v>104613.8</v>
      </c>
      <c r="H22" s="25">
        <f>G22/F22*100</f>
        <v>21.784557078005914</v>
      </c>
      <c r="I22" s="26"/>
    </row>
    <row r="23" spans="2:9" s="28" customFormat="1" ht="27" customHeight="1">
      <c r="B23" s="22"/>
      <c r="C23" s="23" t="s">
        <v>34</v>
      </c>
      <c r="D23" s="24">
        <v>0</v>
      </c>
      <c r="E23" s="24">
        <v>130000</v>
      </c>
      <c r="F23" s="25">
        <f>+E23</f>
        <v>130000</v>
      </c>
      <c r="G23" s="25">
        <v>0</v>
      </c>
      <c r="H23" s="25">
        <v>0</v>
      </c>
      <c r="I23" s="26"/>
    </row>
    <row r="24" spans="2:9" ht="27" customHeight="1">
      <c r="B24" s="22"/>
      <c r="C24" s="23" t="s">
        <v>35</v>
      </c>
      <c r="D24" s="24">
        <v>100000</v>
      </c>
      <c r="E24" s="24">
        <v>0</v>
      </c>
      <c r="F24" s="25">
        <f>+E24+D24</f>
        <v>100000</v>
      </c>
      <c r="G24" s="25">
        <v>25370</v>
      </c>
      <c r="H24" s="25">
        <f>G24/F24*100</f>
        <v>25.369999999999997</v>
      </c>
      <c r="I24" s="26"/>
    </row>
    <row r="25" spans="2:9" ht="27" customHeight="1">
      <c r="B25" s="18"/>
      <c r="C25" s="13" t="s">
        <v>36</v>
      </c>
      <c r="D25" s="14"/>
      <c r="E25" s="14"/>
      <c r="F25" s="15"/>
      <c r="G25" s="15"/>
      <c r="H25" s="15"/>
      <c r="I25" s="16"/>
    </row>
    <row r="27" spans="2:9" ht="27" customHeight="1">
      <c r="B27" s="43" t="s">
        <v>47</v>
      </c>
      <c r="E27" s="27"/>
    </row>
  </sheetData>
  <mergeCells count="6">
    <mergeCell ref="B2:I2"/>
    <mergeCell ref="B3:I3"/>
    <mergeCell ref="B6:C6"/>
    <mergeCell ref="B14:C14"/>
    <mergeCell ref="F6:H6"/>
    <mergeCell ref="F14:H14"/>
  </mergeCells>
  <pageMargins left="0.23622047244094491" right="0.19685039370078741" top="0.31496062992125984" bottom="0.39370078740157483" header="0.23622047244094491" footer="0.31496062992125984"/>
  <pageSetup scale="70" orientation="landscape" r:id="rId1"/>
  <ignoredErrors>
    <ignoredError sqref="F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I12"/>
  <sheetViews>
    <sheetView showGridLines="0" workbookViewId="0">
      <selection activeCell="E15" sqref="E15"/>
    </sheetView>
  </sheetViews>
  <sheetFormatPr defaultRowHeight="27" customHeight="1"/>
  <cols>
    <col min="1" max="1" width="0.75" style="1" customWidth="1"/>
    <col min="2" max="2" width="3.25" style="1" customWidth="1"/>
    <col min="3" max="3" width="52.375" style="1" bestFit="1" customWidth="1"/>
    <col min="4" max="4" width="13.75" style="1" bestFit="1" customWidth="1"/>
    <col min="5" max="5" width="11.125" style="1" bestFit="1" customWidth="1"/>
    <col min="6" max="6" width="13.75" style="1" bestFit="1" customWidth="1"/>
    <col min="7" max="7" width="12.625" style="1" bestFit="1" customWidth="1"/>
    <col min="8" max="8" width="9.125" style="1" bestFit="1" customWidth="1"/>
    <col min="9" max="9" width="63.8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ht="27" customHeight="1">
      <c r="B2" s="87" t="s">
        <v>40</v>
      </c>
      <c r="C2" s="87"/>
      <c r="D2" s="87"/>
      <c r="E2" s="87"/>
      <c r="F2" s="87"/>
      <c r="G2" s="87"/>
      <c r="H2" s="87"/>
      <c r="I2" s="87"/>
    </row>
    <row r="3" spans="2:9" ht="27" customHeight="1">
      <c r="B3" s="87" t="s">
        <v>42</v>
      </c>
      <c r="C3" s="87"/>
      <c r="D3" s="87"/>
      <c r="E3" s="87"/>
      <c r="F3" s="87"/>
      <c r="G3" s="87"/>
      <c r="H3" s="87"/>
      <c r="I3" s="87"/>
    </row>
    <row r="4" spans="2:9" ht="27" customHeight="1">
      <c r="B4" s="3" t="s">
        <v>63</v>
      </c>
      <c r="C4" s="2"/>
      <c r="D4" s="2"/>
      <c r="E4" s="2"/>
    </row>
    <row r="5" spans="2:9" ht="27" customHeight="1">
      <c r="B5" s="3" t="s">
        <v>5</v>
      </c>
      <c r="C5" s="2"/>
      <c r="D5" s="2"/>
      <c r="E5" s="2"/>
    </row>
    <row r="6" spans="2:9" ht="27" customHeight="1">
      <c r="B6" s="88" t="s">
        <v>3</v>
      </c>
      <c r="C6" s="88"/>
      <c r="D6" s="42" t="s">
        <v>6</v>
      </c>
      <c r="E6" s="42" t="s">
        <v>9</v>
      </c>
      <c r="F6" s="91" t="s">
        <v>37</v>
      </c>
      <c r="G6" s="92"/>
      <c r="H6" s="93"/>
      <c r="I6" s="40" t="s">
        <v>41</v>
      </c>
    </row>
    <row r="7" spans="2:9" ht="27" customHeight="1">
      <c r="B7" s="8"/>
      <c r="C7" s="7"/>
      <c r="D7" s="10" t="s">
        <v>7</v>
      </c>
      <c r="E7" s="10" t="s">
        <v>10</v>
      </c>
      <c r="F7" s="4" t="s">
        <v>38</v>
      </c>
      <c r="G7" s="4" t="s">
        <v>39</v>
      </c>
      <c r="H7" s="4" t="s">
        <v>8</v>
      </c>
      <c r="I7" s="6"/>
    </row>
    <row r="8" spans="2:9" ht="27" customHeight="1">
      <c r="B8" s="19" t="s">
        <v>12</v>
      </c>
      <c r="C8" s="20"/>
      <c r="D8" s="21">
        <f>+D9</f>
        <v>14000000</v>
      </c>
      <c r="E8" s="21">
        <f>+E9</f>
        <v>0</v>
      </c>
      <c r="F8" s="21">
        <f>+F9</f>
        <v>14000000</v>
      </c>
      <c r="G8" s="21">
        <f>+G9</f>
        <v>0</v>
      </c>
      <c r="H8" s="11">
        <f>G8/F8*100</f>
        <v>0</v>
      </c>
      <c r="I8" s="12"/>
    </row>
    <row r="9" spans="2:9" ht="27" customHeight="1">
      <c r="B9" s="22"/>
      <c r="C9" s="31" t="s">
        <v>64</v>
      </c>
      <c r="D9" s="24">
        <v>14000000</v>
      </c>
      <c r="E9" s="24">
        <v>0</v>
      </c>
      <c r="F9" s="24">
        <v>14000000</v>
      </c>
      <c r="G9" s="25">
        <v>0</v>
      </c>
      <c r="H9" s="25">
        <v>0</v>
      </c>
      <c r="I9" s="26"/>
    </row>
    <row r="10" spans="2:9" ht="27" customHeight="1">
      <c r="B10" s="82"/>
      <c r="C10" s="83" t="s">
        <v>65</v>
      </c>
      <c r="D10" s="84">
        <v>255000</v>
      </c>
      <c r="E10" s="84">
        <v>0</v>
      </c>
      <c r="F10" s="84">
        <v>255000</v>
      </c>
      <c r="G10" s="85">
        <v>0</v>
      </c>
      <c r="H10" s="85">
        <v>0</v>
      </c>
      <c r="I10" s="86"/>
    </row>
    <row r="12" spans="2:9" ht="27" customHeight="1">
      <c r="B12" s="43" t="s">
        <v>47</v>
      </c>
      <c r="E12" s="27"/>
    </row>
  </sheetData>
  <mergeCells count="4">
    <mergeCell ref="B2:I2"/>
    <mergeCell ref="B3:I3"/>
    <mergeCell ref="B6:C6"/>
    <mergeCell ref="F6:H6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I11"/>
  <sheetViews>
    <sheetView showGridLines="0" topLeftCell="A6" zoomScaleNormal="100" workbookViewId="0">
      <selection activeCell="A14" sqref="A14:XFD22"/>
    </sheetView>
  </sheetViews>
  <sheetFormatPr defaultColWidth="9" defaultRowHeight="27" customHeight="1"/>
  <cols>
    <col min="1" max="1" width="0.75" style="1" customWidth="1"/>
    <col min="2" max="2" width="3.25" style="1" customWidth="1"/>
    <col min="3" max="3" width="50.125" style="1" customWidth="1"/>
    <col min="4" max="4" width="14" style="1" bestFit="1" customWidth="1"/>
    <col min="5" max="7" width="13.25" style="1" customWidth="1"/>
    <col min="8" max="8" width="11" style="1" customWidth="1"/>
    <col min="9" max="9" width="60.875" style="1" customWidth="1"/>
    <col min="10" max="13" width="9" style="1"/>
    <col min="14" max="14" width="8.375" style="1" customWidth="1"/>
    <col min="15" max="16384" width="9" style="1"/>
  </cols>
  <sheetData>
    <row r="1" spans="2:9" ht="15" customHeight="1"/>
    <row r="2" spans="2:9" ht="27" customHeight="1">
      <c r="B2" s="87" t="s">
        <v>40</v>
      </c>
      <c r="C2" s="87"/>
      <c r="D2" s="87"/>
      <c r="E2" s="87"/>
      <c r="F2" s="87"/>
      <c r="G2" s="87"/>
      <c r="H2" s="87"/>
      <c r="I2" s="87"/>
    </row>
    <row r="3" spans="2:9" ht="27" customHeight="1">
      <c r="B3" s="87" t="s">
        <v>42</v>
      </c>
      <c r="C3" s="87"/>
      <c r="D3" s="87"/>
      <c r="E3" s="87"/>
      <c r="F3" s="87"/>
      <c r="G3" s="87"/>
      <c r="H3" s="87"/>
      <c r="I3" s="87"/>
    </row>
    <row r="4" spans="2:9" ht="27" customHeight="1">
      <c r="B4" s="3" t="s">
        <v>59</v>
      </c>
      <c r="C4" s="2"/>
      <c r="D4" s="2"/>
      <c r="E4" s="2"/>
    </row>
    <row r="5" spans="2:9" ht="27" customHeight="1">
      <c r="B5" s="3" t="s">
        <v>4</v>
      </c>
      <c r="C5" s="2"/>
      <c r="D5" s="2"/>
      <c r="E5" s="2"/>
    </row>
    <row r="6" spans="2:9" ht="27" customHeight="1">
      <c r="B6" s="88" t="s">
        <v>3</v>
      </c>
      <c r="C6" s="88"/>
      <c r="D6" s="42" t="s">
        <v>6</v>
      </c>
      <c r="E6" s="42" t="s">
        <v>9</v>
      </c>
      <c r="F6" s="91" t="s">
        <v>37</v>
      </c>
      <c r="G6" s="92"/>
      <c r="H6" s="93"/>
      <c r="I6" s="40" t="s">
        <v>41</v>
      </c>
    </row>
    <row r="7" spans="2:9" ht="27" customHeight="1">
      <c r="B7" s="8"/>
      <c r="C7" s="7"/>
      <c r="D7" s="10" t="s">
        <v>7</v>
      </c>
      <c r="E7" s="10" t="s">
        <v>10</v>
      </c>
      <c r="F7" s="4" t="s">
        <v>38</v>
      </c>
      <c r="G7" s="4" t="s">
        <v>39</v>
      </c>
      <c r="H7" s="4" t="s">
        <v>8</v>
      </c>
      <c r="I7" s="6"/>
    </row>
    <row r="8" spans="2:9" ht="27" customHeight="1">
      <c r="B8" s="19" t="s">
        <v>0</v>
      </c>
      <c r="C8" s="29"/>
      <c r="D8" s="11">
        <f>D9</f>
        <v>3105900</v>
      </c>
      <c r="E8" s="11">
        <f>E9</f>
        <v>0</v>
      </c>
      <c r="F8" s="11">
        <f>F9</f>
        <v>3105900</v>
      </c>
      <c r="G8" s="11">
        <f>G9</f>
        <v>892400</v>
      </c>
      <c r="H8" s="11">
        <f>G8/F8*100</f>
        <v>28.732412505231981</v>
      </c>
      <c r="I8" s="12"/>
    </row>
    <row r="9" spans="2:9" ht="27" customHeight="1">
      <c r="B9" s="17"/>
      <c r="C9" s="13" t="s">
        <v>14</v>
      </c>
      <c r="D9" s="14">
        <v>3105900</v>
      </c>
      <c r="E9" s="14">
        <v>0</v>
      </c>
      <c r="F9" s="15">
        <v>3105900</v>
      </c>
      <c r="G9" s="15">
        <v>892400</v>
      </c>
      <c r="H9" s="15">
        <f>G9/F9*100</f>
        <v>28.732412505231981</v>
      </c>
      <c r="I9" s="16"/>
    </row>
    <row r="10" spans="2:9" ht="15" customHeight="1"/>
    <row r="11" spans="2:9" ht="27" customHeight="1">
      <c r="B11" s="43" t="s">
        <v>47</v>
      </c>
      <c r="E11" s="27"/>
    </row>
  </sheetData>
  <mergeCells count="4">
    <mergeCell ref="B2:I2"/>
    <mergeCell ref="B3:I3"/>
    <mergeCell ref="B6:C6"/>
    <mergeCell ref="F6:H6"/>
  </mergeCells>
  <pageMargins left="0.23622047244094491" right="0.19685039370078741" top="0.31496062992125984" bottom="0.39370078740157483" header="0.23622047244094491" footer="0.31496062992125984"/>
  <pageSetup scale="70" orientation="landscape" r:id="rId1"/>
  <headerFooter>
    <oddFooter>&amp;C&amp;"Angsana New,ธรรมดา"&amp;16&amp;P/&amp;N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I12"/>
  <sheetViews>
    <sheetView showGridLines="0" zoomScaleNormal="100" workbookViewId="0">
      <selection activeCell="D17" sqref="D17:E17"/>
    </sheetView>
  </sheetViews>
  <sheetFormatPr defaultColWidth="9" defaultRowHeight="27" customHeight="1"/>
  <cols>
    <col min="1" max="1" width="0.75" style="1" customWidth="1"/>
    <col min="2" max="2" width="3.25" style="1" customWidth="1"/>
    <col min="3" max="3" width="50.125" style="1" customWidth="1"/>
    <col min="4" max="4" width="14" style="1" bestFit="1" customWidth="1"/>
    <col min="5" max="7" width="13.25" style="1" customWidth="1"/>
    <col min="8" max="8" width="11" style="1" customWidth="1"/>
    <col min="9" max="9" width="60.875" style="1" customWidth="1"/>
    <col min="10" max="13" width="9" style="1"/>
    <col min="14" max="14" width="8.375" style="1" customWidth="1"/>
    <col min="15" max="16384" width="9" style="1"/>
  </cols>
  <sheetData>
    <row r="1" spans="2:9" ht="15" customHeight="1"/>
    <row r="2" spans="2:9" ht="27" customHeight="1">
      <c r="B2" s="87" t="s">
        <v>40</v>
      </c>
      <c r="C2" s="87"/>
      <c r="D2" s="87"/>
      <c r="E2" s="87"/>
      <c r="F2" s="87"/>
      <c r="G2" s="87"/>
      <c r="H2" s="87"/>
      <c r="I2" s="87"/>
    </row>
    <row r="3" spans="2:9" ht="27" customHeight="1">
      <c r="B3" s="87" t="s">
        <v>42</v>
      </c>
      <c r="C3" s="87"/>
      <c r="D3" s="87"/>
      <c r="E3" s="87"/>
      <c r="F3" s="87"/>
      <c r="G3" s="87"/>
      <c r="H3" s="87"/>
      <c r="I3" s="87"/>
    </row>
    <row r="4" spans="2:9" ht="13.5" customHeight="1">
      <c r="B4" s="44"/>
      <c r="C4" s="44"/>
      <c r="D4" s="44"/>
      <c r="E4" s="44"/>
      <c r="F4" s="44"/>
      <c r="G4" s="44"/>
      <c r="H4" s="44"/>
      <c r="I4" s="44"/>
    </row>
    <row r="5" spans="2:9" ht="27" customHeight="1">
      <c r="B5" s="3" t="s">
        <v>60</v>
      </c>
      <c r="C5" s="2"/>
      <c r="D5" s="2"/>
      <c r="E5" s="2"/>
    </row>
    <row r="6" spans="2:9" ht="27" customHeight="1">
      <c r="B6" s="3" t="s">
        <v>4</v>
      </c>
      <c r="C6" s="2"/>
      <c r="D6" s="2"/>
      <c r="E6" s="2"/>
    </row>
    <row r="7" spans="2:9" ht="27" customHeight="1">
      <c r="B7" s="88" t="s">
        <v>3</v>
      </c>
      <c r="C7" s="88"/>
      <c r="D7" s="46" t="s">
        <v>6</v>
      </c>
      <c r="E7" s="46" t="s">
        <v>9</v>
      </c>
      <c r="F7" s="91" t="s">
        <v>37</v>
      </c>
      <c r="G7" s="92"/>
      <c r="H7" s="93"/>
      <c r="I7" s="45" t="s">
        <v>41</v>
      </c>
    </row>
    <row r="8" spans="2:9" ht="27" customHeight="1">
      <c r="B8" s="8"/>
      <c r="C8" s="7"/>
      <c r="D8" s="10" t="s">
        <v>7</v>
      </c>
      <c r="E8" s="10" t="s">
        <v>10</v>
      </c>
      <c r="F8" s="4" t="s">
        <v>38</v>
      </c>
      <c r="G8" s="4" t="s">
        <v>39</v>
      </c>
      <c r="H8" s="4" t="s">
        <v>8</v>
      </c>
      <c r="I8" s="6"/>
    </row>
    <row r="9" spans="2:9" ht="27" customHeight="1">
      <c r="B9" s="19" t="s">
        <v>0</v>
      </c>
      <c r="C9" s="29"/>
      <c r="D9" s="11">
        <f>D10</f>
        <v>1350000</v>
      </c>
      <c r="E9" s="11">
        <f>E10</f>
        <v>0</v>
      </c>
      <c r="F9" s="11">
        <f>F10</f>
        <v>1350000</v>
      </c>
      <c r="G9" s="11">
        <f>G10</f>
        <v>0</v>
      </c>
      <c r="H9" s="11">
        <f>G9/F9*100</f>
        <v>0</v>
      </c>
      <c r="I9" s="12"/>
    </row>
    <row r="10" spans="2:9" ht="27" customHeight="1">
      <c r="B10" s="17"/>
      <c r="C10" s="13" t="s">
        <v>14</v>
      </c>
      <c r="D10" s="14">
        <v>1350000</v>
      </c>
      <c r="E10" s="14">
        <v>0</v>
      </c>
      <c r="F10" s="15">
        <v>1350000</v>
      </c>
      <c r="G10" s="15">
        <v>0</v>
      </c>
      <c r="H10" s="15">
        <f>G10/F10*100</f>
        <v>0</v>
      </c>
      <c r="I10" s="16"/>
    </row>
    <row r="11" spans="2:9" ht="15" customHeight="1"/>
    <row r="12" spans="2:9" ht="27" customHeight="1">
      <c r="B12" s="43" t="s">
        <v>47</v>
      </c>
      <c r="E12" s="27"/>
    </row>
  </sheetData>
  <mergeCells count="4">
    <mergeCell ref="B2:I2"/>
    <mergeCell ref="B3:I3"/>
    <mergeCell ref="B7:C7"/>
    <mergeCell ref="F7:H7"/>
  </mergeCells>
  <pageMargins left="0.23622047244094491" right="0.19685039370078741" top="0.31496062992125984" bottom="0.39370078740157483" header="0.23622047244094491" footer="0.31496062992125984"/>
  <pageSetup scale="70" orientation="landscape" r:id="rId1"/>
  <headerFooter>
    <oddFooter>&amp;C&amp;"Angsana New,ธรรมดา"&amp;16&amp;P/&amp;N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I11"/>
  <sheetViews>
    <sheetView showGridLines="0" zoomScaleNormal="100" workbookViewId="0">
      <selection activeCell="E15" sqref="E15"/>
    </sheetView>
  </sheetViews>
  <sheetFormatPr defaultColWidth="9" defaultRowHeight="27" customHeight="1"/>
  <cols>
    <col min="1" max="1" width="0.75" style="1" customWidth="1"/>
    <col min="2" max="2" width="3.25" style="1" customWidth="1"/>
    <col min="3" max="3" width="50.125" style="1" customWidth="1"/>
    <col min="4" max="4" width="14" style="1" bestFit="1" customWidth="1"/>
    <col min="5" max="7" width="13.25" style="1" customWidth="1"/>
    <col min="8" max="8" width="11" style="1" customWidth="1"/>
    <col min="9" max="9" width="60.875" style="1" customWidth="1"/>
    <col min="10" max="13" width="9" style="1"/>
    <col min="14" max="14" width="8.375" style="1" customWidth="1"/>
    <col min="15" max="16384" width="9" style="1"/>
  </cols>
  <sheetData>
    <row r="1" spans="2:9" ht="15" customHeight="1"/>
    <row r="2" spans="2:9" ht="27" customHeight="1">
      <c r="B2" s="87" t="s">
        <v>40</v>
      </c>
      <c r="C2" s="87"/>
      <c r="D2" s="87"/>
      <c r="E2" s="87"/>
      <c r="F2" s="87"/>
      <c r="G2" s="87"/>
      <c r="H2" s="87"/>
      <c r="I2" s="87"/>
    </row>
    <row r="3" spans="2:9" ht="27" customHeight="1">
      <c r="B3" s="87" t="s">
        <v>42</v>
      </c>
      <c r="C3" s="87"/>
      <c r="D3" s="87"/>
      <c r="E3" s="87"/>
      <c r="F3" s="87"/>
      <c r="G3" s="87"/>
      <c r="H3" s="87"/>
      <c r="I3" s="87"/>
    </row>
    <row r="4" spans="2:9" ht="27" customHeight="1">
      <c r="B4" s="3" t="s">
        <v>61</v>
      </c>
      <c r="C4" s="2"/>
      <c r="D4" s="2"/>
      <c r="E4" s="2"/>
    </row>
    <row r="5" spans="2:9" ht="27" customHeight="1">
      <c r="B5" s="3" t="s">
        <v>5</v>
      </c>
      <c r="C5" s="2"/>
      <c r="D5" s="2"/>
      <c r="E5" s="2"/>
    </row>
    <row r="6" spans="2:9" ht="27" customHeight="1">
      <c r="B6" s="88" t="s">
        <v>3</v>
      </c>
      <c r="C6" s="88"/>
      <c r="D6" s="42" t="s">
        <v>6</v>
      </c>
      <c r="E6" s="42" t="s">
        <v>9</v>
      </c>
      <c r="F6" s="91" t="s">
        <v>37</v>
      </c>
      <c r="G6" s="92"/>
      <c r="H6" s="93"/>
      <c r="I6" s="40" t="s">
        <v>41</v>
      </c>
    </row>
    <row r="7" spans="2:9" ht="27" customHeight="1">
      <c r="B7" s="8"/>
      <c r="C7" s="7"/>
      <c r="D7" s="10" t="s">
        <v>7</v>
      </c>
      <c r="E7" s="10" t="s">
        <v>10</v>
      </c>
      <c r="F7" s="4" t="s">
        <v>38</v>
      </c>
      <c r="G7" s="4" t="s">
        <v>39</v>
      </c>
      <c r="H7" s="4" t="s">
        <v>8</v>
      </c>
      <c r="I7" s="6"/>
    </row>
    <row r="8" spans="2:9" ht="27" customHeight="1">
      <c r="B8" s="19" t="s">
        <v>13</v>
      </c>
      <c r="C8" s="29"/>
      <c r="D8" s="11">
        <f>D9</f>
        <v>7000000</v>
      </c>
      <c r="E8" s="11">
        <f>E9</f>
        <v>0</v>
      </c>
      <c r="F8" s="11">
        <f>F9</f>
        <v>7000000</v>
      </c>
      <c r="G8" s="11">
        <f>G9</f>
        <v>0</v>
      </c>
      <c r="H8" s="11">
        <f>G8/F8*100</f>
        <v>0</v>
      </c>
      <c r="I8" s="12"/>
    </row>
    <row r="9" spans="2:9" ht="27" customHeight="1">
      <c r="B9" s="17"/>
      <c r="C9" s="13" t="s">
        <v>62</v>
      </c>
      <c r="D9" s="14">
        <v>7000000</v>
      </c>
      <c r="E9" s="14">
        <v>0</v>
      </c>
      <c r="F9" s="15">
        <v>7000000</v>
      </c>
      <c r="G9" s="15">
        <v>0</v>
      </c>
      <c r="H9" s="15">
        <f>G9/F9*100</f>
        <v>0</v>
      </c>
      <c r="I9" s="16"/>
    </row>
    <row r="10" spans="2:9" ht="15" customHeight="1"/>
    <row r="11" spans="2:9" ht="27" customHeight="1">
      <c r="B11" s="43" t="s">
        <v>47</v>
      </c>
      <c r="E11" s="27"/>
    </row>
  </sheetData>
  <mergeCells count="4">
    <mergeCell ref="B2:I2"/>
    <mergeCell ref="B3:I3"/>
    <mergeCell ref="B6:C6"/>
    <mergeCell ref="F6:H6"/>
  </mergeCells>
  <pageMargins left="0.23622047244094491" right="0.19685039370078741" top="0.31496062992125984" bottom="0.39370078740157483" header="0.23622047244094491" footer="0.31496062992125984"/>
  <pageSetup scale="70" orientation="landscape" r:id="rId1"/>
  <headerFooter>
    <oddFooter>&amp;C&amp;"Angsana New,ธรรมดา"&amp;16&amp;P/&amp;N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I15"/>
  <sheetViews>
    <sheetView showGridLines="0" zoomScaleNormal="100" workbookViewId="0">
      <selection activeCell="C18" sqref="C18"/>
    </sheetView>
  </sheetViews>
  <sheetFormatPr defaultColWidth="9" defaultRowHeight="27" customHeight="1"/>
  <cols>
    <col min="1" max="1" width="0.75" style="1" customWidth="1"/>
    <col min="2" max="2" width="3.25" style="1" customWidth="1"/>
    <col min="3" max="3" width="50.125" style="1" customWidth="1"/>
    <col min="4" max="4" width="14" style="1" bestFit="1" customWidth="1"/>
    <col min="5" max="7" width="13.25" style="1" customWidth="1"/>
    <col min="8" max="8" width="11" style="1" customWidth="1"/>
    <col min="9" max="9" width="60.875" style="1" customWidth="1"/>
    <col min="10" max="13" width="9" style="1"/>
    <col min="14" max="14" width="8.375" style="1" customWidth="1"/>
    <col min="15" max="16384" width="9" style="1"/>
  </cols>
  <sheetData>
    <row r="1" spans="2:9" ht="15" customHeight="1"/>
    <row r="2" spans="2:9" ht="27" customHeight="1">
      <c r="B2" s="87" t="s">
        <v>40</v>
      </c>
      <c r="C2" s="87"/>
      <c r="D2" s="87"/>
      <c r="E2" s="87"/>
      <c r="F2" s="87"/>
      <c r="G2" s="87"/>
      <c r="H2" s="87"/>
      <c r="I2" s="87"/>
    </row>
    <row r="3" spans="2:9" ht="27" customHeight="1">
      <c r="B3" s="87" t="s">
        <v>42</v>
      </c>
      <c r="C3" s="87"/>
      <c r="D3" s="87"/>
      <c r="E3" s="87"/>
      <c r="F3" s="87"/>
      <c r="G3" s="87"/>
      <c r="H3" s="87"/>
      <c r="I3" s="87"/>
    </row>
    <row r="4" spans="2:9" ht="27" customHeight="1">
      <c r="B4" s="3" t="s">
        <v>43</v>
      </c>
      <c r="C4" s="2"/>
      <c r="D4" s="2"/>
      <c r="E4" s="2"/>
    </row>
    <row r="5" spans="2:9" ht="27" customHeight="1">
      <c r="B5" s="3" t="s">
        <v>4</v>
      </c>
      <c r="C5" s="2"/>
      <c r="D5" s="2"/>
      <c r="E5" s="2"/>
    </row>
    <row r="6" spans="2:9" ht="27" customHeight="1">
      <c r="B6" s="88" t="s">
        <v>3</v>
      </c>
      <c r="C6" s="88"/>
      <c r="D6" s="9" t="s">
        <v>6</v>
      </c>
      <c r="E6" s="9" t="s">
        <v>9</v>
      </c>
      <c r="F6" s="91" t="s">
        <v>37</v>
      </c>
      <c r="G6" s="92"/>
      <c r="H6" s="93"/>
      <c r="I6" s="5" t="s">
        <v>41</v>
      </c>
    </row>
    <row r="7" spans="2:9" ht="27" customHeight="1">
      <c r="B7" s="8"/>
      <c r="C7" s="7"/>
      <c r="D7" s="10" t="s">
        <v>7</v>
      </c>
      <c r="E7" s="10" t="s">
        <v>10</v>
      </c>
      <c r="F7" s="4" t="s">
        <v>38</v>
      </c>
      <c r="G7" s="4" t="s">
        <v>39</v>
      </c>
      <c r="H7" s="4" t="s">
        <v>8</v>
      </c>
      <c r="I7" s="6"/>
    </row>
    <row r="8" spans="2:9" ht="27" customHeight="1">
      <c r="B8" s="19" t="s">
        <v>0</v>
      </c>
      <c r="C8" s="29"/>
      <c r="D8" s="11">
        <f>D9</f>
        <v>103500</v>
      </c>
      <c r="E8" s="11">
        <f>E9</f>
        <v>0</v>
      </c>
      <c r="F8" s="11">
        <f>F9</f>
        <v>86250</v>
      </c>
      <c r="G8" s="11">
        <f>G9</f>
        <v>0</v>
      </c>
      <c r="H8" s="11">
        <f>G8/F8*100</f>
        <v>0</v>
      </c>
      <c r="I8" s="12"/>
    </row>
    <row r="9" spans="2:9" ht="27" customHeight="1">
      <c r="B9" s="17"/>
      <c r="C9" s="13" t="s">
        <v>14</v>
      </c>
      <c r="D9" s="14">
        <v>103500</v>
      </c>
      <c r="E9" s="14">
        <v>0</v>
      </c>
      <c r="F9" s="15">
        <f>103500-8625-8625</f>
        <v>86250</v>
      </c>
      <c r="G9" s="15">
        <v>0</v>
      </c>
      <c r="H9" s="15">
        <v>0</v>
      </c>
      <c r="I9" s="16"/>
    </row>
    <row r="10" spans="2:9" ht="27" customHeight="1">
      <c r="B10" s="19" t="s">
        <v>13</v>
      </c>
      <c r="C10" s="29"/>
      <c r="D10" s="11">
        <f>SUM(D11:D13)</f>
        <v>10016000</v>
      </c>
      <c r="E10" s="11">
        <f t="shared" ref="E10:F10" si="0">SUM(E11:E13)</f>
        <v>-654276</v>
      </c>
      <c r="F10" s="11">
        <f t="shared" si="0"/>
        <v>9361724</v>
      </c>
      <c r="G10" s="11">
        <f>G13</f>
        <v>0</v>
      </c>
      <c r="H10" s="11">
        <f>G10/F10*100</f>
        <v>0</v>
      </c>
      <c r="I10" s="12"/>
    </row>
    <row r="11" spans="2:9" ht="27" customHeight="1">
      <c r="B11" s="22"/>
      <c r="C11" s="23" t="s">
        <v>44</v>
      </c>
      <c r="D11" s="24">
        <v>4500000</v>
      </c>
      <c r="E11" s="24">
        <v>-654276</v>
      </c>
      <c r="F11" s="24">
        <v>3845724</v>
      </c>
      <c r="G11" s="24">
        <v>0</v>
      </c>
      <c r="H11" s="24">
        <v>0</v>
      </c>
      <c r="I11" s="35"/>
    </row>
    <row r="12" spans="2:9" ht="27" customHeight="1">
      <c r="B12" s="32"/>
      <c r="C12" s="33" t="s">
        <v>45</v>
      </c>
      <c r="D12" s="34">
        <v>516000</v>
      </c>
      <c r="E12" s="34">
        <v>0</v>
      </c>
      <c r="F12" s="34">
        <v>516000</v>
      </c>
      <c r="G12" s="34">
        <v>192000</v>
      </c>
      <c r="H12" s="34">
        <f>G12/F12*100</f>
        <v>37.209302325581397</v>
      </c>
      <c r="I12" s="35"/>
    </row>
    <row r="13" spans="2:9" ht="27" customHeight="1">
      <c r="B13" s="17"/>
      <c r="C13" s="13" t="s">
        <v>46</v>
      </c>
      <c r="D13" s="14">
        <v>5000000</v>
      </c>
      <c r="E13" s="14">
        <v>0</v>
      </c>
      <c r="F13" s="15">
        <v>5000000</v>
      </c>
      <c r="G13" s="15">
        <v>0</v>
      </c>
      <c r="H13" s="15">
        <v>0</v>
      </c>
      <c r="I13" s="16"/>
    </row>
    <row r="14" spans="2:9" ht="15" customHeight="1"/>
    <row r="15" spans="2:9" ht="27" customHeight="1">
      <c r="B15" s="43" t="s">
        <v>47</v>
      </c>
      <c r="E15" s="27"/>
    </row>
  </sheetData>
  <mergeCells count="4">
    <mergeCell ref="B2:I2"/>
    <mergeCell ref="B3:I3"/>
    <mergeCell ref="B6:C6"/>
    <mergeCell ref="F6:H6"/>
  </mergeCells>
  <pageMargins left="0.23622047244094491" right="0.19685039370078741" top="0.31496062992125984" bottom="0.39370078740157483" header="0.23622047244094491" footer="0.31496062992125984"/>
  <pageSetup scale="70" orientation="landscape" r:id="rId1"/>
  <headerFooter>
    <oddFooter>&amp;C&amp;"Angsana New,ธรรมดา"&amp;16&amp;P/&amp;N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="85" zoomScaleNormal="85" workbookViewId="0">
      <selection activeCell="C13" sqref="C13"/>
    </sheetView>
  </sheetViews>
  <sheetFormatPr defaultRowHeight="21"/>
  <cols>
    <col min="1" max="1" width="1.5" style="47" customWidth="1"/>
    <col min="2" max="2" width="39.875" style="47" customWidth="1"/>
    <col min="3" max="3" width="15.375" style="47" customWidth="1"/>
    <col min="4" max="4" width="23.125" style="47" bestFit="1" customWidth="1"/>
    <col min="5" max="5" width="14.75" style="47" customWidth="1"/>
    <col min="6" max="6" width="12.75" style="47" bestFit="1" customWidth="1"/>
    <col min="7" max="7" width="14" style="47" bestFit="1" customWidth="1"/>
    <col min="8" max="8" width="14.5" style="47" bestFit="1" customWidth="1"/>
    <col min="9" max="9" width="18.125" style="47" bestFit="1" customWidth="1"/>
    <col min="10" max="10" width="17.125" style="47" bestFit="1" customWidth="1"/>
    <col min="11" max="11" width="9.25" style="47" customWidth="1"/>
    <col min="12" max="16384" width="9" style="47"/>
  </cols>
  <sheetData>
    <row r="1" spans="1:1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6.25" customHeight="1">
      <c r="A2" s="28"/>
      <c r="B2" s="94" t="s">
        <v>48</v>
      </c>
      <c r="C2" s="94"/>
      <c r="D2" s="94"/>
      <c r="E2" s="94"/>
      <c r="F2" s="94"/>
      <c r="G2" s="94"/>
      <c r="H2" s="94"/>
      <c r="I2" s="94"/>
      <c r="J2" s="94"/>
      <c r="K2" s="94"/>
      <c r="L2" s="28"/>
    </row>
    <row r="3" spans="1:12" ht="26.25" customHeight="1">
      <c r="A3" s="28"/>
      <c r="B3" s="75" t="s">
        <v>4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s="78" customFormat="1" ht="26.25" customHeight="1">
      <c r="A4" s="76"/>
      <c r="B4" s="95" t="s">
        <v>49</v>
      </c>
      <c r="C4" s="97"/>
      <c r="D4" s="95" t="s">
        <v>52</v>
      </c>
      <c r="E4" s="96"/>
      <c r="F4" s="97"/>
      <c r="G4" s="77" t="s">
        <v>6</v>
      </c>
      <c r="H4" s="77" t="s">
        <v>56</v>
      </c>
      <c r="I4" s="77" t="s">
        <v>54</v>
      </c>
      <c r="J4" s="77" t="s">
        <v>55</v>
      </c>
      <c r="K4" s="77" t="s">
        <v>8</v>
      </c>
      <c r="L4" s="76"/>
    </row>
    <row r="5" spans="1:12" s="78" customFormat="1" ht="26.25" customHeight="1">
      <c r="A5" s="76"/>
      <c r="B5" s="79"/>
      <c r="C5" s="80"/>
      <c r="D5" s="79"/>
      <c r="E5" s="81"/>
      <c r="F5" s="80"/>
      <c r="G5" s="80" t="s">
        <v>57</v>
      </c>
      <c r="H5" s="80"/>
      <c r="I5" s="80" t="s">
        <v>58</v>
      </c>
      <c r="J5" s="80"/>
      <c r="K5" s="80"/>
      <c r="L5" s="76"/>
    </row>
    <row r="6" spans="1:12" ht="26.25" customHeight="1">
      <c r="A6" s="28"/>
      <c r="B6" s="72"/>
      <c r="C6" s="50">
        <f>SUM(C7:C9)</f>
        <v>10401300</v>
      </c>
      <c r="D6" s="73"/>
      <c r="E6" s="74"/>
      <c r="F6" s="51">
        <f>SUM(F7:F12)</f>
        <v>7661058</v>
      </c>
      <c r="G6" s="52">
        <f>C6-F6</f>
        <v>2740242</v>
      </c>
      <c r="H6" s="52">
        <f t="shared" ref="H6" si="0">SUM(H7:H12)</f>
        <v>179400</v>
      </c>
      <c r="I6" s="52">
        <f>SUM(I7:I9)</f>
        <v>2919642</v>
      </c>
      <c r="J6" s="52">
        <f>SUM(J7:J9)</f>
        <v>1748908.74</v>
      </c>
      <c r="K6" s="52">
        <f>J6/I6*100</f>
        <v>59.901479016947967</v>
      </c>
      <c r="L6" s="28"/>
    </row>
    <row r="7" spans="1:12" s="66" customFormat="1" ht="26.25" customHeight="1">
      <c r="A7" s="49"/>
      <c r="B7" s="67" t="s">
        <v>50</v>
      </c>
      <c r="C7" s="67">
        <v>281800</v>
      </c>
      <c r="D7" s="68"/>
      <c r="E7" s="69"/>
      <c r="F7" s="70">
        <v>0</v>
      </c>
      <c r="G7" s="70">
        <f t="shared" ref="G7:G10" si="1">C7-F7</f>
        <v>281800</v>
      </c>
      <c r="H7" s="70">
        <v>179400</v>
      </c>
      <c r="I7" s="70">
        <f>+H7+G7</f>
        <v>461200</v>
      </c>
      <c r="J7" s="70">
        <v>359482.66</v>
      </c>
      <c r="K7" s="70">
        <f>J7/I7*100</f>
        <v>77.945069384215088</v>
      </c>
      <c r="L7" s="49"/>
    </row>
    <row r="8" spans="1:12" s="66" customFormat="1" ht="26.25" customHeight="1">
      <c r="A8" s="49"/>
      <c r="B8" s="67" t="s">
        <v>0</v>
      </c>
      <c r="C8" s="67">
        <v>103500</v>
      </c>
      <c r="D8" s="68"/>
      <c r="E8" s="69"/>
      <c r="F8" s="70">
        <v>0</v>
      </c>
      <c r="G8" s="70">
        <f t="shared" si="1"/>
        <v>103500</v>
      </c>
      <c r="H8" s="70">
        <v>0</v>
      </c>
      <c r="I8" s="70">
        <f>+H8+G8</f>
        <v>103500</v>
      </c>
      <c r="J8" s="70">
        <v>46240.5</v>
      </c>
      <c r="K8" s="70">
        <f>J8/I8*100</f>
        <v>44.676811594202896</v>
      </c>
      <c r="L8" s="49"/>
    </row>
    <row r="9" spans="1:12" s="66" customFormat="1" ht="26.25" customHeight="1">
      <c r="A9" s="49"/>
      <c r="B9" s="63" t="s">
        <v>51</v>
      </c>
      <c r="C9" s="63">
        <f>SUM(C10:C12)</f>
        <v>10016000</v>
      </c>
      <c r="D9" s="64"/>
      <c r="E9" s="65"/>
      <c r="F9" s="71">
        <v>0</v>
      </c>
      <c r="G9" s="71">
        <f>C9-F9</f>
        <v>10016000</v>
      </c>
      <c r="H9" s="71">
        <v>0</v>
      </c>
      <c r="I9" s="63">
        <f>SUM(I10:I12)</f>
        <v>2354942</v>
      </c>
      <c r="J9" s="63">
        <f>SUM(J10:J12)</f>
        <v>1343185.58</v>
      </c>
      <c r="K9" s="71">
        <f t="shared" ref="K9:K11" si="2">J9/I9*100</f>
        <v>57.036885834130949</v>
      </c>
      <c r="L9" s="49"/>
    </row>
    <row r="10" spans="1:12" ht="26.25" customHeight="1">
      <c r="A10" s="28"/>
      <c r="B10" s="53" t="s">
        <v>45</v>
      </c>
      <c r="C10" s="53">
        <v>516000</v>
      </c>
      <c r="D10" s="54"/>
      <c r="E10" s="55"/>
      <c r="F10" s="58">
        <v>0</v>
      </c>
      <c r="G10" s="58">
        <f t="shared" si="1"/>
        <v>516000</v>
      </c>
      <c r="H10" s="58">
        <v>0</v>
      </c>
      <c r="I10" s="58">
        <f t="shared" ref="I10:I11" si="3">+H10+G10</f>
        <v>516000</v>
      </c>
      <c r="J10" s="58">
        <v>381646</v>
      </c>
      <c r="K10" s="58">
        <f t="shared" si="2"/>
        <v>73.962403100775191</v>
      </c>
      <c r="L10" s="28"/>
    </row>
    <row r="11" spans="1:12" ht="26.25" customHeight="1">
      <c r="A11" s="28"/>
      <c r="B11" s="53" t="s">
        <v>44</v>
      </c>
      <c r="C11" s="53">
        <v>4500000</v>
      </c>
      <c r="D11" s="56" t="s">
        <v>53</v>
      </c>
      <c r="E11" s="57" t="s">
        <v>51</v>
      </c>
      <c r="F11" s="58">
        <v>2661058</v>
      </c>
      <c r="G11" s="58">
        <f t="shared" ref="G11:G12" si="4">C11-F11</f>
        <v>1838942</v>
      </c>
      <c r="H11" s="58">
        <v>0</v>
      </c>
      <c r="I11" s="58">
        <f t="shared" si="3"/>
        <v>1838942</v>
      </c>
      <c r="J11" s="58">
        <v>961539.58</v>
      </c>
      <c r="K11" s="58">
        <f t="shared" si="2"/>
        <v>52.287651269044922</v>
      </c>
      <c r="L11" s="28"/>
    </row>
    <row r="12" spans="1:12" ht="26.25" customHeight="1">
      <c r="A12" s="28"/>
      <c r="B12" s="59" t="s">
        <v>46</v>
      </c>
      <c r="C12" s="59">
        <v>5000000</v>
      </c>
      <c r="D12" s="60" t="s">
        <v>53</v>
      </c>
      <c r="E12" s="61" t="s">
        <v>51</v>
      </c>
      <c r="F12" s="62">
        <v>5000000</v>
      </c>
      <c r="G12" s="62">
        <f t="shared" si="4"/>
        <v>0</v>
      </c>
      <c r="H12" s="62">
        <v>0</v>
      </c>
      <c r="I12" s="62">
        <v>0</v>
      </c>
      <c r="J12" s="62">
        <v>0</v>
      </c>
      <c r="K12" s="62">
        <v>0</v>
      </c>
      <c r="L12" s="28"/>
    </row>
    <row r="13" spans="1:12">
      <c r="A13" s="28"/>
      <c r="B13" s="48"/>
      <c r="C13" s="48"/>
      <c r="D13" s="48"/>
      <c r="E13" s="48"/>
      <c r="F13" s="48"/>
      <c r="G13" s="28"/>
      <c r="H13" s="28"/>
      <c r="I13" s="28"/>
      <c r="J13" s="28"/>
      <c r="K13" s="28"/>
      <c r="L13" s="28"/>
    </row>
    <row r="14" spans="1:12">
      <c r="A14" s="28"/>
      <c r="B14" s="48"/>
      <c r="C14" s="48"/>
      <c r="D14" s="48"/>
      <c r="E14" s="48"/>
      <c r="F14" s="48"/>
      <c r="G14" s="28"/>
      <c r="H14" s="28"/>
      <c r="I14" s="28"/>
      <c r="J14" s="28"/>
      <c r="K14" s="28"/>
      <c r="L14" s="28"/>
    </row>
    <row r="15" spans="1:1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</sheetData>
  <mergeCells count="3">
    <mergeCell ref="B2:K2"/>
    <mergeCell ref="D4:F4"/>
    <mergeCell ref="B4:C4"/>
  </mergeCells>
  <pageMargins left="0.15748031496062992" right="0.19685039370078741" top="0.35433070866141736" bottom="0.35433070866141736" header="0.31496062992125984" footer="0.31496062992125984"/>
  <pageSetup scale="70" orientation="landscape" r:id="rId1"/>
  <ignoredErrors>
    <ignoredError sqref="C6" formulaRange="1"/>
    <ignoredError sqref="I9 G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งานวิเทศสัมพันธ์</vt:lpstr>
      <vt:lpstr>ฝ่ายบริหารวิทยาเขตสงขลา</vt:lpstr>
      <vt:lpstr>ฝ่ายกิจการนิสิตสงขลา</vt:lpstr>
      <vt:lpstr>สำนักคอมพิวเตอร์ (สงขลา)</vt:lpstr>
      <vt:lpstr>สำนักคอมพิวเตอร์ (พัทลุง)</vt:lpstr>
      <vt:lpstr>สำนักหอสมุด (สงขลา)</vt:lpstr>
      <vt:lpstr>สถาบันทักษิณคดีศึกษา</vt:lpstr>
      <vt:lpstr>สถาบันคดีทักษิณ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2016-07-25T06:57:09Z</dcterms:modified>
</cp:coreProperties>
</file>