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30" tabRatio="920" activeTab="4"/>
  </bookViews>
  <sheets>
    <sheet name="ปกสถิติ" sheetId="1" r:id="rId1"/>
    <sheet name="สารบัญ" sheetId="2" r:id="rId2"/>
    <sheet name="เข้าใหม่ปี 1 ตรี" sheetId="3" r:id="rId3"/>
    <sheet name="เข้าใหม่สมทบพิเศษ" sheetId="4" r:id="rId4"/>
    <sheet name="รับปริญญา" sheetId="5" r:id="rId5"/>
    <sheet name="รวมทั้งสิ้น" sheetId="6" r:id="rId6"/>
    <sheet name="พื้นที่เรียน" sheetId="7" r:id="rId7"/>
    <sheet name="ภาคปกติ4ปี" sheetId="8" r:id="rId8"/>
    <sheet name="ศึกษา5ปี" sheetId="9" r:id="rId9"/>
    <sheet name="ปกติสมทบ 2 ปี" sheetId="10" r:id="rId10"/>
    <sheet name="นิติสมทบ 3 ปี" sheetId="11" state="hidden" r:id="rId11"/>
    <sheet name="นิติสมทบ 4 ปี" sheetId="12" r:id="rId12"/>
    <sheet name="ป.โท สงขลา" sheetId="13" r:id="rId13"/>
    <sheet name="ป.ตรีพัทลุง" sheetId="14" r:id="rId14"/>
    <sheet name="ป.โทพัทลุง" sheetId="15" r:id="rId15"/>
  </sheets>
  <externalReferences>
    <externalReference r:id="rId18"/>
    <externalReference r:id="rId19"/>
  </externalReferences>
  <definedNames>
    <definedName name="_xlnm.Print_Titles" localSheetId="5">'รวมทั้งสิ้น'!$1:$5</definedName>
  </definedNames>
  <calcPr fullCalcOnLoad="1"/>
</workbook>
</file>

<file path=xl/sharedStrings.xml><?xml version="1.0" encoding="utf-8"?>
<sst xmlns="http://schemas.openxmlformats.org/spreadsheetml/2006/main" count="1438" uniqueCount="448">
  <si>
    <t>มหาวิทยาลัยทักษิณ  วิทยาเขตสงขลา</t>
  </si>
  <si>
    <t>สาขาวิชา</t>
  </si>
  <si>
    <t>ชั้นปีที่ 1</t>
  </si>
  <si>
    <t>ชั้นปีที่ 2</t>
  </si>
  <si>
    <t>ชาย</t>
  </si>
  <si>
    <t>หญิง</t>
  </si>
  <si>
    <t>รวม</t>
  </si>
  <si>
    <t>รวมทั้งสิ้น</t>
  </si>
  <si>
    <t>ชั้นปีที่ 3</t>
  </si>
  <si>
    <t>ชั้นปีที่ 4</t>
  </si>
  <si>
    <t>ชั้นปีที่ 5</t>
  </si>
  <si>
    <t>-  นิติศาสตร์</t>
  </si>
  <si>
    <t>คณะมนุษยศาสตร์และสังคมศาสตร์  (ภาคปกติ หลักสูตร 4 ปี)</t>
  </si>
  <si>
    <t>คณะศึกษาศาสตร์  (ภาคปกติ หลักสูตร 4 ปี)</t>
  </si>
  <si>
    <t>คณะศึกษาศาสตร์   (ภาคปกติ หลักสูตร 5 ปี)</t>
  </si>
  <si>
    <t>คณะศิลปกรรมศาสตร์  (ภาคปกติ หลักสูตร 4 ปี)</t>
  </si>
  <si>
    <t>คณะเศรษฐศาสตร์และบริหารธุรกิจ  (ภาคปกติ หลักสูตร 4 ปี)</t>
  </si>
  <si>
    <t>คณะนิติศาสตร์  (ภาคปกติ  หลักสูตร 4 ปี)</t>
  </si>
  <si>
    <t>คณะนิติศาสตร์  (ภาคสมทบ  หลักสูตร 4 ปี)</t>
  </si>
  <si>
    <t>ชั้นปีที่ 4-5</t>
  </si>
  <si>
    <t>หลักสูตร/สาขาวิชา</t>
  </si>
  <si>
    <t>การศึกษามหาบัณฑิต</t>
  </si>
  <si>
    <t>(ต่อ)  ปริญญาโทภาคปกติ</t>
  </si>
  <si>
    <t>(ต่อ)  ปริญญาโทภาคพิเศษ</t>
  </si>
  <si>
    <t>รวมปริญญาโท (ภาคพิเศษ)</t>
  </si>
  <si>
    <t>รวมปริญญาโท  (ภาคปกติ)</t>
  </si>
  <si>
    <t>ระดับ</t>
  </si>
  <si>
    <t>ภาคปกติ</t>
  </si>
  <si>
    <t>ภาคสมทบ/พิเศษ</t>
  </si>
  <si>
    <t>ปริญญาตรี</t>
  </si>
  <si>
    <t xml:space="preserve">ปริญญาตรี </t>
  </si>
  <si>
    <t>รวมระดับปริญญาตรี</t>
  </si>
  <si>
    <t>ปริญญาโท</t>
  </si>
  <si>
    <t>ปริญญาเอก</t>
  </si>
  <si>
    <t>รวมระดับบัณฑิตศึกษา</t>
  </si>
  <si>
    <t>ปี</t>
  </si>
  <si>
    <t>ชั้น</t>
  </si>
  <si>
    <t>-</t>
  </si>
  <si>
    <t>วิทยาเขตสงขลา</t>
  </si>
  <si>
    <t>วิทยาเขตพัทลุง</t>
  </si>
  <si>
    <t>จังหวัด/คณะ</t>
  </si>
  <si>
    <t>ป.ตรี ปกติ</t>
  </si>
  <si>
    <t>-  มนุษยศาสตร์และสังคมศาสตร์</t>
  </si>
  <si>
    <t>-  วิทยาศาสตร์</t>
  </si>
  <si>
    <t>-  ศึกษาศาสตร์</t>
  </si>
  <si>
    <t>-  ศิลปกรรมศาสตร์</t>
  </si>
  <si>
    <t>-  เศรษฐศาสตร์และบริหารธุรกิจ</t>
  </si>
  <si>
    <t>รวมจังหวัดสงขลา</t>
  </si>
  <si>
    <t>-  เทคโนโลยีและการพัฒนาชุมชน</t>
  </si>
  <si>
    <t>-  วิทยาการสุขภาพและการกีฬา</t>
  </si>
  <si>
    <t>รวมจังหวัดพัทลุง</t>
  </si>
  <si>
    <t>รวมทั้งหมด</t>
  </si>
  <si>
    <t>ป.ตรีปกติ(ต่อเนื่อง)</t>
  </si>
  <si>
    <t>ป.ตรีสมทบ(ต่อเนื่อง)</t>
  </si>
  <si>
    <t>ป.โทปกติ</t>
  </si>
  <si>
    <t>ป.โทภาคพิเศษ</t>
  </si>
  <si>
    <t>บริหารธุรกิจมหาบัณฑิต</t>
  </si>
  <si>
    <t>จังหวัดสงขลา</t>
  </si>
  <si>
    <t>จังหวัดพัทลุง</t>
  </si>
  <si>
    <t>ชั้นปีที่ 3-5</t>
  </si>
  <si>
    <t>แผนรับ</t>
  </si>
  <si>
    <t>จำนวนรายงานตัว</t>
  </si>
  <si>
    <t>ไม่ราย</t>
  </si>
  <si>
    <t>โควต้า</t>
  </si>
  <si>
    <t>ทั่วไป</t>
  </si>
  <si>
    <t>งานตัว</t>
  </si>
  <si>
    <t>คณะมนุษยศาสตร์และสังคมศาสตร์</t>
  </si>
  <si>
    <t>คณะศึกษาศาสตร์</t>
  </si>
  <si>
    <t>คณะนิติศาสตร์</t>
  </si>
  <si>
    <t>วิทยาเขตสงขลา (ต่อ)</t>
  </si>
  <si>
    <t>คณะศิลปกรรมศาสตร์</t>
  </si>
  <si>
    <t>คณะเศรษฐศาสตร์และบริหารธุรกิจ</t>
  </si>
  <si>
    <t>คณะนิติศาสตร์  (ภาคสมทบ หลักสูตร 3  ปี)</t>
  </si>
  <si>
    <t>ป.บัณฑิตสมทบ</t>
  </si>
  <si>
    <t>จำแนกตามพื้นที่จัดการศึกษา</t>
  </si>
  <si>
    <t>(เทียบหลักสูตร 4 ปี)</t>
  </si>
  <si>
    <t>คณะเศรษฐศาสตร์และบริหารธุรกิจ   (ภาคปกติ เทียบหลักสูตร 4 ปี)</t>
  </si>
  <si>
    <t>คณะเศรษฐศาสตร์และบริหารธุรกิจ  (ภาคสมทบ  เทียบหลักสูตร 4 ปี)</t>
  </si>
  <si>
    <t>ภาคปกติและภาคสมทบ หลักสูตรเทียบ 4 ปี  และภาคสมทบหลักสูตร 4 ปี</t>
  </si>
  <si>
    <t>คณะ/สาขาวิชา</t>
  </si>
  <si>
    <t>ประเภท/คณะ/สาขาวิชา</t>
  </si>
  <si>
    <t>ประเภท/สาขาวิชา</t>
  </si>
  <si>
    <t>รวมปริญญาตรี วิทยาเขตสงขลา</t>
  </si>
  <si>
    <t>จำนวนผู้สำเร็จการศึกษา ระดับปริญญาตรี ที่จะเข้ารับพระราชทานปริญญาบัตร</t>
  </si>
  <si>
    <t>คณะ/วิชาเอก</t>
  </si>
  <si>
    <t xml:space="preserve">การศึกษาบัณฑิต </t>
  </si>
  <si>
    <t>ศิลปศาสตรบัณฑิต</t>
  </si>
  <si>
    <t>ศิลปกรรมศาสตรบัณฑิต</t>
  </si>
  <si>
    <t>นิติศาสตรบัณฑิต</t>
  </si>
  <si>
    <t>บริหารธุรกิจบัณฑิต</t>
  </si>
  <si>
    <t>บัญชีบัณฑิต</t>
  </si>
  <si>
    <t>เศรษฐศาสตรบัณฑิต</t>
  </si>
  <si>
    <t>วิทยาศาสตรบัณฑิต</t>
  </si>
  <si>
    <t>รัฐประศาสนศาสตรบัณฑิต</t>
  </si>
  <si>
    <t>รวมปริญญาตรีทั้งสิ้น</t>
  </si>
  <si>
    <t>รัฐประศาสนศาสตรมหาบัณฑิต</t>
  </si>
  <si>
    <t>รวมปริญญาโททั้งสิ้น</t>
  </si>
  <si>
    <t>รวมปริญญาเอกทั้งสิ้น</t>
  </si>
  <si>
    <t>รวมรับปริญญาทั้งสิ้น</t>
  </si>
  <si>
    <t>รวมบัณฑิตศึกษาภาคปกติ</t>
  </si>
  <si>
    <t>AD</t>
  </si>
  <si>
    <t>คณะวิทยาศาสตร์</t>
  </si>
  <si>
    <t>คณิตศาสตร์</t>
  </si>
  <si>
    <t>เคมี</t>
  </si>
  <si>
    <t>เคมีอุตสาหกรรม</t>
  </si>
  <si>
    <t>จุลชีววิทยา</t>
  </si>
  <si>
    <t>ชีววิทยา</t>
  </si>
  <si>
    <t>เทคโนโลยีและการจัดการพลังงาน</t>
  </si>
  <si>
    <t>เทคโนโลยีสารสนเทศ</t>
  </si>
  <si>
    <t>ฟิสิกส์</t>
  </si>
  <si>
    <t>วิทยาการคอมพิวเตอร์</t>
  </si>
  <si>
    <t>วิทยาศาสตร์การเพาะเลี้ยงสัตว์น้ำ</t>
  </si>
  <si>
    <t>วิทยาศาสตร์สิ่งแวดล้อม</t>
  </si>
  <si>
    <t>สถิติ</t>
  </si>
  <si>
    <t>คณะเทคโนโลยีและการพัฒนาชุมชน</t>
  </si>
  <si>
    <t>พืชศาสตร์</t>
  </si>
  <si>
    <t>วิทยาศาสตร์และเทคโนโลยีอาหาร</t>
  </si>
  <si>
    <t>สัตวศาสตร์</t>
  </si>
  <si>
    <t>คณะวิทยาการสุขภาพและการกีฬา</t>
  </si>
  <si>
    <t>การแพทย์แผนไทย</t>
  </si>
  <si>
    <t>วิทยาศาสตร์การกีฬา</t>
  </si>
  <si>
    <t>สาธารณสุขศาสตร์</t>
  </si>
  <si>
    <t>สุขศาสตร์อุตสาหกรรมและความปลอดภัย</t>
  </si>
  <si>
    <t>นิติศาสตร์</t>
  </si>
  <si>
    <t>รวมปริญญาตรี  วิทยาเขตพัทลุง</t>
  </si>
  <si>
    <t>คณิตศาสตร์และคณิตศาสตรศึกษา</t>
  </si>
  <si>
    <t>เคมีประยุกต์</t>
  </si>
  <si>
    <t>เทคโนโลยีชีวภาพ</t>
  </si>
  <si>
    <t>การจัดการระบบสุขภาพ</t>
  </si>
  <si>
    <t>การจัดการทรัพยากรการเกษตรอย่างยั่งยืน</t>
  </si>
  <si>
    <t>รวมบัณฑิตศึกษา วิทยาเขตพัทลุง</t>
  </si>
  <si>
    <t>มหาวิทยาลัยทักษิณ  วิทยาเขตพัทลุง</t>
  </si>
  <si>
    <t>คณะวิทยาศาสตร์  (ภาคปกติ หลักสูตร 4 ปี)</t>
  </si>
  <si>
    <t>คณะเทคโนโลยีและการพัฒนาชุมชน (ภาคปกติ หลักสูตร 4 ปี)</t>
  </si>
  <si>
    <t>คณะวิทยาการสุขภาพและการกีฬา (ภาคปกติ หลักสูตร 4 ปี)</t>
  </si>
  <si>
    <t>คณะนิติศาสตร์  (ภาคปกติ หลักสูตร 4 ปี)</t>
  </si>
  <si>
    <t>รวมปริญญาโท (ภาคปกติ)</t>
  </si>
  <si>
    <t>รวมปริญญาโท ภาคพิเศษ</t>
  </si>
  <si>
    <t>รวมปริญญาเอก</t>
  </si>
  <si>
    <t>บัณฑิต</t>
  </si>
  <si>
    <t>ประกาศนียบัตร</t>
  </si>
  <si>
    <t>ป.เอก ปกติ</t>
  </si>
  <si>
    <t>ป.เอก พิเศษ</t>
  </si>
  <si>
    <t>สารบัญ</t>
  </si>
  <si>
    <t>หน้า</t>
  </si>
  <si>
    <t>จำนวนนิสิตเข้าใหม่ ระดับปริญญาตรี ชั้นปีที่ 1 วิทยาเขตสงขลา</t>
  </si>
  <si>
    <t>จำนวนนิสิตเข้าใหม่ ระดับปริญญาตรี ชั้นปีที่ 1  วิทยาเขตพัทลุง</t>
  </si>
  <si>
    <t>จำนวนนิสิตระดับบัณฑิตศึกษา  วิทยาเขตพัทลุง</t>
  </si>
  <si>
    <t>ระดับปริญญาตรี</t>
  </si>
  <si>
    <t>ระดับบัณฑิตศึกษา</t>
  </si>
  <si>
    <t xml:space="preserve">     ภาคปกติ</t>
  </si>
  <si>
    <t>ศึกษาศาสตร์ (หลักสูตร 4 ปี)</t>
  </si>
  <si>
    <t>คณะศึกษาศาสตร์ (หลักสูตร 5 ปี)</t>
  </si>
  <si>
    <t>คณะเศรษฐศาสตร์และบริหารธุรกิจ (เทียบหลักสูตร 4 ปี)</t>
  </si>
  <si>
    <t xml:space="preserve">     ภาคสมทบ</t>
  </si>
  <si>
    <t>คณะเศรษฐศาสตร์และบริหารธุรกิจ  (เทียบหลักสูตร 4 ปี)</t>
  </si>
  <si>
    <t>คณะนิติศาสตร์ (หลักสูตร 4 ปี)</t>
  </si>
  <si>
    <t>ปริญญาโท  (ภาคปกติ)</t>
  </si>
  <si>
    <t>ปริญญาโท (ภาคพิเศษ)</t>
  </si>
  <si>
    <t>ปริญญาเอก  (ภาคปกติ)</t>
  </si>
  <si>
    <t>ปริญญาเอก (ภาคพิเศษ)</t>
  </si>
  <si>
    <t>ประกาศนียบัตรบัณฑิต (ภาคพิเศษ)</t>
  </si>
  <si>
    <t>ปริญญาโท  (ภาคพิเศษ)</t>
  </si>
  <si>
    <t>ปริญญาเอก (ภาคปกติ)</t>
  </si>
  <si>
    <t>จัดทำโดย</t>
  </si>
  <si>
    <t>จำนวนยืนยันสิทธิ์</t>
  </si>
  <si>
    <t>การสอนวิทย์ฯ คณิตฯและคอมฯ</t>
  </si>
  <si>
    <t>การบริหารการศึกษา</t>
  </si>
  <si>
    <t>การวิจัยและประเมิน</t>
  </si>
  <si>
    <t>เทคโนโลยีและสื่อสารการศึกษา</t>
  </si>
  <si>
    <t>พลศึกษา</t>
  </si>
  <si>
    <t>ภาษาไทย</t>
  </si>
  <si>
    <t>ภาษาอังกฤษ</t>
  </si>
  <si>
    <t>หลักสูตรและการสอน</t>
  </si>
  <si>
    <t>การจัดการธุรกิจ</t>
  </si>
  <si>
    <t>การบริหารทรัพยากรมนุษย์*</t>
  </si>
  <si>
    <t>การปกครองท้องถิ่น*</t>
  </si>
  <si>
    <t>การบริหารงานตำรวจและกระบวนการฯ*</t>
  </si>
  <si>
    <t>การวัดและประเมินทางการศึกษา</t>
  </si>
  <si>
    <t>การศึกษาปฐมวัย</t>
  </si>
  <si>
    <t>จิตวิทยาการแนะแนว</t>
  </si>
  <si>
    <t>วิทยาศาสตร์-เคมี</t>
  </si>
  <si>
    <t>วิทยาศาสตร์-ชีววิทยา</t>
  </si>
  <si>
    <t>วิทยาศาสตร์-ฟิสิกส์</t>
  </si>
  <si>
    <t>สังคมศึกษา</t>
  </si>
  <si>
    <t>การจัดการทรัพยากรมนุษย์</t>
  </si>
  <si>
    <t>การพัฒนาชุมชน</t>
  </si>
  <si>
    <t>ประวัติศาสตร์</t>
  </si>
  <si>
    <t>ภาษาจีน</t>
  </si>
  <si>
    <t>ภาษาญี่ปุ่น</t>
  </si>
  <si>
    <t>ภาษามลายู</t>
  </si>
  <si>
    <t>ดุริยางคศาสตร์สากล</t>
  </si>
  <si>
    <t>ศิลปะการแสดง</t>
  </si>
  <si>
    <t>ทัศนศิลป์</t>
  </si>
  <si>
    <t>การจัดการการค้าปลีก</t>
  </si>
  <si>
    <t>การตลาด</t>
  </si>
  <si>
    <t>การบัญชี</t>
  </si>
  <si>
    <t>การประกอบการและการจัดการ</t>
  </si>
  <si>
    <t>เศรษฐศาสตร์</t>
  </si>
  <si>
    <t>ภูมิศาสตร์</t>
  </si>
  <si>
    <t>ไทยคดีศึกษา</t>
  </si>
  <si>
    <t>จิตวิทยาการให้คำปรึกษา</t>
  </si>
  <si>
    <t>นโยบายและการวางแผนสังคม</t>
  </si>
  <si>
    <t>การพัฒนาที่ยั่งยืน</t>
  </si>
  <si>
    <t>รัฐประศาสนศาสตร์*</t>
  </si>
  <si>
    <t>ประกาศนียบัตรบัณฑิต**</t>
  </si>
  <si>
    <t>การเสริมสร้างสันติสุขชายแดนใต้</t>
  </si>
  <si>
    <t>การบริหารและพัฒนาสังคม</t>
  </si>
  <si>
    <t>สารสนเทศศึกษา</t>
  </si>
  <si>
    <t>ดุริยางคศาสตรบัณฑิต</t>
  </si>
  <si>
    <t>-  วิทยาลัยนานาชาติ</t>
  </si>
  <si>
    <t>กลุ่มภารกิจทะเบียนนิสิตและบริการการศึกษา</t>
  </si>
  <si>
    <t>ชั้นปีที่ 6</t>
  </si>
  <si>
    <t>จำนวนนิสิตเข้าใหม่  ระดับปริญญาตรี  ชั้นปีที่ 1  ปีการศึกษา 2560</t>
  </si>
  <si>
    <t>จำนวนนิสิตระดับปริญญาตรี   ประจำปีการศึกษา  2560</t>
  </si>
  <si>
    <t>จำนวนนิสิตระดับปริญญาโท (ภาคปกติ)  ประจำปีการศึกษา  2560</t>
  </si>
  <si>
    <t>จำนวนนิสิตระดับปริญญาโท (ภาคพิเศษ)  ประจำปีการศึกษา  2560</t>
  </si>
  <si>
    <t>การปกครองท้องถิ่น</t>
  </si>
  <si>
    <t>การศึกษาเพื่อพัฒนาทรัพยากรมนุษย์</t>
  </si>
  <si>
    <t xml:space="preserve">วิทยาศาสตรมหาบัณฑิต </t>
  </si>
  <si>
    <t xml:space="preserve">ศิลปศาสตรมหาบัณฑิต </t>
  </si>
  <si>
    <t xml:space="preserve">ปรัชญาดุษฎีบัณฑิต </t>
  </si>
  <si>
    <t>จำนวนผู้สำเร็จการศึกษา  หลักสูตรประกาศนียบัตรบัณฑิต</t>
  </si>
  <si>
    <t>ภาคเรียนที่ 1/59</t>
  </si>
  <si>
    <t>ภาคเรียนที่ 2/59</t>
  </si>
  <si>
    <t>ภาคเรียนฤดูร้อน/59</t>
  </si>
  <si>
    <t>แพทย์แผนไทยบัณฑิต</t>
  </si>
  <si>
    <t>ดุริยางคศาสตร์ไทย</t>
  </si>
  <si>
    <t>จำนวนนิสิตเข้าใหม่  ปีการศึกษา  2560</t>
  </si>
  <si>
    <t>จำนวนนิสิตเข้าใหม่  ระดับปริญญาตรี  ชั้นปีที่  1 ประจำปีการศึกษา 2560</t>
  </si>
  <si>
    <t>จำนวนรับ</t>
  </si>
  <si>
    <t>คณะวิศวกรรมศาสตร์</t>
  </si>
  <si>
    <t>จำนวนนิสิตระดับบัณฑิตศึกษา ชั้นปีที่  1  ประจำปีการศึกษา 2560</t>
  </si>
  <si>
    <t>แผนรับ(ปกติ/พิเศษ)</t>
  </si>
  <si>
    <t>ปกติ</t>
  </si>
  <si>
    <t>พิเศษ</t>
  </si>
  <si>
    <t>วท.ม. การจัดการทรัพยากรการเกษตรอย่างยั่งยืน</t>
  </si>
  <si>
    <t>0/10</t>
  </si>
  <si>
    <t>วท.ม. คณิตศาสตร์และคณิตศาสตรศึกษา</t>
  </si>
  <si>
    <t>5/10</t>
  </si>
  <si>
    <t>วท.ม. ชีววิทยา</t>
  </si>
  <si>
    <t>5/0</t>
  </si>
  <si>
    <t>วท.ม. เทคโนโลยีชีวภาพ</t>
  </si>
  <si>
    <t>วท.ม. เทคโนโลยีสารสนเทศ</t>
  </si>
  <si>
    <t>10/5</t>
  </si>
  <si>
    <t>วท.ม. วิทยาศาสตรศึกษา</t>
  </si>
  <si>
    <t>20/20</t>
  </si>
  <si>
    <t>วศ.ม. วิศวกรรมพลังงาน</t>
  </si>
  <si>
    <t>10/0</t>
  </si>
  <si>
    <t>55/35</t>
  </si>
  <si>
    <t>จำนวนนิสิตระดับดุษฎีบัณฑิต  ชั้นปีที่  1  ประจำปีการศึกษา 2560</t>
  </si>
  <si>
    <t xml:space="preserve">ปร.ด. เทคโนโลยีชีวภาพ </t>
  </si>
  <si>
    <t xml:space="preserve">ปร.ด. วิศวกรรมพลังงาน </t>
  </si>
  <si>
    <t>รวมบัณฑิตศึกษา(ปร.ด.) วิทยาเขตพัทลุง</t>
  </si>
  <si>
    <t>- รป.บ. รัฐประศาสนศาสตร์</t>
  </si>
  <si>
    <t>- วท.บ. ภูมิศาสตร์</t>
  </si>
  <si>
    <t>- ศศ.บ. การจัดการทรัพยากรมนุษย์</t>
  </si>
  <si>
    <t>- ศศ.บ. การบริหารและพัฒนาชุมชน</t>
  </si>
  <si>
    <t>- ศศ.บ. ประวัติศาสตร์</t>
  </si>
  <si>
    <t>- ศศ.บ. ภาษาจีน</t>
  </si>
  <si>
    <t>- ศศ.บ. ภาษาญี่ปุ่น</t>
  </si>
  <si>
    <t>- ศศ.บ. ภาษาไทย</t>
  </si>
  <si>
    <t>- ศศ.บ. ภาษามลายู</t>
  </si>
  <si>
    <t>- ศศ.บ. ภาษาอังกฤษ</t>
  </si>
  <si>
    <t>- ศศ.บ. บรรณารักษศาสตร์และสารสนเทศศาสตร์</t>
  </si>
  <si>
    <t>- นศ.บ. นิเทศศาสตร์</t>
  </si>
  <si>
    <t>- กศ.บ. การวัดและประเมินทางการศึกษา 4 ปี</t>
  </si>
  <si>
    <t>- กศ.บ. เทคโนโลยีและสื่อสารการศึกษา 4 ปี</t>
  </si>
  <si>
    <t>- กศ.บ. การศึกษาปฐมวัย</t>
  </si>
  <si>
    <t>- กศ.บ. คณิตศาสตร์</t>
  </si>
  <si>
    <t>- กศ.บ. เคมี</t>
  </si>
  <si>
    <t>- กศ.บ. ชีววิทยา</t>
  </si>
  <si>
    <t>- กศ.บ. พลศึกษา</t>
  </si>
  <si>
    <t>- กศ.บ. ฟิสิกส์</t>
  </si>
  <si>
    <t>- กศ.บ. ภาษาไทย</t>
  </si>
  <si>
    <t>- กศ.บ. ภาษาอังกฤษ</t>
  </si>
  <si>
    <t>- กศ.บ. สังคมศึกษา</t>
  </si>
  <si>
    <t>- กศ.บ. ศิลปศึกษา</t>
  </si>
  <si>
    <t>- น.บ. นิติศาสตร์</t>
  </si>
  <si>
    <t xml:space="preserve">- ดศ.บ. ดุริยางคศาสตร์สากล </t>
  </si>
  <si>
    <t>- ดศ.บ. ดุริยางคศาสตร์ไทย</t>
  </si>
  <si>
    <t xml:space="preserve">- ศป.บ. ทัศนศิลป์ </t>
  </si>
  <si>
    <t xml:space="preserve">- ศป.บ. ศิลปะการออกแบบ </t>
  </si>
  <si>
    <t>- ศป.บ. ศิลปะการแสดง</t>
  </si>
  <si>
    <t xml:space="preserve">- บช.บ. การบัญชี </t>
  </si>
  <si>
    <t xml:space="preserve">- บธ.บ. การจัดการธุรกิจการค้าสมัยใหม่ </t>
  </si>
  <si>
    <t xml:space="preserve">- บธ.บ. การตลาด </t>
  </si>
  <si>
    <t xml:space="preserve">- บธ.บ. การประกอบการและการจัดการ </t>
  </si>
  <si>
    <t xml:space="preserve">- ศ.บ. เศรษฐศาสตร์ </t>
  </si>
  <si>
    <t xml:space="preserve">- ปร.ด. วัฒนธรรมศึกษา </t>
  </si>
  <si>
    <t xml:space="preserve">- กศ.ม. ภาษาไทย </t>
  </si>
  <si>
    <t xml:space="preserve">- กศ.ม. เทคโนโลยีและสื่อสารการศึกษา </t>
  </si>
  <si>
    <t xml:space="preserve">- กศ.ม. การบริหารการศึกษา </t>
  </si>
  <si>
    <t xml:space="preserve">- กศ.ม. การสอนวิทย์ฯ คณิตฯและคอมพิวเตอร์ </t>
  </si>
  <si>
    <t xml:space="preserve">- กศ.ด. การบริหารการศึกษา  </t>
  </si>
  <si>
    <t xml:space="preserve">- กศ.ม. การวิจัยและประเมิน </t>
  </si>
  <si>
    <t>สมทบ</t>
  </si>
  <si>
    <t>แผนรับ (ปกติ/สมทบ)</t>
  </si>
  <si>
    <t>60/150</t>
  </si>
  <si>
    <t>60/40</t>
  </si>
  <si>
    <t>60/60</t>
  </si>
  <si>
    <t>60/120</t>
  </si>
  <si>
    <t>240/570</t>
  </si>
  <si>
    <r>
      <t xml:space="preserve">คณะเศรษฐศาสตร์และบริหารธุรกิจ </t>
    </r>
    <r>
      <rPr>
        <b/>
        <sz val="11"/>
        <rFont val="TH SarabunPSK"/>
        <family val="2"/>
      </rPr>
      <t>(หลักสูตรเทียบ 4 ปี)</t>
    </r>
  </si>
  <si>
    <t>แผนรับ (ปกติ/พิเศษ)</t>
  </si>
  <si>
    <t>- ป.บัณฑิต วิชาชีพครู (พิเศษ)</t>
  </si>
  <si>
    <t>40/0</t>
  </si>
  <si>
    <t>10/90</t>
  </si>
  <si>
    <t>10/40</t>
  </si>
  <si>
    <t>20/0</t>
  </si>
  <si>
    <t>0/30</t>
  </si>
  <si>
    <t>0/0</t>
  </si>
  <si>
    <t>จำนวนนิสิตระดับบัณฑิตศึกษา  ชั้นปีที่ 1  ปีการศึกษา 2560</t>
  </si>
  <si>
    <t>90/160</t>
  </si>
  <si>
    <t>- วท.บ. คณิตศาสตร์</t>
  </si>
  <si>
    <t>- วท.บ. เคมี</t>
  </si>
  <si>
    <t>- วท.บ. เคมีอุตสาหกรรม</t>
  </si>
  <si>
    <t>- วท.บ. จุลชีววิทยา</t>
  </si>
  <si>
    <t>- วท.บ. ชีววิทยา</t>
  </si>
  <si>
    <t>- วท.บ. เทคโนโลยีสารสนเทศ</t>
  </si>
  <si>
    <t>- วท.บ. ฟิสิกส์</t>
  </si>
  <si>
    <t>- วท.บ. วิทยาการคอมพิวเตอร์</t>
  </si>
  <si>
    <t>- วท.บ. วิทยาศาสตร์การประมงและทรัพยากรทางน้ำ</t>
  </si>
  <si>
    <t>- วท.บ. วิทยาศาสตร์สิ่งแวดล้อม</t>
  </si>
  <si>
    <t>- วท.บ. เกษตรศาสตร์</t>
  </si>
  <si>
    <t>- วท.บ. เทคโนโลยีการเกษตรและการพัฒนาชุมชน</t>
  </si>
  <si>
    <t>- วท.บ. วิทยาศาสตร์และเทคโนโลยีอาหาร</t>
  </si>
  <si>
    <t>- วท.บ. สัตวศาสตร์</t>
  </si>
  <si>
    <t>- พท.บ. การแพทย์แผนไทย</t>
  </si>
  <si>
    <t>- วท.บ. วิทยาศาสตร์การกีฬา</t>
  </si>
  <si>
    <t>- วท.บ. อาชีวอนามัยและความปลอดภัย</t>
  </si>
  <si>
    <t>- ส.บ. สาธารณสุขชุมชน</t>
  </si>
  <si>
    <t>- วศ.บ. วิศวกรรมเมคคาทรอนิกส์</t>
  </si>
  <si>
    <t>- วศ.บ. วิศวกรรมยางและพอลิเมอร์</t>
  </si>
  <si>
    <t>สถิติจำนวนนิสิตมหาวิทยาลัยทักษิณ  ประจำปีการศึกษา 2560</t>
  </si>
  <si>
    <t>จำนวนนิสิตระดับปริญญาตรี ประจำปีการศึกษา 2560</t>
  </si>
  <si>
    <t xml:space="preserve">* หลักสูตรปรับปรุง พ.ศ. 2560 ปรับเปลี่ยนชื่อมาจากสาขาวิชาวิทยาศาสตร์การเพาะเลี้ยงสัตว์น้ำ </t>
  </si>
  <si>
    <t>* หลักสูตรปรับปรุง พ.ศ. 2560 ปรับเปลี่ยนชื่อมาจากสาขาวิชาพืชศาสตร์</t>
  </si>
  <si>
    <t>* หลักสูตรปรับปรุง พ.ศ. 2560 ปรับเปลี่ยนชื่อมาจากสาขาวิชาสาธารณสุขศาสตร์</t>
  </si>
  <si>
    <t>** หลักสูตรปรับปรุง พ.ศ. 2560 ปรับเปลี่ยนชื่อมาจากสาขาวิชาสุขศาสตร์อุตสาหกรรมและความปลอดภัย</t>
  </si>
  <si>
    <t>จำนวนนิสิตระดับปริญญาตรี  ประจำปีการศึกษา 2560</t>
  </si>
  <si>
    <t>คณะวิศวกรรมศาสตร์ (ภาคปกติ หลักสูตร 4 ปี)</t>
  </si>
  <si>
    <t>* เปิดรับเป็นปีแรก</t>
  </si>
  <si>
    <t>จำนวนนิสิตระดับปริญญาโท  (ภาคปกติ)  ประจำปีการศึกษา 2560</t>
  </si>
  <si>
    <t>จำนวนนิสิตระดับปริญญาโท  (ภาคพิเศษ)  ประจำปีการศึกษา 2560</t>
  </si>
  <si>
    <t>จำนวนนิสิตระดับปริญญาเอก  (ภาคปกติ)  ประจำปีการศึกษา 2560</t>
  </si>
  <si>
    <t xml:space="preserve">- รป.บ. การปกครองท้องถิ่น </t>
  </si>
  <si>
    <t xml:space="preserve">- รป.บ. รัฐประศาสนศาสตร์ </t>
  </si>
  <si>
    <t xml:space="preserve">- วท.บ. ภูมิศาสตร์ </t>
  </si>
  <si>
    <t>- ศศ.บ. การพัฒนาชุมชน</t>
  </si>
  <si>
    <t>- ศศ.บ. ภาษาจีน แผน 1</t>
  </si>
  <si>
    <t>- ศศ.บ. ภาษาจีน แผน 2</t>
  </si>
  <si>
    <t xml:space="preserve">- ศศ.บ. ภาษาญี่ปุ่น </t>
  </si>
  <si>
    <t xml:space="preserve">- ศศ.บ. ภาษาอังกฤษ </t>
  </si>
  <si>
    <t>- ศศ.บ. สารสนเทศศึกษา</t>
  </si>
  <si>
    <t xml:space="preserve">- นศ.บ. นิเทศศาสตร์ </t>
  </si>
  <si>
    <t>- กศ.บ. การวัดและประเมินทางการศึกษา</t>
  </si>
  <si>
    <t>- กศ.บ. เทคโนโลยีและสื่อสารการศึกษา</t>
  </si>
  <si>
    <t>- ศศ.บ. ดุริยางคศาสตร์สากล</t>
  </si>
  <si>
    <t>- ศป.บ. ทัศนศิลป์</t>
  </si>
  <si>
    <t>- ศ.บ. เศรษฐศาสตร์</t>
  </si>
  <si>
    <t>- บธ.บ. การจัดการการค้าปลีก</t>
  </si>
  <si>
    <t>- บธ.บ. การจัดการธุรกิจการค้าสมัยใหม่</t>
  </si>
  <si>
    <t>- บธ.บ. การตลาด</t>
  </si>
  <si>
    <t>- บธ.บ. การประกอบการและการจัดการ</t>
  </si>
  <si>
    <t>- กศ.บ. วิทยาศาสตร์-เคมี</t>
  </si>
  <si>
    <t>- กศ.บ. วิทยาศาสตร์-ชีววิทยา</t>
  </si>
  <si>
    <t>- กศ.บ. วิทยาศาสตร์-ฟิสิกส์</t>
  </si>
  <si>
    <t>- บช.บ. การบัญชี</t>
  </si>
  <si>
    <t xml:space="preserve">- บช.บ. การบัญชี กลุ่ม 1  </t>
  </si>
  <si>
    <r>
      <t xml:space="preserve">- บช.บ. การบัญชี </t>
    </r>
    <r>
      <rPr>
        <sz val="14"/>
        <rFont val="TH SarabunPSK"/>
        <family val="2"/>
      </rPr>
      <t>กลุ่ม 2</t>
    </r>
  </si>
  <si>
    <r>
      <t xml:space="preserve">- บช.บ. การบัญชี </t>
    </r>
    <r>
      <rPr>
        <sz val="14"/>
        <rFont val="TH SarabunPSK"/>
        <family val="2"/>
      </rPr>
      <t>กลุ่ม 3</t>
    </r>
  </si>
  <si>
    <t>- บช.บ. การจัดการธุรกิจการค้าสมัยใหม่</t>
  </si>
  <si>
    <t xml:space="preserve">- ศศ.ม. จิตวิทยาการให้คำปรึกษา </t>
  </si>
  <si>
    <t>- ศศ.ม. การบริหารและพัฒนาสังคม</t>
  </si>
  <si>
    <t>- ศศ.ม. ไทยคดีศึกษา</t>
  </si>
  <si>
    <t>- ศศ.ม. ภาษาไทย</t>
  </si>
  <si>
    <t>- ศศ.ม. ภูมิสารสนเทศเพื่อการจัดการเชิงพื้นที่</t>
  </si>
  <si>
    <t>- บธ.ม. การจัดการธุรกิจ</t>
  </si>
  <si>
    <t>- กศ.ม. การบริหารการศึกษา</t>
  </si>
  <si>
    <t xml:space="preserve">- กศ.ม. การศึกษาเพื่อพัฒนาทรัพยากรมนุษย์ </t>
  </si>
  <si>
    <t>- กศ.ม. เคมี</t>
  </si>
  <si>
    <t>- กศ.ม. พลศึกษา</t>
  </si>
  <si>
    <t>- กศ.ม. ภาษาไทย</t>
  </si>
  <si>
    <t>- กศ.ม. เทคโนโลยีและสื่อสารการศึกษา</t>
  </si>
  <si>
    <t xml:space="preserve">- กศ.ม. หลักสูตรและการสอน </t>
  </si>
  <si>
    <t>- กศ.ม. การสอนวิทยาศาสตร์ คณิตศาสตร์และคอมพิวเตอร์</t>
  </si>
  <si>
    <t>- ศศ.ม. จิตวิทยาการให้คำปรึกษา</t>
  </si>
  <si>
    <t>- กศ.ม. การบริหารการศึกษา  กลุ่ม 1</t>
  </si>
  <si>
    <r>
      <t>- กศ.ม. การบริหารการศึกษา  กลุ่ม 2</t>
    </r>
  </si>
  <si>
    <r>
      <t>- กศ.ม. การบริหารการศึกษา  กลุ่ม 3</t>
    </r>
  </si>
  <si>
    <t xml:space="preserve">- กศ.ม. เคมี  </t>
  </si>
  <si>
    <t>- กศ.ม. หลักสูตรและการสอน</t>
  </si>
  <si>
    <t>- ปร.ด. วัฒนธรรมศึกษา</t>
  </si>
  <si>
    <t>- ปร.ด. การพัฒนาที่ยั่งยืน (นานาชาติ)</t>
  </si>
  <si>
    <t>- ปร.ด. การพัฒนาที่ยั่งยืน</t>
  </si>
  <si>
    <t>- กศ.ด. การบริหารการศึกษา</t>
  </si>
  <si>
    <t>- ป.บัณฑิต การเสริมสร้างสันติสุขชายแดนใต้</t>
  </si>
  <si>
    <t>- ป.บัณฑิต วิชาชีพครู</t>
  </si>
  <si>
    <t>จำนวนนิสิตระดับประกาศนียบัตรบัณฑิต (ภาคพิเศษ)  ประจำปีการศึกษา  2560</t>
  </si>
  <si>
    <t>จำนวนนิสิตระดับปริญญาเอก (ภาคพิเศษ) ประจำปีการศึกษา  2560</t>
  </si>
  <si>
    <t>จำนวนนิสิตระดับปริญญาเอก (ภาคปกติ)  ประจำปีการศึกษา  2560</t>
  </si>
  <si>
    <t xml:space="preserve">- วท.บ. คณิตศาสตร์ </t>
  </si>
  <si>
    <t>- วท.บ. เทคโนโลยีและการจัดการพลังงาน</t>
  </si>
  <si>
    <t>- วท.บ. วิทยาศาสตร์การเพาะเลี้ยงสัตว์น้ำ</t>
  </si>
  <si>
    <t>- วท.บ. วิทยาศาสตร์การประมงและทรัยพากรทางน้ำ*</t>
  </si>
  <si>
    <t>- วท.บ. สถิติ</t>
  </si>
  <si>
    <t>- วท.บ. เกษตรศาสตร์*</t>
  </si>
  <si>
    <t>- วท.บ. พืชศาสตร์</t>
  </si>
  <si>
    <t>- วท.บ. สาธารณสุขศาสตร์</t>
  </si>
  <si>
    <t>- วท.บ. สุขศาสตร์อุตสาหกรรมและความปลอดภัย</t>
  </si>
  <si>
    <t>- วท.บ. อาชีวอนามัยและความปลอดภัย**</t>
  </si>
  <si>
    <t>- ส.บ. สาธารณสุขชุมชน*</t>
  </si>
  <si>
    <t>- วศ.บ. วิศวกรรมเมคคาทรอนิกส์*</t>
  </si>
  <si>
    <t>- วศ.บ. วิศวกรรมยางและพอลิเมอร์*</t>
  </si>
  <si>
    <t>- วท.ม. การจัดการทรัพยากรการเกษตรอย่างยั่งยืน</t>
  </si>
  <si>
    <t>- วท.ม. การจัดการระบบสุขภาพ</t>
  </si>
  <si>
    <t>- วท.ม. คณิตศาสตร์และคณิตศาสตรศึกษา</t>
  </si>
  <si>
    <t>- วท.ม. เคมีประยุกต์</t>
  </si>
  <si>
    <t>- วท.ม. ชีววิทยา</t>
  </si>
  <si>
    <t>- วท.ม. เทคโนโลยีชีวภาพ</t>
  </si>
  <si>
    <t>- วท.ม. เทคโนโลยีสารสนเทศ</t>
  </si>
  <si>
    <t>- วท.ม. ฟิสิกส์</t>
  </si>
  <si>
    <t>- วท.ม. วิทยาศาสตรศึกษา</t>
  </si>
  <si>
    <t>- วศ.ม. วิศวกรรมพลังงาน</t>
  </si>
  <si>
    <t>- ปร.ด. เทคโนโลยีชีวภาพ</t>
  </si>
  <si>
    <t>- ปร.ด. วิศวกรรมพลังงาน</t>
  </si>
  <si>
    <t>(หลักสูตร 4 ปี)</t>
  </si>
  <si>
    <t>(หลักสูตร 5 ปี)</t>
  </si>
  <si>
    <t>เกียรตินิยม อันดับ 1</t>
  </si>
  <si>
    <t>เกียรตินิยมอันดับ 2</t>
  </si>
  <si>
    <t>หมายเหตุ  :  **หลักสูตรประกาศนียบัตรบัณฑิต  ไม่เข้ารับพระราชทานปริญญาบัตร</t>
  </si>
  <si>
    <t>จำนวนผู้สำเร็จการศึกษา ระดับบัณฑิตศึกษา ที่จะเข้ารับพระราชทานปริญญาบัตร</t>
  </si>
  <si>
    <t>ประจำปี พ.ศ. 2560</t>
  </si>
  <si>
    <t>-  วิศวกรรมศาสตร์</t>
  </si>
  <si>
    <t>ข้อมูล ณ วันที่ 7 กันยายน  2560</t>
  </si>
  <si>
    <t>จำนวนนิสิตใหม่  ประจำปีการศึกษา 2560</t>
  </si>
  <si>
    <t>จำนวนนิสิตระดับบัณฑิตศึกษา วิทยาเขตสงขลา</t>
  </si>
  <si>
    <t>จำนวนนิสิตเข้าใหม่ ภาคปกติและภาคสมทบ หลักสูตรเทียบ 4 ปี และภาคสมทบหลักสูตร 4 ปี วิทยาเขตสงขลา</t>
  </si>
  <si>
    <t>จำนวนสำเร็จการศึกษาที่จะเข้ารับพระราชทานปริญญาบัตร ประจำปีพุทธศักราช 2560</t>
  </si>
  <si>
    <t>สถิตินิสิตมหาวิทยาลัยทักษิณ  ประจำปีการศึกษา 2560  โดยภาพรวม</t>
  </si>
  <si>
    <t>สถิตินิสิตมหาวิทยาลัยทักษิณ ประจำปีการศึกษา 2560  จำแนกตามพื้นที่จัดการศึกษา</t>
  </si>
  <si>
    <t>จำนวนนิสิตระดับปริญญาตรี และระดับบัณฑิตศึกษา ประจำปีการศึกษา 2560</t>
  </si>
  <si>
    <t xml:space="preserve">     ระดับปริญญาตรี</t>
  </si>
  <si>
    <t xml:space="preserve">       ระดับบัณฑิตศึกษา</t>
  </si>
  <si>
    <t xml:space="preserve">    ระดับปริญญาตรี</t>
  </si>
  <si>
    <t xml:space="preserve">      ระดับบัณฑิตศึกษา</t>
  </si>
  <si>
    <t>จำนวนนิสิตเข้าใหม่ ระดับปริญญาตรี  ชั้นปีที่ 1  ปีการศึกษา 2560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</si>
</sst>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 ;\-#,##0\ "/>
  </numFmts>
  <fonts count="74">
    <font>
      <sz val="16"/>
      <name val="Cordia New"/>
      <family val="0"/>
    </font>
    <font>
      <sz val="11"/>
      <color indexed="8"/>
      <name val="Calibri"/>
      <family val="2"/>
    </font>
    <font>
      <sz val="8"/>
      <name val="Cordia New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u val="single"/>
      <sz val="14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3"/>
      <name val="TH SarabunPSK"/>
      <family val="2"/>
    </font>
    <font>
      <b/>
      <i/>
      <sz val="13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sz val="10"/>
      <name val="Arial"/>
      <family val="2"/>
    </font>
    <font>
      <b/>
      <sz val="11"/>
      <name val="TH SarabunPSK"/>
      <family val="2"/>
    </font>
    <font>
      <b/>
      <sz val="20"/>
      <name val="TH SarabunPSK"/>
      <family val="2"/>
    </font>
    <font>
      <b/>
      <sz val="7"/>
      <name val="TH SarabunPSK"/>
      <family val="2"/>
    </font>
    <font>
      <sz val="7"/>
      <name val="TH SarabunPSK"/>
      <family val="2"/>
    </font>
    <font>
      <sz val="8"/>
      <name val="TH SarabunPSK"/>
      <family val="2"/>
    </font>
    <font>
      <b/>
      <sz val="16"/>
      <name val="Cordia New"/>
      <family val="2"/>
    </font>
    <font>
      <i/>
      <sz val="13"/>
      <name val="TH SarabunPSK"/>
      <family val="2"/>
    </font>
    <font>
      <b/>
      <sz val="22"/>
      <name val="TH SarabunPSK"/>
      <family val="2"/>
    </font>
    <font>
      <sz val="14"/>
      <name val="CordiaUPC"/>
      <family val="2"/>
    </font>
    <font>
      <sz val="11.5"/>
      <name val="TH SarabunPSK"/>
      <family val="2"/>
    </font>
    <font>
      <b/>
      <sz val="10"/>
      <name val="TH SarabunPSK"/>
      <family val="2"/>
    </font>
    <font>
      <b/>
      <i/>
      <sz val="12"/>
      <name val="TH SarabunPSK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2"/>
      <color indexed="10"/>
      <name val="TH SarabunPSK"/>
      <family val="2"/>
    </font>
    <font>
      <b/>
      <sz val="32"/>
      <color indexed="56"/>
      <name val="Tahoma"/>
      <family val="2"/>
    </font>
    <font>
      <b/>
      <sz val="35"/>
      <color indexed="56"/>
      <name val="Tahoma"/>
      <family val="2"/>
    </font>
    <font>
      <b/>
      <sz val="36"/>
      <color indexed="8"/>
      <name val="Tahoma"/>
      <family val="2"/>
    </font>
    <font>
      <b/>
      <sz val="3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2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2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/>
      <right style="double"/>
      <top/>
      <bottom style="thin"/>
    </border>
    <border>
      <left style="thin"/>
      <right style="thin"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thin"/>
      <right style="double"/>
      <top/>
      <bottom/>
    </border>
    <border>
      <left style="hair"/>
      <right style="thin"/>
      <top/>
      <bottom/>
    </border>
    <border>
      <left style="thin"/>
      <right style="thin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double"/>
      <top/>
      <bottom style="hair"/>
    </border>
    <border>
      <left style="hair"/>
      <right style="thin"/>
      <top/>
      <bottom style="hair"/>
    </border>
    <border>
      <left style="thin"/>
      <right/>
      <top/>
      <bottom style="hair"/>
    </border>
    <border>
      <left style="medium"/>
      <right style="medium"/>
      <top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/>
      <right style="double"/>
      <top style="hair"/>
      <bottom/>
    </border>
    <border>
      <left style="hair"/>
      <right style="thin"/>
      <top style="hair"/>
      <bottom/>
    </border>
    <border>
      <left style="thin"/>
      <right/>
      <top style="hair"/>
      <bottom/>
    </border>
    <border>
      <left style="thin"/>
      <right style="thin"/>
      <top style="thin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double"/>
      <top style="thin"/>
      <bottom style="double"/>
    </border>
    <border>
      <left style="hair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 style="double"/>
      <bottom/>
    </border>
    <border>
      <left/>
      <right style="hair"/>
      <top style="double"/>
      <bottom/>
    </border>
    <border>
      <left style="hair"/>
      <right style="hair"/>
      <top style="double"/>
      <bottom/>
    </border>
    <border>
      <left style="thin"/>
      <right style="double"/>
      <top style="double"/>
      <bottom/>
    </border>
    <border>
      <left style="hair"/>
      <right style="thin"/>
      <top style="double"/>
      <bottom/>
    </border>
    <border>
      <left style="thin"/>
      <right/>
      <top style="double"/>
      <bottom/>
    </border>
    <border>
      <left style="medium"/>
      <right style="medium"/>
      <top style="double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thin"/>
      <right style="double"/>
      <top style="thin"/>
      <bottom/>
    </border>
    <border>
      <left/>
      <right style="thin"/>
      <top/>
      <bottom/>
    </border>
    <border>
      <left/>
      <right/>
      <top/>
      <bottom style="hair"/>
    </border>
    <border>
      <left style="thin"/>
      <right style="medium"/>
      <top/>
      <bottom style="hair"/>
    </border>
    <border>
      <left/>
      <right/>
      <top style="hair"/>
      <bottom style="hair"/>
    </border>
    <border>
      <left style="thin"/>
      <right style="medium"/>
      <top style="hair"/>
      <bottom style="hair"/>
    </border>
    <border>
      <left style="thin"/>
      <right style="double"/>
      <top/>
      <bottom style="thin"/>
    </border>
    <border>
      <left/>
      <right/>
      <top style="thin"/>
      <bottom style="double"/>
    </border>
    <border>
      <left style="thin"/>
      <right/>
      <top style="thin"/>
      <bottom style="double"/>
    </border>
    <border>
      <left style="thin"/>
      <right style="double"/>
      <top style="hair"/>
      <bottom style="thin"/>
    </border>
    <border>
      <left style="thin"/>
      <right style="medium"/>
      <top style="hair"/>
      <bottom style="thin"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thin"/>
      <right style="thin"/>
      <top/>
      <bottom style="thin"/>
    </border>
    <border>
      <left style="thin"/>
      <right style="hair"/>
      <top/>
      <bottom/>
    </border>
    <border>
      <left style="thin"/>
      <right style="medium"/>
      <top/>
      <bottom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medium"/>
      <top style="hair"/>
      <bottom/>
    </border>
    <border>
      <left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thin"/>
      <right style="thin"/>
      <top style="dashed"/>
      <bottom style="dashed"/>
    </border>
    <border>
      <left style="thin"/>
      <right style="thin"/>
      <top style="dashed"/>
      <bottom/>
    </border>
    <border>
      <left style="thin"/>
      <right style="thin"/>
      <top style="dashed"/>
      <bottom style="thin"/>
    </border>
    <border>
      <left style="medium"/>
      <right style="thin"/>
      <top style="medium"/>
      <bottom/>
    </border>
    <border>
      <left style="medium"/>
      <right/>
      <top/>
      <bottom style="medium"/>
    </border>
    <border>
      <left style="hair"/>
      <right style="hair"/>
      <top style="thin"/>
      <bottom style="medium"/>
    </border>
    <border>
      <left/>
      <right style="thin"/>
      <top style="thin"/>
      <bottom style="medium"/>
    </border>
    <border>
      <left/>
      <right style="double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 style="hair"/>
      <top/>
      <bottom style="hair"/>
    </border>
    <border>
      <left style="medium"/>
      <right style="thin"/>
      <top/>
      <bottom style="hair"/>
    </border>
    <border>
      <left style="medium"/>
      <right style="hair"/>
      <top style="hair"/>
      <bottom style="hair"/>
    </border>
    <border>
      <left style="medium"/>
      <right style="thin"/>
      <top style="hair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 style="hair"/>
      <bottom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hair"/>
      <top style="thin"/>
      <bottom style="double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 style="thin"/>
      <top/>
      <bottom style="double"/>
    </border>
    <border>
      <left style="thin"/>
      <right style="medium"/>
      <top/>
      <bottom style="double"/>
    </border>
    <border>
      <left style="thin"/>
      <right style="medium"/>
      <top style="thin"/>
      <bottom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hair"/>
      <right style="hair"/>
      <top style="double"/>
      <bottom style="double"/>
    </border>
    <border>
      <left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thin"/>
      <right style="double"/>
      <top style="thin"/>
      <bottom style="thin"/>
    </border>
    <border>
      <left/>
      <right style="thin"/>
      <top/>
      <bottom style="hair"/>
    </border>
    <border>
      <left style="thin"/>
      <right style="thin"/>
      <top/>
      <bottom style="dashed"/>
    </border>
    <border>
      <left/>
      <right style="thin"/>
      <top style="dashed"/>
      <bottom style="dashed"/>
    </border>
    <border>
      <left/>
      <right style="thin"/>
      <top style="dashed"/>
      <bottom/>
    </border>
    <border>
      <left/>
      <right style="thin"/>
      <top/>
      <bottom style="dashed"/>
    </border>
    <border>
      <left/>
      <right style="hair"/>
      <top style="thin"/>
      <bottom style="thin"/>
    </border>
    <border>
      <left style="thin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thin"/>
    </border>
    <border>
      <left/>
      <right style="hair"/>
      <top/>
      <bottom style="thin"/>
    </border>
    <border>
      <left/>
      <right/>
      <top style="thin"/>
      <bottom/>
    </border>
    <border>
      <left style="thin"/>
      <right style="hair"/>
      <top style="thin"/>
      <bottom/>
    </border>
    <border>
      <left/>
      <right style="thin"/>
      <top style="thin"/>
      <bottom/>
    </border>
    <border>
      <left/>
      <right style="hair"/>
      <top style="thin"/>
      <bottom/>
    </border>
    <border>
      <left style="hair"/>
      <right style="hair"/>
      <top/>
      <bottom style="thin"/>
    </border>
    <border>
      <left style="thin"/>
      <right style="hair"/>
      <top/>
      <bottom style="thin"/>
    </border>
    <border>
      <left style="thin"/>
      <right/>
      <top/>
      <bottom style="thin"/>
    </border>
    <border>
      <left style="hair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double"/>
    </border>
    <border>
      <left style="medium"/>
      <right style="thin"/>
      <top style="hair"/>
      <bottom/>
    </border>
    <border>
      <left style="medium"/>
      <right style="hair"/>
      <top style="thin"/>
      <bottom/>
    </border>
    <border>
      <left style="medium"/>
      <right style="thin"/>
      <top style="thin"/>
      <bottom/>
    </border>
    <border>
      <left style="double"/>
      <right style="hair"/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hair"/>
      <bottom/>
    </border>
    <border>
      <left style="thin"/>
      <right style="medium"/>
      <top style="double"/>
      <bottom style="double"/>
    </border>
    <border>
      <left style="thin"/>
      <right style="thin"/>
      <top/>
      <bottom style="dotted"/>
    </border>
    <border>
      <left style="thin"/>
      <right style="thin"/>
      <top style="dotted"/>
      <bottom style="dotted"/>
    </border>
    <border>
      <left style="hair"/>
      <right style="thin"/>
      <top style="thin"/>
      <bottom/>
    </border>
    <border>
      <left style="hair"/>
      <right style="thin"/>
      <top style="double"/>
      <bottom style="double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 style="medium"/>
    </border>
    <border>
      <left style="thin"/>
      <right style="thin"/>
      <top style="thin"/>
      <bottom style="thick"/>
    </border>
    <border>
      <left style="thin"/>
      <right style="hair"/>
      <top style="thin"/>
      <bottom style="thick"/>
    </border>
    <border>
      <left style="hair"/>
      <right style="hair"/>
      <top style="thin"/>
      <bottom style="thick"/>
    </border>
    <border>
      <left/>
      <right style="thin"/>
      <top style="thin"/>
      <bottom style="thick"/>
    </border>
    <border>
      <left/>
      <right style="hair"/>
      <top style="thin"/>
      <bottom style="thick"/>
    </border>
    <border>
      <left/>
      <right/>
      <top style="thin"/>
      <bottom style="thick"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 style="hair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double"/>
      <right style="hair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thin"/>
      <right style="thin"/>
      <top style="double"/>
      <bottom style="medium"/>
    </border>
    <border>
      <left/>
      <right/>
      <top style="dashed"/>
      <bottom style="dashed"/>
    </border>
    <border>
      <left/>
      <right style="thin"/>
      <top/>
      <bottom style="dotted"/>
    </border>
    <border>
      <left/>
      <right style="thin"/>
      <top style="dotted"/>
      <bottom style="dotted"/>
    </border>
    <border>
      <left/>
      <right style="thin"/>
      <top style="double"/>
      <bottom style="medium"/>
    </border>
    <border>
      <left/>
      <right/>
      <top style="dashed"/>
      <bottom/>
    </border>
    <border>
      <left/>
      <right/>
      <top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otted"/>
      <bottom style="dotted"/>
    </border>
    <border>
      <left style="thin"/>
      <right style="medium"/>
      <top style="dashed"/>
      <bottom/>
    </border>
    <border>
      <left style="thin"/>
      <right style="medium"/>
      <top style="double"/>
      <bottom style="medium"/>
    </border>
    <border>
      <left/>
      <right style="thin"/>
      <top/>
      <bottom style="medium"/>
    </border>
    <border>
      <left/>
      <right style="double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double"/>
      <right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double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22" borderId="0" applyNumberFormat="0" applyBorder="0" applyAlignment="0" applyProtection="0"/>
    <xf numFmtId="0" fontId="17" fillId="0" borderId="0">
      <alignment/>
      <protection/>
    </xf>
    <xf numFmtId="0" fontId="26" fillId="0" borderId="0">
      <alignment/>
      <protection/>
    </xf>
    <xf numFmtId="0" fontId="63" fillId="23" borderId="1" applyNumberFormat="0" applyAlignment="0" applyProtection="0"/>
    <xf numFmtId="0" fontId="64" fillId="24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4" applyNumberFormat="0" applyFill="0" applyAlignment="0" applyProtection="0"/>
    <xf numFmtId="0" fontId="66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5" applyNumberFormat="0" applyAlignment="0" applyProtection="0"/>
    <xf numFmtId="0" fontId="0" fillId="32" borderId="6" applyNumberFormat="0" applyFont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7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41" fontId="3" fillId="0" borderId="25" xfId="0" applyNumberFormat="1" applyFont="1" applyBorder="1" applyAlignment="1">
      <alignment horizontal="center" vertical="center"/>
    </xf>
    <xf numFmtId="41" fontId="3" fillId="0" borderId="26" xfId="0" applyNumberFormat="1" applyFont="1" applyBorder="1" applyAlignment="1">
      <alignment horizontal="center" vertical="center"/>
    </xf>
    <xf numFmtId="41" fontId="3" fillId="0" borderId="27" xfId="0" applyNumberFormat="1" applyFont="1" applyBorder="1" applyAlignment="1">
      <alignment horizontal="center" vertical="center"/>
    </xf>
    <xf numFmtId="41" fontId="6" fillId="0" borderId="28" xfId="0" applyNumberFormat="1" applyFont="1" applyBorder="1" applyAlignment="1">
      <alignment horizontal="center" vertical="center"/>
    </xf>
    <xf numFmtId="41" fontId="3" fillId="0" borderId="29" xfId="0" applyNumberFormat="1" applyFont="1" applyBorder="1" applyAlignment="1">
      <alignment horizontal="center" vertical="center"/>
    </xf>
    <xf numFmtId="41" fontId="6" fillId="0" borderId="30" xfId="0" applyNumberFormat="1" applyFont="1" applyBorder="1" applyAlignment="1">
      <alignment horizontal="center" vertical="center"/>
    </xf>
    <xf numFmtId="41" fontId="3" fillId="0" borderId="31" xfId="0" applyNumberFormat="1" applyFont="1" applyBorder="1" applyAlignment="1">
      <alignment horizontal="center" vertical="center"/>
    </xf>
    <xf numFmtId="41" fontId="3" fillId="0" borderId="32" xfId="0" applyNumberFormat="1" applyFont="1" applyBorder="1" applyAlignment="1">
      <alignment horizontal="center" vertical="center"/>
    </xf>
    <xf numFmtId="41" fontId="3" fillId="0" borderId="33" xfId="0" applyNumberFormat="1" applyFont="1" applyBorder="1" applyAlignment="1">
      <alignment horizontal="center" vertical="center"/>
    </xf>
    <xf numFmtId="41" fontId="3" fillId="0" borderId="34" xfId="0" applyNumberFormat="1" applyFont="1" applyBorder="1" applyAlignment="1">
      <alignment horizontal="center" vertical="center"/>
    </xf>
    <xf numFmtId="41" fontId="6" fillId="0" borderId="35" xfId="0" applyNumberFormat="1" applyFont="1" applyBorder="1" applyAlignment="1">
      <alignment horizontal="center" vertical="center"/>
    </xf>
    <xf numFmtId="41" fontId="3" fillId="0" borderId="36" xfId="0" applyNumberFormat="1" applyFont="1" applyBorder="1" applyAlignment="1">
      <alignment horizontal="center" vertical="center"/>
    </xf>
    <xf numFmtId="41" fontId="6" fillId="0" borderId="37" xfId="0" applyNumberFormat="1" applyFont="1" applyBorder="1" applyAlignment="1">
      <alignment horizontal="center" vertical="center"/>
    </xf>
    <xf numFmtId="41" fontId="3" fillId="0" borderId="38" xfId="0" applyNumberFormat="1" applyFont="1" applyBorder="1" applyAlignment="1">
      <alignment horizontal="center" vertical="center"/>
    </xf>
    <xf numFmtId="41" fontId="3" fillId="0" borderId="39" xfId="0" applyNumberFormat="1" applyFont="1" applyBorder="1" applyAlignment="1">
      <alignment horizontal="center" vertical="center"/>
    </xf>
    <xf numFmtId="41" fontId="3" fillId="0" borderId="40" xfId="0" applyNumberFormat="1" applyFont="1" applyBorder="1" applyAlignment="1">
      <alignment horizontal="center" vertical="center"/>
    </xf>
    <xf numFmtId="41" fontId="3" fillId="0" borderId="41" xfId="0" applyNumberFormat="1" applyFont="1" applyBorder="1" applyAlignment="1">
      <alignment horizontal="center" vertical="center"/>
    </xf>
    <xf numFmtId="41" fontId="6" fillId="0" borderId="42" xfId="0" applyNumberFormat="1" applyFont="1" applyBorder="1" applyAlignment="1">
      <alignment horizontal="center" vertical="center"/>
    </xf>
    <xf numFmtId="41" fontId="3" fillId="0" borderId="43" xfId="0" applyNumberFormat="1" applyFont="1" applyBorder="1" applyAlignment="1">
      <alignment horizontal="center" vertical="center"/>
    </xf>
    <xf numFmtId="41" fontId="6" fillId="0" borderId="44" xfId="0" applyNumberFormat="1" applyFont="1" applyBorder="1" applyAlignment="1">
      <alignment horizontal="center" vertical="center"/>
    </xf>
    <xf numFmtId="41" fontId="6" fillId="0" borderId="45" xfId="0" applyNumberFormat="1" applyFont="1" applyBorder="1" applyAlignment="1">
      <alignment horizontal="center" vertical="center"/>
    </xf>
    <xf numFmtId="41" fontId="6" fillId="0" borderId="46" xfId="0" applyNumberFormat="1" applyFont="1" applyBorder="1" applyAlignment="1">
      <alignment horizontal="center" vertical="center"/>
    </xf>
    <xf numFmtId="41" fontId="6" fillId="0" borderId="47" xfId="0" applyNumberFormat="1" applyFont="1" applyBorder="1" applyAlignment="1">
      <alignment horizontal="center" vertical="center"/>
    </xf>
    <xf numFmtId="41" fontId="6" fillId="0" borderId="48" xfId="0" applyNumberFormat="1" applyFont="1" applyBorder="1" applyAlignment="1">
      <alignment horizontal="center" vertical="center"/>
    </xf>
    <xf numFmtId="41" fontId="6" fillId="0" borderId="49" xfId="0" applyNumberFormat="1" applyFont="1" applyBorder="1" applyAlignment="1">
      <alignment horizontal="center" vertical="center"/>
    </xf>
    <xf numFmtId="41" fontId="6" fillId="0" borderId="50" xfId="0" applyNumberFormat="1" applyFont="1" applyBorder="1" applyAlignment="1">
      <alignment horizontal="center" vertical="center"/>
    </xf>
    <xf numFmtId="41" fontId="6" fillId="0" borderId="51" xfId="0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41" fontId="3" fillId="0" borderId="5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3" fontId="6" fillId="0" borderId="5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3" fontId="6" fillId="0" borderId="61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1" fontId="3" fillId="0" borderId="63" xfId="0" applyNumberFormat="1" applyFont="1" applyBorder="1" applyAlignment="1">
      <alignment horizontal="center" vertical="center"/>
    </xf>
    <xf numFmtId="41" fontId="6" fillId="0" borderId="64" xfId="0" applyNumberFormat="1" applyFont="1" applyBorder="1" applyAlignment="1">
      <alignment horizontal="center" vertical="center"/>
    </xf>
    <xf numFmtId="41" fontId="3" fillId="0" borderId="65" xfId="0" applyNumberFormat="1" applyFont="1" applyBorder="1" applyAlignment="1">
      <alignment horizontal="center" vertical="center"/>
    </xf>
    <xf numFmtId="41" fontId="6" fillId="0" borderId="66" xfId="0" applyNumberFormat="1" applyFont="1" applyBorder="1" applyAlignment="1">
      <alignment horizontal="center" vertical="center"/>
    </xf>
    <xf numFmtId="41" fontId="3" fillId="0" borderId="20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3" fillId="0" borderId="22" xfId="0" applyNumberFormat="1" applyFont="1" applyBorder="1" applyAlignment="1">
      <alignment horizontal="center" vertical="center"/>
    </xf>
    <xf numFmtId="41" fontId="6" fillId="0" borderId="67" xfId="0" applyNumberFormat="1" applyFont="1" applyBorder="1" applyAlignment="1">
      <alignment horizontal="center" vertical="center"/>
    </xf>
    <xf numFmtId="41" fontId="3" fillId="0" borderId="21" xfId="0" applyNumberFormat="1" applyFont="1" applyBorder="1" applyAlignment="1">
      <alignment horizontal="center" vertical="center"/>
    </xf>
    <xf numFmtId="41" fontId="3" fillId="0" borderId="24" xfId="0" applyNumberFormat="1" applyFont="1" applyBorder="1" applyAlignment="1">
      <alignment horizontal="center" vertical="center"/>
    </xf>
    <xf numFmtId="41" fontId="6" fillId="0" borderId="10" xfId="0" applyNumberFormat="1" applyFont="1" applyBorder="1" applyAlignment="1">
      <alignment horizontal="center" vertical="center"/>
    </xf>
    <xf numFmtId="41" fontId="6" fillId="0" borderId="68" xfId="0" applyNumberFormat="1" applyFont="1" applyBorder="1" applyAlignment="1">
      <alignment horizontal="center" vertical="center"/>
    </xf>
    <xf numFmtId="41" fontId="6" fillId="0" borderId="69" xfId="0" applyNumberFormat="1" applyFont="1" applyBorder="1" applyAlignment="1">
      <alignment horizontal="center" vertical="center"/>
    </xf>
    <xf numFmtId="41" fontId="3" fillId="0" borderId="53" xfId="0" applyNumberFormat="1" applyFont="1" applyBorder="1" applyAlignment="1">
      <alignment horizontal="center" vertical="center"/>
    </xf>
    <xf numFmtId="41" fontId="3" fillId="0" borderId="54" xfId="0" applyNumberFormat="1" applyFont="1" applyBorder="1" applyAlignment="1">
      <alignment horizontal="center" vertical="center"/>
    </xf>
    <xf numFmtId="41" fontId="3" fillId="0" borderId="55" xfId="0" applyNumberFormat="1" applyFont="1" applyBorder="1" applyAlignment="1">
      <alignment horizontal="center" vertical="center"/>
    </xf>
    <xf numFmtId="41" fontId="3" fillId="0" borderId="56" xfId="0" applyNumberFormat="1" applyFont="1" applyBorder="1" applyAlignment="1">
      <alignment horizontal="center" vertical="center"/>
    </xf>
    <xf numFmtId="41" fontId="3" fillId="0" borderId="57" xfId="0" applyNumberFormat="1" applyFont="1" applyBorder="1" applyAlignment="1">
      <alignment horizontal="center" vertical="center"/>
    </xf>
    <xf numFmtId="41" fontId="6" fillId="0" borderId="70" xfId="0" applyNumberFormat="1" applyFont="1" applyBorder="1" applyAlignment="1">
      <alignment horizontal="center" vertical="center"/>
    </xf>
    <xf numFmtId="41" fontId="6" fillId="0" borderId="71" xfId="0" applyNumberFormat="1" applyFont="1" applyBorder="1" applyAlignment="1">
      <alignment horizontal="center" vertical="center"/>
    </xf>
    <xf numFmtId="41" fontId="6" fillId="0" borderId="72" xfId="0" applyNumberFormat="1" applyFont="1" applyBorder="1" applyAlignment="1">
      <alignment horizontal="center" vertical="center"/>
    </xf>
    <xf numFmtId="41" fontId="6" fillId="0" borderId="73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41" fontId="3" fillId="0" borderId="7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41" fontId="3" fillId="0" borderId="77" xfId="0" applyNumberFormat="1" applyFont="1" applyBorder="1" applyAlignment="1">
      <alignment horizontal="center" vertical="center"/>
    </xf>
    <xf numFmtId="41" fontId="3" fillId="0" borderId="78" xfId="0" applyNumberFormat="1" applyFont="1" applyBorder="1" applyAlignment="1">
      <alignment horizontal="center" vertical="center"/>
    </xf>
    <xf numFmtId="41" fontId="3" fillId="0" borderId="79" xfId="0" applyNumberFormat="1" applyFont="1" applyBorder="1" applyAlignment="1">
      <alignment horizontal="center" vertical="center"/>
    </xf>
    <xf numFmtId="41" fontId="6" fillId="0" borderId="80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1" fontId="3" fillId="0" borderId="75" xfId="0" applyNumberFormat="1" applyFont="1" applyBorder="1" applyAlignment="1">
      <alignment horizontal="center" vertical="center"/>
    </xf>
    <xf numFmtId="41" fontId="6" fillId="0" borderId="23" xfId="0" applyNumberFormat="1" applyFont="1" applyBorder="1" applyAlignment="1">
      <alignment horizontal="center" vertical="center"/>
    </xf>
    <xf numFmtId="41" fontId="6" fillId="0" borderId="76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41" fontId="3" fillId="0" borderId="81" xfId="0" applyNumberFormat="1" applyFont="1" applyBorder="1" applyAlignment="1">
      <alignment horizontal="center" vertical="center"/>
    </xf>
    <xf numFmtId="41" fontId="6" fillId="0" borderId="82" xfId="0" applyNumberFormat="1" applyFont="1" applyBorder="1" applyAlignment="1">
      <alignment horizontal="center" vertical="center"/>
    </xf>
    <xf numFmtId="41" fontId="6" fillId="0" borderId="83" xfId="0" applyNumberFormat="1" applyFont="1" applyBorder="1" applyAlignment="1">
      <alignment horizontal="center" vertical="center"/>
    </xf>
    <xf numFmtId="41" fontId="6" fillId="0" borderId="8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6" fillId="0" borderId="74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59" xfId="0" applyFont="1" applyBorder="1" applyAlignment="1">
      <alignment horizontal="left" vertical="center"/>
    </xf>
    <xf numFmtId="0" fontId="3" fillId="0" borderId="5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41" fontId="6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6" fillId="0" borderId="85" xfId="0" applyFont="1" applyBorder="1" applyAlignment="1">
      <alignment horizontal="center" vertical="center"/>
    </xf>
    <xf numFmtId="41" fontId="6" fillId="0" borderId="85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41" fontId="6" fillId="0" borderId="86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0" borderId="59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6" fillId="0" borderId="74" xfId="0" applyNumberFormat="1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left" vertical="center"/>
    </xf>
    <xf numFmtId="41" fontId="8" fillId="0" borderId="20" xfId="0" applyNumberFormat="1" applyFont="1" applyBorder="1" applyAlignment="1">
      <alignment horizontal="center" vertical="center"/>
    </xf>
    <xf numFmtId="41" fontId="10" fillId="0" borderId="20" xfId="0" applyNumberFormat="1" applyFont="1" applyBorder="1" applyAlignment="1">
      <alignment horizontal="center" vertical="center"/>
    </xf>
    <xf numFmtId="49" fontId="6" fillId="0" borderId="85" xfId="0" applyNumberFormat="1" applyFont="1" applyBorder="1" applyAlignment="1">
      <alignment horizontal="center" vertical="center"/>
    </xf>
    <xf numFmtId="41" fontId="10" fillId="0" borderId="85" xfId="0" applyNumberFormat="1" applyFont="1" applyBorder="1" applyAlignment="1">
      <alignment horizontal="center" vertical="center"/>
    </xf>
    <xf numFmtId="49" fontId="6" fillId="0" borderId="73" xfId="0" applyNumberFormat="1" applyFont="1" applyBorder="1" applyAlignment="1">
      <alignment horizontal="center" vertical="center"/>
    </xf>
    <xf numFmtId="41" fontId="10" fillId="0" borderId="7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49" fontId="3" fillId="0" borderId="20" xfId="0" applyNumberFormat="1" applyFont="1" applyBorder="1" applyAlignment="1">
      <alignment vertical="center"/>
    </xf>
    <xf numFmtId="49" fontId="6" fillId="0" borderId="8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1" fontId="12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87" xfId="0" applyNumberFormat="1" applyFont="1" applyBorder="1" applyAlignment="1">
      <alignment horizontal="center" vertical="center"/>
    </xf>
    <xf numFmtId="41" fontId="6" fillId="0" borderId="87" xfId="0" applyNumberFormat="1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49" fontId="3" fillId="0" borderId="74" xfId="0" applyNumberFormat="1" applyFont="1" applyBorder="1" applyAlignment="1">
      <alignment horizontal="left" vertical="center"/>
    </xf>
    <xf numFmtId="41" fontId="6" fillId="0" borderId="7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49" fontId="3" fillId="0" borderId="2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88" xfId="0" applyFont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 wrapText="1"/>
    </xf>
    <xf numFmtId="0" fontId="5" fillId="0" borderId="76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96" xfId="0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11" fillId="0" borderId="76" xfId="0" applyFont="1" applyBorder="1" applyAlignment="1">
      <alignment horizontal="right" vertical="center"/>
    </xf>
    <xf numFmtId="0" fontId="11" fillId="0" borderId="97" xfId="0" applyFont="1" applyBorder="1" applyAlignment="1">
      <alignment vertical="center"/>
    </xf>
    <xf numFmtId="0" fontId="6" fillId="0" borderId="76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98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99" xfId="0" applyFont="1" applyBorder="1" applyAlignment="1">
      <alignment horizontal="center" vertical="center"/>
    </xf>
    <xf numFmtId="41" fontId="3" fillId="0" borderId="100" xfId="0" applyNumberFormat="1" applyFont="1" applyBorder="1" applyAlignment="1">
      <alignment horizontal="right" vertical="center"/>
    </xf>
    <xf numFmtId="41" fontId="3" fillId="0" borderId="34" xfId="0" applyNumberFormat="1" applyFont="1" applyBorder="1" applyAlignment="1">
      <alignment horizontal="right" vertical="center"/>
    </xf>
    <xf numFmtId="41" fontId="6" fillId="0" borderId="35" xfId="0" applyNumberFormat="1" applyFont="1" applyBorder="1" applyAlignment="1">
      <alignment horizontal="right" vertical="center"/>
    </xf>
    <xf numFmtId="41" fontId="3" fillId="0" borderId="33" xfId="0" applyNumberFormat="1" applyFont="1" applyBorder="1" applyAlignment="1">
      <alignment horizontal="right" vertical="center"/>
    </xf>
    <xf numFmtId="41" fontId="3" fillId="0" borderId="36" xfId="0" applyNumberFormat="1" applyFont="1" applyBorder="1" applyAlignment="1">
      <alignment horizontal="right" vertical="center"/>
    </xf>
    <xf numFmtId="41" fontId="6" fillId="0" borderId="37" xfId="0" applyNumberFormat="1" applyFont="1" applyBorder="1" applyAlignment="1">
      <alignment horizontal="right" vertical="center"/>
    </xf>
    <xf numFmtId="0" fontId="3" fillId="0" borderId="101" xfId="0" applyFont="1" applyBorder="1" applyAlignment="1">
      <alignment horizontal="center" vertical="center"/>
    </xf>
    <xf numFmtId="41" fontId="6" fillId="0" borderId="48" xfId="0" applyNumberFormat="1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3" fillId="0" borderId="102" xfId="0" applyFont="1" applyBorder="1" applyAlignment="1">
      <alignment horizontal="right" vertical="center"/>
    </xf>
    <xf numFmtId="0" fontId="3" fillId="0" borderId="103" xfId="0" applyFont="1" applyBorder="1" applyAlignment="1">
      <alignment horizontal="right" vertical="center"/>
    </xf>
    <xf numFmtId="0" fontId="3" fillId="0" borderId="104" xfId="0" applyFont="1" applyBorder="1" applyAlignment="1">
      <alignment horizontal="right" vertical="center"/>
    </xf>
    <xf numFmtId="0" fontId="3" fillId="0" borderId="105" xfId="0" applyFont="1" applyBorder="1" applyAlignment="1">
      <alignment horizontal="right" vertical="center"/>
    </xf>
    <xf numFmtId="41" fontId="3" fillId="0" borderId="106" xfId="0" applyNumberFormat="1" applyFont="1" applyBorder="1" applyAlignment="1">
      <alignment horizontal="right" vertical="center"/>
    </xf>
    <xf numFmtId="41" fontId="3" fillId="0" borderId="41" xfId="0" applyNumberFormat="1" applyFont="1" applyBorder="1" applyAlignment="1">
      <alignment horizontal="right" vertical="center"/>
    </xf>
    <xf numFmtId="41" fontId="3" fillId="0" borderId="40" xfId="0" applyNumberFormat="1" applyFont="1" applyBorder="1" applyAlignment="1">
      <alignment horizontal="right" vertical="center"/>
    </xf>
    <xf numFmtId="41" fontId="3" fillId="0" borderId="43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horizontal="center" vertical="center"/>
    </xf>
    <xf numFmtId="41" fontId="6" fillId="0" borderId="70" xfId="0" applyNumberFormat="1" applyFont="1" applyBorder="1" applyAlignment="1">
      <alignment horizontal="right" vertical="center"/>
    </xf>
    <xf numFmtId="41" fontId="3" fillId="0" borderId="107" xfId="0" applyNumberFormat="1" applyFont="1" applyBorder="1" applyAlignment="1">
      <alignment horizontal="right" vertical="center"/>
    </xf>
    <xf numFmtId="41" fontId="3" fillId="0" borderId="108" xfId="0" applyNumberFormat="1" applyFont="1" applyBorder="1" applyAlignment="1">
      <alignment horizontal="right" vertical="center"/>
    </xf>
    <xf numFmtId="41" fontId="3" fillId="0" borderId="109" xfId="0" applyNumberFormat="1" applyFont="1" applyBorder="1" applyAlignment="1">
      <alignment horizontal="right" vertical="center"/>
    </xf>
    <xf numFmtId="41" fontId="6" fillId="0" borderId="71" xfId="0" applyNumberFormat="1" applyFont="1" applyBorder="1" applyAlignment="1">
      <alignment horizontal="right" vertical="center"/>
    </xf>
    <xf numFmtId="41" fontId="6" fillId="0" borderId="110" xfId="0" applyNumberFormat="1" applyFont="1" applyBorder="1" applyAlignment="1">
      <alignment horizontal="right" vertical="center"/>
    </xf>
    <xf numFmtId="41" fontId="6" fillId="0" borderId="47" xfId="0" applyNumberFormat="1" applyFont="1" applyBorder="1" applyAlignment="1">
      <alignment horizontal="right" vertical="center"/>
    </xf>
    <xf numFmtId="41" fontId="6" fillId="0" borderId="72" xfId="0" applyNumberFormat="1" applyFont="1" applyBorder="1" applyAlignment="1">
      <alignment horizontal="right" vertical="center"/>
    </xf>
    <xf numFmtId="41" fontId="6" fillId="0" borderId="111" xfId="0" applyNumberFormat="1" applyFont="1" applyBorder="1" applyAlignment="1">
      <alignment horizontal="right" vertical="center"/>
    </xf>
    <xf numFmtId="41" fontId="6" fillId="0" borderId="112" xfId="0" applyNumberFormat="1" applyFont="1" applyBorder="1" applyAlignment="1">
      <alignment horizontal="right" vertical="center"/>
    </xf>
    <xf numFmtId="41" fontId="6" fillId="0" borderId="113" xfId="0" applyNumberFormat="1" applyFont="1" applyBorder="1" applyAlignment="1">
      <alignment horizontal="right" vertical="center"/>
    </xf>
    <xf numFmtId="41" fontId="6" fillId="0" borderId="114" xfId="0" applyNumberFormat="1" applyFont="1" applyBorder="1" applyAlignment="1">
      <alignment horizontal="right" vertical="center"/>
    </xf>
    <xf numFmtId="1" fontId="3" fillId="0" borderId="98" xfId="0" applyNumberFormat="1" applyFont="1" applyBorder="1" applyAlignment="1">
      <alignment horizontal="right" vertical="center"/>
    </xf>
    <xf numFmtId="1" fontId="3" fillId="0" borderId="27" xfId="0" applyNumberFormat="1" applyFont="1" applyBorder="1" applyAlignment="1">
      <alignment horizontal="right" vertical="center"/>
    </xf>
    <xf numFmtId="1" fontId="3" fillId="0" borderId="28" xfId="0" applyNumberFormat="1" applyFont="1" applyBorder="1" applyAlignment="1">
      <alignment horizontal="right" vertical="center"/>
    </xf>
    <xf numFmtId="1" fontId="3" fillId="0" borderId="26" xfId="0" applyNumberFormat="1" applyFont="1" applyBorder="1" applyAlignment="1">
      <alignment horizontal="right" vertical="center"/>
    </xf>
    <xf numFmtId="1" fontId="3" fillId="0" borderId="29" xfId="0" applyNumberFormat="1" applyFont="1" applyBorder="1" applyAlignment="1">
      <alignment horizontal="right" vertical="center"/>
    </xf>
    <xf numFmtId="1" fontId="3" fillId="0" borderId="30" xfId="0" applyNumberFormat="1" applyFont="1" applyBorder="1" applyAlignment="1">
      <alignment horizontal="right" vertical="center"/>
    </xf>
    <xf numFmtId="0" fontId="6" fillId="0" borderId="115" xfId="0" applyFont="1" applyBorder="1" applyAlignment="1">
      <alignment horizontal="center" vertical="center"/>
    </xf>
    <xf numFmtId="41" fontId="3" fillId="0" borderId="98" xfId="0" applyNumberFormat="1" applyFont="1" applyBorder="1" applyAlignment="1">
      <alignment horizontal="right" vertical="center"/>
    </xf>
    <xf numFmtId="41" fontId="3" fillId="0" borderId="27" xfId="0" applyNumberFormat="1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41" fontId="3" fillId="0" borderId="26" xfId="0" applyNumberFormat="1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41" fontId="6" fillId="0" borderId="28" xfId="0" applyNumberFormat="1" applyFont="1" applyBorder="1" applyAlignment="1">
      <alignment horizontal="right" vertical="center"/>
    </xf>
    <xf numFmtId="41" fontId="6" fillId="0" borderId="3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33" borderId="116" xfId="0" applyFont="1" applyFill="1" applyBorder="1" applyAlignment="1">
      <alignment horizontal="center" vertical="center"/>
    </xf>
    <xf numFmtId="41" fontId="6" fillId="33" borderId="73" xfId="0" applyNumberFormat="1" applyFont="1" applyFill="1" applyBorder="1" applyAlignment="1">
      <alignment horizontal="center" vertical="center"/>
    </xf>
    <xf numFmtId="41" fontId="6" fillId="33" borderId="117" xfId="0" applyNumberFormat="1" applyFont="1" applyFill="1" applyBorder="1" applyAlignment="1">
      <alignment horizontal="center" vertical="center"/>
    </xf>
    <xf numFmtId="41" fontId="6" fillId="33" borderId="118" xfId="0" applyNumberFormat="1" applyFont="1" applyFill="1" applyBorder="1" applyAlignment="1">
      <alignment horizontal="center" vertical="center"/>
    </xf>
    <xf numFmtId="41" fontId="6" fillId="33" borderId="119" xfId="0" applyNumberFormat="1" applyFont="1" applyFill="1" applyBorder="1" applyAlignment="1">
      <alignment horizontal="center" vertical="center"/>
    </xf>
    <xf numFmtId="41" fontId="6" fillId="33" borderId="120" xfId="0" applyNumberFormat="1" applyFont="1" applyFill="1" applyBorder="1" applyAlignment="1">
      <alignment horizontal="center" vertical="center"/>
    </xf>
    <xf numFmtId="41" fontId="6" fillId="33" borderId="121" xfId="0" applyNumberFormat="1" applyFont="1" applyFill="1" applyBorder="1" applyAlignment="1">
      <alignment horizontal="center" vertical="center"/>
    </xf>
    <xf numFmtId="41" fontId="6" fillId="33" borderId="12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6" fillId="0" borderId="7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41" fontId="3" fillId="0" borderId="20" xfId="0" applyNumberFormat="1" applyFont="1" applyBorder="1" applyAlignment="1">
      <alignment horizontal="right" vertical="center"/>
    </xf>
    <xf numFmtId="41" fontId="6" fillId="0" borderId="20" xfId="0" applyNumberFormat="1" applyFont="1" applyBorder="1" applyAlignment="1">
      <alignment horizontal="right" vertical="center"/>
    </xf>
    <xf numFmtId="41" fontId="6" fillId="0" borderId="82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41" fontId="3" fillId="0" borderId="20" xfId="0" applyNumberFormat="1" applyFont="1" applyBorder="1" applyAlignment="1">
      <alignment horizontal="right"/>
    </xf>
    <xf numFmtId="41" fontId="6" fillId="0" borderId="20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0" fontId="3" fillId="0" borderId="0" xfId="0" applyFont="1" applyFill="1" applyAlignment="1">
      <alignment horizontal="center"/>
    </xf>
    <xf numFmtId="0" fontId="18" fillId="0" borderId="20" xfId="0" applyFont="1" applyBorder="1" applyAlignment="1">
      <alignment horizontal="left" vertical="center"/>
    </xf>
    <xf numFmtId="0" fontId="9" fillId="0" borderId="7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41" fontId="8" fillId="0" borderId="20" xfId="0" applyNumberFormat="1" applyFont="1" applyFill="1" applyBorder="1" applyAlignment="1">
      <alignment horizontal="center" vertical="center"/>
    </xf>
    <xf numFmtId="41" fontId="10" fillId="0" borderId="20" xfId="0" applyNumberFormat="1" applyFont="1" applyFill="1" applyBorder="1" applyAlignment="1">
      <alignment horizontal="center" vertical="center"/>
    </xf>
    <xf numFmtId="49" fontId="10" fillId="0" borderId="8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1" fontId="6" fillId="0" borderId="46" xfId="0" applyNumberFormat="1" applyFont="1" applyBorder="1" applyAlignment="1">
      <alignment horizontal="right" vertical="center"/>
    </xf>
    <xf numFmtId="41" fontId="6" fillId="0" borderId="49" xfId="0" applyNumberFormat="1" applyFont="1" applyBorder="1" applyAlignment="1">
      <alignment horizontal="right" vertical="center"/>
    </xf>
    <xf numFmtId="41" fontId="6" fillId="0" borderId="50" xfId="0" applyNumberFormat="1" applyFont="1" applyBorder="1" applyAlignment="1">
      <alignment horizontal="right" vertical="center"/>
    </xf>
    <xf numFmtId="41" fontId="6" fillId="0" borderId="123" xfId="0" applyNumberFormat="1" applyFont="1" applyBorder="1" applyAlignment="1">
      <alignment horizontal="right" vertical="center"/>
    </xf>
    <xf numFmtId="41" fontId="3" fillId="0" borderId="11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41" fontId="3" fillId="0" borderId="124" xfId="0" applyNumberFormat="1" applyFont="1" applyBorder="1" applyAlignment="1">
      <alignment horizontal="center" vertical="center"/>
    </xf>
    <xf numFmtId="41" fontId="3" fillId="0" borderId="20" xfId="0" applyNumberFormat="1" applyFont="1" applyFill="1" applyBorder="1" applyAlignment="1">
      <alignment horizontal="center" vertical="center"/>
    </xf>
    <xf numFmtId="41" fontId="6" fillId="0" borderId="20" xfId="0" applyNumberFormat="1" applyFont="1" applyFill="1" applyBorder="1" applyAlignment="1">
      <alignment horizontal="center" vertical="center"/>
    </xf>
    <xf numFmtId="41" fontId="6" fillId="0" borderId="86" xfId="0" applyNumberFormat="1" applyFont="1" applyFill="1" applyBorder="1" applyAlignment="1">
      <alignment horizontal="center" vertical="center"/>
    </xf>
    <xf numFmtId="41" fontId="6" fillId="0" borderId="85" xfId="0" applyNumberFormat="1" applyFont="1" applyFill="1" applyBorder="1" applyAlignment="1">
      <alignment horizontal="center" vertical="center"/>
    </xf>
    <xf numFmtId="41" fontId="3" fillId="0" borderId="10" xfId="0" applyNumberFormat="1" applyFont="1" applyFill="1" applyBorder="1" applyAlignment="1">
      <alignment horizontal="center" vertical="center"/>
    </xf>
    <xf numFmtId="41" fontId="6" fillId="0" borderId="59" xfId="0" applyNumberFormat="1" applyFont="1" applyFill="1" applyBorder="1" applyAlignment="1">
      <alignment horizontal="center" vertical="center"/>
    </xf>
    <xf numFmtId="41" fontId="6" fillId="0" borderId="125" xfId="0" applyNumberFormat="1" applyFont="1" applyFill="1" applyBorder="1" applyAlignment="1">
      <alignment horizontal="center" vertical="center"/>
    </xf>
    <xf numFmtId="41" fontId="6" fillId="0" borderId="126" xfId="0" applyNumberFormat="1" applyFont="1" applyFill="1" applyBorder="1" applyAlignment="1">
      <alignment horizontal="center" vertical="center"/>
    </xf>
    <xf numFmtId="41" fontId="3" fillId="0" borderId="86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3" fillId="0" borderId="125" xfId="0" applyNumberFormat="1" applyFont="1" applyFill="1" applyBorder="1" applyAlignment="1">
      <alignment horizontal="center" vertical="center"/>
    </xf>
    <xf numFmtId="41" fontId="6" fillId="0" borderId="127" xfId="0" applyNumberFormat="1" applyFont="1" applyFill="1" applyBorder="1" applyAlignment="1">
      <alignment horizontal="center" vertical="center"/>
    </xf>
    <xf numFmtId="41" fontId="6" fillId="0" borderId="62" xfId="0" applyNumberFormat="1" applyFont="1" applyFill="1" applyBorder="1" applyAlignment="1">
      <alignment horizontal="center" vertical="center"/>
    </xf>
    <xf numFmtId="41" fontId="6" fillId="0" borderId="128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41" fontId="3" fillId="0" borderId="82" xfId="0" applyNumberFormat="1" applyFont="1" applyBorder="1" applyAlignment="1">
      <alignment horizontal="center" vertical="center"/>
    </xf>
    <xf numFmtId="41" fontId="9" fillId="0" borderId="82" xfId="45" applyNumberFormat="1" applyFont="1" applyBorder="1" applyAlignment="1">
      <alignment horizontal="centerContinuous" vertical="center"/>
      <protection/>
    </xf>
    <xf numFmtId="41" fontId="9" fillId="0" borderId="129" xfId="45" applyNumberFormat="1" applyFont="1" applyBorder="1" applyAlignment="1">
      <alignment horizontal="center" vertical="center"/>
      <protection/>
    </xf>
    <xf numFmtId="41" fontId="9" fillId="0" borderId="17" xfId="45" applyNumberFormat="1" applyFont="1" applyBorder="1" applyAlignment="1">
      <alignment horizontal="center" vertical="center"/>
      <protection/>
    </xf>
    <xf numFmtId="41" fontId="9" fillId="0" borderId="15" xfId="45" applyNumberFormat="1" applyFont="1" applyBorder="1" applyAlignment="1">
      <alignment horizontal="center" vertical="center"/>
      <protection/>
    </xf>
    <xf numFmtId="41" fontId="9" fillId="0" borderId="130" xfId="45" applyNumberFormat="1" applyFont="1" applyBorder="1" applyAlignment="1">
      <alignment horizontal="center" vertical="center"/>
      <protection/>
    </xf>
    <xf numFmtId="41" fontId="9" fillId="0" borderId="131" xfId="45" applyNumberFormat="1" applyFont="1" applyBorder="1" applyAlignment="1">
      <alignment horizontal="center" vertical="center"/>
      <protection/>
    </xf>
    <xf numFmtId="41" fontId="9" fillId="0" borderId="20" xfId="45" applyNumberFormat="1" applyFont="1" applyBorder="1" applyAlignment="1">
      <alignment vertical="center"/>
      <protection/>
    </xf>
    <xf numFmtId="41" fontId="13" fillId="0" borderId="21" xfId="45" applyNumberFormat="1" applyFont="1" applyBorder="1" applyAlignment="1">
      <alignment horizontal="center" vertical="center"/>
      <protection/>
    </xf>
    <xf numFmtId="41" fontId="13" fillId="0" borderId="22" xfId="45" applyNumberFormat="1" applyFont="1" applyBorder="1" applyAlignment="1">
      <alignment horizontal="center" vertical="center"/>
      <protection/>
    </xf>
    <xf numFmtId="41" fontId="13" fillId="0" borderId="0" xfId="45" applyNumberFormat="1" applyFont="1" applyBorder="1" applyAlignment="1">
      <alignment horizontal="center" vertical="center"/>
      <protection/>
    </xf>
    <xf numFmtId="41" fontId="13" fillId="0" borderId="75" xfId="45" applyNumberFormat="1" applyFont="1" applyBorder="1" applyAlignment="1">
      <alignment horizontal="center" vertical="center"/>
      <protection/>
    </xf>
    <xf numFmtId="41" fontId="13" fillId="0" borderId="62" xfId="45" applyNumberFormat="1" applyFont="1" applyBorder="1" applyAlignment="1">
      <alignment horizontal="center" vertical="center"/>
      <protection/>
    </xf>
    <xf numFmtId="41" fontId="8" fillId="0" borderId="10" xfId="45" applyNumberFormat="1" applyFont="1" applyBorder="1" applyAlignment="1">
      <alignment horizontal="center" vertical="center"/>
      <protection/>
    </xf>
    <xf numFmtId="41" fontId="8" fillId="0" borderId="25" xfId="45" applyNumberFormat="1" applyFont="1" applyBorder="1" applyAlignment="1">
      <alignment vertical="center"/>
      <protection/>
    </xf>
    <xf numFmtId="41" fontId="13" fillId="0" borderId="26" xfId="45" applyNumberFormat="1" applyFont="1" applyBorder="1" applyAlignment="1">
      <alignment horizontal="center" vertical="center"/>
      <protection/>
    </xf>
    <xf numFmtId="41" fontId="13" fillId="0" borderId="27" xfId="45" applyNumberFormat="1" applyFont="1" applyBorder="1" applyAlignment="1">
      <alignment horizontal="center" vertical="center"/>
      <protection/>
    </xf>
    <xf numFmtId="41" fontId="14" fillId="0" borderId="63" xfId="45" applyNumberFormat="1" applyFont="1" applyBorder="1" applyAlignment="1">
      <alignment horizontal="center" vertical="center"/>
      <protection/>
    </xf>
    <xf numFmtId="41" fontId="13" fillId="0" borderId="77" xfId="45" applyNumberFormat="1" applyFont="1" applyBorder="1" applyAlignment="1">
      <alignment horizontal="center" vertical="center"/>
      <protection/>
    </xf>
    <xf numFmtId="41" fontId="14" fillId="0" borderId="124" xfId="45" applyNumberFormat="1" applyFont="1" applyBorder="1" applyAlignment="1">
      <alignment horizontal="center" vertical="center"/>
      <protection/>
    </xf>
    <xf numFmtId="41" fontId="8" fillId="0" borderId="30" xfId="45" applyNumberFormat="1" applyFont="1" applyBorder="1" applyAlignment="1">
      <alignment horizontal="center" vertical="center"/>
      <protection/>
    </xf>
    <xf numFmtId="41" fontId="13" fillId="0" borderId="25" xfId="45" applyNumberFormat="1" applyFont="1" applyBorder="1" applyAlignment="1">
      <alignment vertical="center"/>
      <protection/>
    </xf>
    <xf numFmtId="41" fontId="13" fillId="0" borderId="20" xfId="45" applyNumberFormat="1" applyFont="1" applyBorder="1" applyAlignment="1">
      <alignment vertical="center"/>
      <protection/>
    </xf>
    <xf numFmtId="41" fontId="14" fillId="0" borderId="0" xfId="45" applyNumberFormat="1" applyFont="1" applyBorder="1" applyAlignment="1">
      <alignment horizontal="center" vertical="center"/>
      <protection/>
    </xf>
    <xf numFmtId="41" fontId="14" fillId="0" borderId="62" xfId="45" applyNumberFormat="1" applyFont="1" applyBorder="1" applyAlignment="1">
      <alignment horizontal="center" vertical="center"/>
      <protection/>
    </xf>
    <xf numFmtId="41" fontId="9" fillId="0" borderId="82" xfId="45" applyNumberFormat="1" applyFont="1" applyBorder="1" applyAlignment="1">
      <alignment horizontal="center" vertical="center"/>
      <protection/>
    </xf>
    <xf numFmtId="41" fontId="14" fillId="0" borderId="132" xfId="45" applyNumberFormat="1" applyFont="1" applyBorder="1" applyAlignment="1">
      <alignment horizontal="center" vertical="center"/>
      <protection/>
    </xf>
    <xf numFmtId="41" fontId="14" fillId="0" borderId="18" xfId="45" applyNumberFormat="1" applyFont="1" applyBorder="1" applyAlignment="1">
      <alignment horizontal="center" vertical="center"/>
      <protection/>
    </xf>
    <xf numFmtId="41" fontId="10" fillId="0" borderId="133" xfId="45" applyNumberFormat="1" applyFont="1" applyBorder="1" applyAlignment="1">
      <alignment horizontal="center" vertical="center"/>
      <protection/>
    </xf>
    <xf numFmtId="41" fontId="9" fillId="0" borderId="134" xfId="45" applyNumberFormat="1" applyFont="1" applyBorder="1" applyAlignment="1">
      <alignment horizontal="center" vertical="center"/>
      <protection/>
    </xf>
    <xf numFmtId="41" fontId="9" fillId="0" borderId="59" xfId="45" applyNumberFormat="1" applyFont="1" applyBorder="1" applyAlignment="1">
      <alignment vertical="center"/>
      <protection/>
    </xf>
    <xf numFmtId="41" fontId="9" fillId="0" borderId="60" xfId="45" applyNumberFormat="1" applyFont="1" applyBorder="1" applyAlignment="1">
      <alignment horizontal="center" vertical="center"/>
      <protection/>
    </xf>
    <xf numFmtId="41" fontId="13" fillId="0" borderId="60" xfId="45" applyNumberFormat="1" applyFont="1" applyBorder="1" applyAlignment="1">
      <alignment horizontal="center" vertical="center"/>
      <protection/>
    </xf>
    <xf numFmtId="41" fontId="9" fillId="0" borderId="74" xfId="45" applyNumberFormat="1" applyFont="1" applyBorder="1" applyAlignment="1">
      <alignment horizontal="center" vertical="center"/>
      <protection/>
    </xf>
    <xf numFmtId="41" fontId="9" fillId="0" borderId="135" xfId="45" applyNumberFormat="1" applyFont="1" applyBorder="1" applyAlignment="1">
      <alignment horizontal="center" vertical="center"/>
      <protection/>
    </xf>
    <xf numFmtId="41" fontId="9" fillId="0" borderId="20" xfId="45" applyNumberFormat="1" applyFont="1" applyBorder="1" applyAlignment="1">
      <alignment horizontal="left" vertical="center"/>
      <protection/>
    </xf>
    <xf numFmtId="41" fontId="9" fillId="0" borderId="21" xfId="45" applyNumberFormat="1" applyFont="1" applyBorder="1" applyAlignment="1">
      <alignment horizontal="center" vertical="center"/>
      <protection/>
    </xf>
    <xf numFmtId="41" fontId="14" fillId="0" borderId="136" xfId="45" applyNumberFormat="1" applyFont="1" applyBorder="1" applyAlignment="1">
      <alignment horizontal="center" vertical="center"/>
      <protection/>
    </xf>
    <xf numFmtId="41" fontId="9" fillId="0" borderId="137" xfId="45" applyNumberFormat="1" applyFont="1" applyBorder="1" applyAlignment="1">
      <alignment horizontal="center" vertical="center"/>
      <protection/>
    </xf>
    <xf numFmtId="41" fontId="14" fillId="0" borderId="138" xfId="45" applyNumberFormat="1" applyFont="1" applyBorder="1" applyAlignment="1">
      <alignment horizontal="center" vertical="center"/>
      <protection/>
    </xf>
    <xf numFmtId="41" fontId="13" fillId="0" borderId="139" xfId="45" applyNumberFormat="1" applyFont="1" applyBorder="1" applyAlignment="1">
      <alignment horizontal="center" vertical="center"/>
      <protection/>
    </xf>
    <xf numFmtId="41" fontId="13" fillId="0" borderId="137" xfId="45" applyNumberFormat="1" applyFont="1" applyBorder="1" applyAlignment="1">
      <alignment horizontal="center" vertical="center"/>
      <protection/>
    </xf>
    <xf numFmtId="41" fontId="10" fillId="0" borderId="136" xfId="45" applyNumberFormat="1" applyFont="1" applyBorder="1" applyAlignment="1">
      <alignment horizontal="center" vertical="center"/>
      <protection/>
    </xf>
    <xf numFmtId="41" fontId="9" fillId="0" borderId="18" xfId="45" applyNumberFormat="1" applyFont="1" applyBorder="1" applyAlignment="1">
      <alignment horizontal="centerContinuous" vertical="center"/>
      <protection/>
    </xf>
    <xf numFmtId="41" fontId="9" fillId="0" borderId="133" xfId="45" applyNumberFormat="1" applyFont="1" applyBorder="1" applyAlignment="1">
      <alignment horizontal="centerContinuous" vertical="center"/>
      <protection/>
    </xf>
    <xf numFmtId="41" fontId="9" fillId="0" borderId="13" xfId="45" applyNumberFormat="1" applyFont="1" applyBorder="1" applyAlignment="1">
      <alignment vertical="center"/>
      <protection/>
    </xf>
    <xf numFmtId="41" fontId="13" fillId="0" borderId="138" xfId="45" applyNumberFormat="1" applyFont="1" applyBorder="1" applyAlignment="1">
      <alignment horizontal="center" vertical="center"/>
      <protection/>
    </xf>
    <xf numFmtId="41" fontId="13" fillId="0" borderId="136" xfId="45" applyNumberFormat="1" applyFont="1" applyBorder="1" applyAlignment="1">
      <alignment horizontal="center" vertical="center"/>
      <protection/>
    </xf>
    <xf numFmtId="41" fontId="8" fillId="0" borderId="13" xfId="45" applyNumberFormat="1" applyFont="1" applyBorder="1" applyAlignment="1">
      <alignment horizontal="center" vertical="center"/>
      <protection/>
    </xf>
    <xf numFmtId="41" fontId="13" fillId="0" borderId="30" xfId="45" applyNumberFormat="1" applyFont="1" applyBorder="1" applyAlignment="1">
      <alignment vertical="center"/>
      <protection/>
    </xf>
    <xf numFmtId="41" fontId="9" fillId="0" borderId="0" xfId="45" applyNumberFormat="1" applyFont="1" applyBorder="1" applyAlignment="1">
      <alignment horizontal="center" vertical="center"/>
      <protection/>
    </xf>
    <xf numFmtId="41" fontId="9" fillId="0" borderId="62" xfId="45" applyNumberFormat="1" applyFont="1" applyBorder="1" applyAlignment="1">
      <alignment horizontal="center" vertical="center"/>
      <protection/>
    </xf>
    <xf numFmtId="41" fontId="13" fillId="0" borderId="74" xfId="45" applyNumberFormat="1" applyFont="1" applyBorder="1" applyAlignment="1">
      <alignment horizontal="left" vertical="center"/>
      <protection/>
    </xf>
    <xf numFmtId="41" fontId="13" fillId="0" borderId="15" xfId="45" applyNumberFormat="1" applyFont="1" applyBorder="1" applyAlignment="1">
      <alignment horizontal="center" vertical="center"/>
      <protection/>
    </xf>
    <xf numFmtId="41" fontId="14" fillId="0" borderId="131" xfId="45" applyNumberFormat="1" applyFont="1" applyBorder="1" applyAlignment="1">
      <alignment horizontal="center" vertical="center"/>
      <protection/>
    </xf>
    <xf numFmtId="41" fontId="13" fillId="0" borderId="140" xfId="45" applyNumberFormat="1" applyFont="1" applyBorder="1" applyAlignment="1">
      <alignment horizontal="center" vertical="center"/>
      <protection/>
    </xf>
    <xf numFmtId="41" fontId="8" fillId="0" borderId="30" xfId="45" applyNumberFormat="1" applyFont="1" applyBorder="1" applyAlignment="1">
      <alignment vertical="center"/>
      <protection/>
    </xf>
    <xf numFmtId="41" fontId="16" fillId="0" borderId="30" xfId="45" applyNumberFormat="1" applyFont="1" applyBorder="1" applyAlignment="1">
      <alignment vertical="center"/>
      <protection/>
    </xf>
    <xf numFmtId="41" fontId="13" fillId="0" borderId="10" xfId="45" applyNumberFormat="1" applyFont="1" applyBorder="1" applyAlignment="1">
      <alignment vertical="center"/>
      <protection/>
    </xf>
    <xf numFmtId="41" fontId="13" fillId="0" borderId="141" xfId="45" applyNumberFormat="1" applyFont="1" applyBorder="1" applyAlignment="1">
      <alignment horizontal="center" vertical="center"/>
      <protection/>
    </xf>
    <xf numFmtId="41" fontId="10" fillId="0" borderId="10" xfId="45" applyNumberFormat="1" applyFont="1" applyBorder="1" applyAlignment="1">
      <alignment horizontal="center" vertical="center"/>
      <protection/>
    </xf>
    <xf numFmtId="41" fontId="13" fillId="0" borderId="135" xfId="45" applyNumberFormat="1" applyFont="1" applyBorder="1" applyAlignment="1">
      <alignment horizontal="center" vertical="center"/>
      <protection/>
    </xf>
    <xf numFmtId="41" fontId="8" fillId="0" borderId="142" xfId="45" applyNumberFormat="1" applyFont="1" applyBorder="1" applyAlignment="1">
      <alignment horizontal="center" vertical="center"/>
      <protection/>
    </xf>
    <xf numFmtId="41" fontId="3" fillId="0" borderId="141" xfId="0" applyNumberFormat="1" applyFont="1" applyBorder="1" applyAlignment="1">
      <alignment horizontal="center" vertical="center"/>
    </xf>
    <xf numFmtId="41" fontId="3" fillId="0" borderId="143" xfId="0" applyNumberFormat="1" applyFont="1" applyBorder="1" applyAlignment="1">
      <alignment horizontal="center" vertical="center"/>
    </xf>
    <xf numFmtId="41" fontId="3" fillId="0" borderId="135" xfId="0" applyNumberFormat="1" applyFont="1" applyBorder="1" applyAlignment="1">
      <alignment horizontal="center" vertical="center"/>
    </xf>
    <xf numFmtId="41" fontId="6" fillId="0" borderId="144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left" vertical="center"/>
    </xf>
    <xf numFmtId="49" fontId="3" fillId="0" borderId="37" xfId="0" applyNumberFormat="1" applyFont="1" applyBorder="1" applyAlignment="1">
      <alignment horizontal="left" vertical="center"/>
    </xf>
    <xf numFmtId="49" fontId="3" fillId="0" borderId="44" xfId="0" applyNumberFormat="1" applyFont="1" applyBorder="1" applyAlignment="1">
      <alignment horizontal="left" vertical="center"/>
    </xf>
    <xf numFmtId="49" fontId="6" fillId="0" borderId="6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57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6" fillId="0" borderId="51" xfId="0" applyFont="1" applyBorder="1" applyAlignment="1">
      <alignment horizontal="center" vertical="center"/>
    </xf>
    <xf numFmtId="0" fontId="6" fillId="0" borderId="110" xfId="0" applyFont="1" applyBorder="1" applyAlignment="1">
      <alignment horizontal="right" vertical="center"/>
    </xf>
    <xf numFmtId="0" fontId="6" fillId="0" borderId="47" xfId="0" applyFont="1" applyBorder="1" applyAlignment="1">
      <alignment horizontal="right" vertical="center"/>
    </xf>
    <xf numFmtId="0" fontId="6" fillId="0" borderId="46" xfId="0" applyFont="1" applyBorder="1" applyAlignment="1">
      <alignment horizontal="right" vertical="center"/>
    </xf>
    <xf numFmtId="0" fontId="6" fillId="0" borderId="49" xfId="0" applyFont="1" applyBorder="1" applyAlignment="1">
      <alignment horizontal="right" vertical="center"/>
    </xf>
    <xf numFmtId="0" fontId="6" fillId="0" borderId="50" xfId="0" applyFont="1" applyBorder="1" applyAlignment="1">
      <alignment horizontal="right" vertical="center"/>
    </xf>
    <xf numFmtId="0" fontId="6" fillId="0" borderId="145" xfId="0" applyFont="1" applyBorder="1" applyAlignment="1">
      <alignment horizontal="center" vertical="center"/>
    </xf>
    <xf numFmtId="0" fontId="3" fillId="0" borderId="146" xfId="0" applyFont="1" applyBorder="1" applyAlignment="1">
      <alignment horizontal="center" vertical="center"/>
    </xf>
    <xf numFmtId="1" fontId="6" fillId="0" borderId="147" xfId="0" applyNumberFormat="1" applyFont="1" applyBorder="1" applyAlignment="1">
      <alignment horizontal="right" vertical="center"/>
    </xf>
    <xf numFmtId="1" fontId="6" fillId="0" borderId="60" xfId="0" applyNumberFormat="1" applyFont="1" applyBorder="1" applyAlignment="1">
      <alignment horizontal="right" vertical="center"/>
    </xf>
    <xf numFmtId="0" fontId="6" fillId="0" borderId="148" xfId="0" applyFont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  <xf numFmtId="3" fontId="6" fillId="34" borderId="51" xfId="0" applyNumberFormat="1" applyFont="1" applyFill="1" applyBorder="1" applyAlignment="1">
      <alignment horizontal="center" vertical="center"/>
    </xf>
    <xf numFmtId="41" fontId="6" fillId="34" borderId="110" xfId="0" applyNumberFormat="1" applyFont="1" applyFill="1" applyBorder="1" applyAlignment="1">
      <alignment horizontal="right" vertical="center"/>
    </xf>
    <xf numFmtId="41" fontId="6" fillId="34" borderId="47" xfId="0" applyNumberFormat="1" applyFont="1" applyFill="1" applyBorder="1" applyAlignment="1">
      <alignment horizontal="right" vertical="center"/>
    </xf>
    <xf numFmtId="187" fontId="6" fillId="34" borderId="72" xfId="36" applyNumberFormat="1" applyFont="1" applyFill="1" applyBorder="1" applyAlignment="1">
      <alignment horizontal="right" vertical="center"/>
    </xf>
    <xf numFmtId="0" fontId="6" fillId="34" borderId="145" xfId="0" applyFont="1" applyFill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6" fillId="0" borderId="38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1" fontId="9" fillId="0" borderId="133" xfId="45" applyNumberFormat="1" applyFont="1" applyBorder="1" applyAlignment="1">
      <alignment horizontal="center" vertical="center"/>
      <protection/>
    </xf>
    <xf numFmtId="41" fontId="9" fillId="0" borderId="132" xfId="45" applyNumberFormat="1" applyFont="1" applyBorder="1" applyAlignment="1">
      <alignment horizontal="center" vertical="center"/>
      <protection/>
    </xf>
    <xf numFmtId="41" fontId="9" fillId="0" borderId="18" xfId="45" applyNumberFormat="1" applyFont="1" applyBorder="1" applyAlignment="1">
      <alignment horizontal="center" vertical="center"/>
      <protection/>
    </xf>
    <xf numFmtId="49" fontId="3" fillId="0" borderId="10" xfId="0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142" xfId="0" applyNumberFormat="1" applyFont="1" applyBorder="1" applyAlignment="1">
      <alignment horizontal="center" vertical="center"/>
    </xf>
    <xf numFmtId="41" fontId="3" fillId="0" borderId="149" xfId="0" applyNumberFormat="1" applyFont="1" applyBorder="1" applyAlignment="1">
      <alignment horizontal="center" vertical="center"/>
    </xf>
    <xf numFmtId="41" fontId="3" fillId="0" borderId="26" xfId="0" applyNumberFormat="1" applyFont="1" applyBorder="1" applyAlignment="1">
      <alignment vertical="center"/>
    </xf>
    <xf numFmtId="41" fontId="3" fillId="0" borderId="33" xfId="0" applyNumberFormat="1" applyFont="1" applyBorder="1" applyAlignment="1">
      <alignment vertical="center"/>
    </xf>
    <xf numFmtId="41" fontId="3" fillId="0" borderId="29" xfId="0" applyNumberFormat="1" applyFont="1" applyFill="1" applyBorder="1" applyAlignment="1">
      <alignment vertical="center"/>
    </xf>
    <xf numFmtId="41" fontId="3" fillId="0" borderId="36" xfId="0" applyNumberFormat="1" applyFont="1" applyFill="1" applyBorder="1" applyAlignment="1">
      <alignment vertical="center"/>
    </xf>
    <xf numFmtId="0" fontId="28" fillId="0" borderId="1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150" xfId="0" applyFont="1" applyBorder="1" applyAlignment="1">
      <alignment horizontal="center" vertical="center"/>
    </xf>
    <xf numFmtId="0" fontId="6" fillId="0" borderId="15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9" fillId="0" borderId="13" xfId="45" applyNumberFormat="1" applyFont="1" applyBorder="1" applyAlignment="1">
      <alignment horizontal="center" vertical="center"/>
      <protection/>
    </xf>
    <xf numFmtId="0" fontId="6" fillId="0" borderId="131" xfId="0" applyFont="1" applyBorder="1" applyAlignment="1">
      <alignment horizontal="center" vertical="center"/>
    </xf>
    <xf numFmtId="49" fontId="3" fillId="0" borderId="66" xfId="44" applyNumberFormat="1" applyFont="1" applyFill="1" applyBorder="1" applyAlignment="1">
      <alignment vertical="center"/>
      <protection/>
    </xf>
    <xf numFmtId="49" fontId="3" fillId="0" borderId="66" xfId="44" applyNumberFormat="1" applyFont="1" applyFill="1" applyBorder="1" applyAlignment="1">
      <alignment horizontal="left" vertical="center"/>
      <protection/>
    </xf>
    <xf numFmtId="49" fontId="27" fillId="0" borderId="66" xfId="44" applyNumberFormat="1" applyFont="1" applyFill="1" applyBorder="1" applyAlignment="1">
      <alignment vertical="center"/>
      <protection/>
    </xf>
    <xf numFmtId="49" fontId="6" fillId="0" borderId="50" xfId="0" applyNumberFormat="1" applyFont="1" applyBorder="1" applyAlignment="1">
      <alignment horizontal="center" vertical="center"/>
    </xf>
    <xf numFmtId="49" fontId="6" fillId="0" borderId="66" xfId="0" applyNumberFormat="1" applyFont="1" applyBorder="1" applyAlignment="1">
      <alignment horizontal="left" vertical="center"/>
    </xf>
    <xf numFmtId="49" fontId="3" fillId="0" borderId="66" xfId="0" applyNumberFormat="1" applyFont="1" applyBorder="1" applyAlignment="1">
      <alignment horizontal="left" vertical="center"/>
    </xf>
    <xf numFmtId="49" fontId="8" fillId="0" borderId="66" xfId="0" applyNumberFormat="1" applyFont="1" applyBorder="1" applyAlignment="1">
      <alignment horizontal="left" vertical="center"/>
    </xf>
    <xf numFmtId="49" fontId="3" fillId="0" borderId="80" xfId="0" applyNumberFormat="1" applyFont="1" applyBorder="1" applyAlignment="1">
      <alignment horizontal="left" vertical="center"/>
    </xf>
    <xf numFmtId="49" fontId="6" fillId="0" borderId="64" xfId="0" applyNumberFormat="1" applyFont="1" applyBorder="1" applyAlignment="1">
      <alignment horizontal="left" vertical="center"/>
    </xf>
    <xf numFmtId="49" fontId="3" fillId="0" borderId="64" xfId="0" applyNumberFormat="1" applyFont="1" applyBorder="1" applyAlignment="1">
      <alignment horizontal="left" vertical="center"/>
    </xf>
    <xf numFmtId="0" fontId="3" fillId="0" borderId="38" xfId="0" applyFont="1" applyFill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6" fillId="0" borderId="45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39" xfId="0" applyNumberFormat="1" applyFont="1" applyBorder="1" applyAlignment="1">
      <alignment horizontal="center" vertical="center"/>
    </xf>
    <xf numFmtId="1" fontId="3" fillId="0" borderId="38" xfId="0" applyNumberFormat="1" applyFont="1" applyFill="1" applyBorder="1" applyAlignment="1">
      <alignment horizontal="center" vertical="center"/>
    </xf>
    <xf numFmtId="0" fontId="3" fillId="0" borderId="152" xfId="0" applyFont="1" applyBorder="1" applyAlignment="1">
      <alignment horizontal="center" vertical="center"/>
    </xf>
    <xf numFmtId="0" fontId="0" fillId="0" borderId="0" xfId="0" applyAlignment="1">
      <alignment vertical="center"/>
    </xf>
    <xf numFmtId="41" fontId="9" fillId="0" borderId="0" xfId="45" applyNumberFormat="1" applyFont="1" applyAlignment="1">
      <alignment horizontal="centerContinuous" vertical="center"/>
      <protection/>
    </xf>
    <xf numFmtId="0" fontId="26" fillId="0" borderId="0" xfId="45" applyAlignment="1">
      <alignment vertical="center"/>
      <protection/>
    </xf>
    <xf numFmtId="41" fontId="13" fillId="0" borderId="22" xfId="45" applyNumberFormat="1" applyFont="1" applyBorder="1" applyAlignment="1">
      <alignment vertical="center"/>
      <protection/>
    </xf>
    <xf numFmtId="41" fontId="13" fillId="0" borderId="140" xfId="45" applyNumberFormat="1" applyFont="1" applyBorder="1" applyAlignment="1">
      <alignment vertical="center"/>
      <protection/>
    </xf>
    <xf numFmtId="41" fontId="13" fillId="0" borderId="60" xfId="45" applyNumberFormat="1" applyFont="1" applyBorder="1" applyAlignment="1">
      <alignment vertical="center"/>
      <protection/>
    </xf>
    <xf numFmtId="41" fontId="6" fillId="34" borderId="73" xfId="0" applyNumberFormat="1" applyFont="1" applyFill="1" applyBorder="1" applyAlignment="1">
      <alignment horizontal="center" vertical="center"/>
    </xf>
    <xf numFmtId="41" fontId="6" fillId="34" borderId="153" xfId="0" applyNumberFormat="1" applyFont="1" applyFill="1" applyBorder="1" applyAlignment="1">
      <alignment horizontal="center" vertical="center"/>
    </xf>
    <xf numFmtId="41" fontId="6" fillId="34" borderId="83" xfId="0" applyNumberFormat="1" applyFont="1" applyFill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41" fontId="72" fillId="0" borderId="0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vertical="center"/>
    </xf>
    <xf numFmtId="49" fontId="3" fillId="0" borderId="74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49" fontId="71" fillId="0" borderId="0" xfId="0" applyNumberFormat="1" applyFont="1" applyAlignment="1">
      <alignment/>
    </xf>
    <xf numFmtId="0" fontId="71" fillId="0" borderId="0" xfId="0" applyFont="1" applyAlignment="1">
      <alignment horizontal="center"/>
    </xf>
    <xf numFmtId="0" fontId="71" fillId="0" borderId="0" xfId="0" applyFont="1" applyAlignment="1">
      <alignment/>
    </xf>
    <xf numFmtId="0" fontId="6" fillId="0" borderId="154" xfId="0" applyFont="1" applyBorder="1" applyAlignment="1">
      <alignment horizontal="center" vertical="center"/>
    </xf>
    <xf numFmtId="0" fontId="6" fillId="0" borderId="155" xfId="0" applyFont="1" applyBorder="1" applyAlignment="1">
      <alignment horizontal="center" vertical="center"/>
    </xf>
    <xf numFmtId="41" fontId="6" fillId="0" borderId="155" xfId="0" applyNumberFormat="1" applyFont="1" applyBorder="1" applyAlignment="1">
      <alignment horizontal="center" vertical="center"/>
    </xf>
    <xf numFmtId="41" fontId="6" fillId="0" borderId="155" xfId="0" applyNumberFormat="1" applyFont="1" applyFill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41" fontId="3" fillId="0" borderId="154" xfId="0" applyNumberFormat="1" applyFont="1" applyBorder="1" applyAlignment="1">
      <alignment horizontal="center" vertical="center"/>
    </xf>
    <xf numFmtId="0" fontId="3" fillId="0" borderId="154" xfId="0" applyFont="1" applyBorder="1" applyAlignment="1">
      <alignment horizontal="center" vertical="center"/>
    </xf>
    <xf numFmtId="41" fontId="3" fillId="0" borderId="154" xfId="0" applyNumberFormat="1" applyFont="1" applyFill="1" applyBorder="1" applyAlignment="1">
      <alignment horizontal="center" vertical="center"/>
    </xf>
    <xf numFmtId="41" fontId="3" fillId="0" borderId="20" xfId="0" applyNumberFormat="1" applyFont="1" applyFill="1" applyBorder="1" applyAlignment="1">
      <alignment horizontal="right" vertical="center"/>
    </xf>
    <xf numFmtId="41" fontId="6" fillId="0" borderId="20" xfId="0" applyNumberFormat="1" applyFont="1" applyFill="1" applyBorder="1" applyAlignment="1">
      <alignment horizontal="right" vertical="center"/>
    </xf>
    <xf numFmtId="41" fontId="10" fillId="0" borderId="142" xfId="45" applyNumberFormat="1" applyFont="1" applyBorder="1" applyAlignment="1">
      <alignment horizontal="center" vertical="center"/>
      <protection/>
    </xf>
    <xf numFmtId="41" fontId="9" fillId="0" borderId="140" xfId="45" applyNumberFormat="1" applyFont="1" applyBorder="1" applyAlignment="1">
      <alignment horizontal="center" vertical="center"/>
      <protection/>
    </xf>
    <xf numFmtId="41" fontId="9" fillId="0" borderId="138" xfId="45" applyNumberFormat="1" applyFont="1" applyBorder="1" applyAlignment="1">
      <alignment horizontal="center" vertical="center"/>
      <protection/>
    </xf>
    <xf numFmtId="41" fontId="9" fillId="0" borderId="136" xfId="45" applyNumberFormat="1" applyFont="1" applyBorder="1" applyAlignment="1">
      <alignment horizontal="center" vertical="center"/>
      <protection/>
    </xf>
    <xf numFmtId="41" fontId="9" fillId="0" borderId="139" xfId="45" applyNumberFormat="1" applyFont="1" applyBorder="1" applyAlignment="1">
      <alignment horizontal="center" vertical="center"/>
      <protection/>
    </xf>
    <xf numFmtId="41" fontId="13" fillId="0" borderId="142" xfId="45" applyNumberFormat="1" applyFont="1" applyBorder="1" applyAlignment="1">
      <alignment horizontal="center" vertical="center"/>
      <protection/>
    </xf>
    <xf numFmtId="41" fontId="14" fillId="0" borderId="134" xfId="45" applyNumberFormat="1" applyFont="1" applyBorder="1" applyAlignment="1">
      <alignment horizontal="center" vertical="center"/>
      <protection/>
    </xf>
    <xf numFmtId="41" fontId="10" fillId="0" borderId="13" xfId="45" applyNumberFormat="1" applyFont="1" applyBorder="1" applyAlignment="1">
      <alignment horizontal="center" vertical="center"/>
      <protection/>
    </xf>
    <xf numFmtId="41" fontId="10" fillId="0" borderId="134" xfId="45" applyNumberFormat="1" applyFont="1" applyBorder="1" applyAlignment="1">
      <alignment horizontal="center" vertical="center"/>
      <protection/>
    </xf>
    <xf numFmtId="41" fontId="8" fillId="0" borderId="24" xfId="45" applyNumberFormat="1" applyFont="1" applyBorder="1" applyAlignment="1">
      <alignment horizontal="center" vertical="center"/>
      <protection/>
    </xf>
    <xf numFmtId="41" fontId="8" fillId="0" borderId="29" xfId="45" applyNumberFormat="1" applyFont="1" applyBorder="1" applyAlignment="1">
      <alignment horizontal="center" vertical="center"/>
      <protection/>
    </xf>
    <xf numFmtId="41" fontId="10" fillId="0" borderId="156" xfId="45" applyNumberFormat="1" applyFont="1" applyBorder="1" applyAlignment="1">
      <alignment horizontal="center" vertical="center"/>
      <protection/>
    </xf>
    <xf numFmtId="41" fontId="18" fillId="0" borderId="134" xfId="45" applyNumberFormat="1" applyFont="1" applyBorder="1" applyAlignment="1">
      <alignment horizontal="center" vertical="center"/>
      <protection/>
    </xf>
    <xf numFmtId="41" fontId="8" fillId="0" borderId="156" xfId="45" applyNumberFormat="1" applyFont="1" applyBorder="1" applyAlignment="1">
      <alignment horizontal="center" vertical="center"/>
      <protection/>
    </xf>
    <xf numFmtId="41" fontId="10" fillId="0" borderId="24" xfId="45" applyNumberFormat="1" applyFont="1" applyBorder="1" applyAlignment="1">
      <alignment horizontal="center" vertical="center"/>
      <protection/>
    </xf>
    <xf numFmtId="41" fontId="9" fillId="0" borderId="18" xfId="45" applyNumberFormat="1" applyFont="1" applyFill="1" applyBorder="1" applyAlignment="1">
      <alignment horizontal="centerContinuous" vertical="center"/>
      <protection/>
    </xf>
    <xf numFmtId="41" fontId="9" fillId="0" borderId="82" xfId="45" applyNumberFormat="1" applyFont="1" applyFill="1" applyBorder="1" applyAlignment="1">
      <alignment horizontal="centerContinuous" vertical="center"/>
      <protection/>
    </xf>
    <xf numFmtId="41" fontId="9" fillId="0" borderId="133" xfId="45" applyNumberFormat="1" applyFont="1" applyFill="1" applyBorder="1" applyAlignment="1">
      <alignment horizontal="centerContinuous" vertical="center"/>
      <protection/>
    </xf>
    <xf numFmtId="0" fontId="0" fillId="0" borderId="0" xfId="0" applyFill="1" applyAlignment="1">
      <alignment vertical="center"/>
    </xf>
    <xf numFmtId="41" fontId="9" fillId="0" borderId="130" xfId="45" applyNumberFormat="1" applyFont="1" applyFill="1" applyBorder="1" applyAlignment="1">
      <alignment horizontal="center" vertical="center"/>
      <protection/>
    </xf>
    <xf numFmtId="41" fontId="9" fillId="0" borderId="17" xfId="45" applyNumberFormat="1" applyFont="1" applyFill="1" applyBorder="1" applyAlignment="1">
      <alignment horizontal="center" vertical="center"/>
      <protection/>
    </xf>
    <xf numFmtId="41" fontId="9" fillId="0" borderId="131" xfId="45" applyNumberFormat="1" applyFont="1" applyFill="1" applyBorder="1" applyAlignment="1">
      <alignment horizontal="center" vertical="center"/>
      <protection/>
    </xf>
    <xf numFmtId="41" fontId="9" fillId="0" borderId="129" xfId="45" applyNumberFormat="1" applyFont="1" applyFill="1" applyBorder="1" applyAlignment="1">
      <alignment horizontal="center" vertical="center"/>
      <protection/>
    </xf>
    <xf numFmtId="41" fontId="9" fillId="0" borderId="15" xfId="45" applyNumberFormat="1" applyFont="1" applyFill="1" applyBorder="1" applyAlignment="1">
      <alignment horizontal="center" vertical="center"/>
      <protection/>
    </xf>
    <xf numFmtId="41" fontId="10" fillId="0" borderId="142" xfId="45" applyNumberFormat="1" applyFont="1" applyFill="1" applyBorder="1" applyAlignment="1">
      <alignment horizontal="center" vertical="center"/>
      <protection/>
    </xf>
    <xf numFmtId="41" fontId="10" fillId="0" borderId="134" xfId="45" applyNumberFormat="1" applyFont="1" applyFill="1" applyBorder="1" applyAlignment="1">
      <alignment horizontal="center" vertical="center"/>
      <protection/>
    </xf>
    <xf numFmtId="41" fontId="9" fillId="0" borderId="59" xfId="45" applyNumberFormat="1" applyFont="1" applyFill="1" applyBorder="1" applyAlignment="1">
      <alignment vertical="center"/>
      <protection/>
    </xf>
    <xf numFmtId="41" fontId="13" fillId="0" borderId="137" xfId="45" applyNumberFormat="1" applyFont="1" applyFill="1" applyBorder="1" applyAlignment="1">
      <alignment vertical="center"/>
      <protection/>
    </xf>
    <xf numFmtId="41" fontId="13" fillId="0" borderId="60" xfId="45" applyNumberFormat="1" applyFont="1" applyFill="1" applyBorder="1" applyAlignment="1">
      <alignment vertical="center"/>
      <protection/>
    </xf>
    <xf numFmtId="41" fontId="13" fillId="0" borderId="138" xfId="45" applyNumberFormat="1" applyFont="1" applyFill="1" applyBorder="1" applyAlignment="1">
      <alignment vertical="center"/>
      <protection/>
    </xf>
    <xf numFmtId="41" fontId="8" fillId="0" borderId="136" xfId="45" applyNumberFormat="1" applyFont="1" applyFill="1" applyBorder="1" applyAlignment="1">
      <alignment vertical="center"/>
      <protection/>
    </xf>
    <xf numFmtId="41" fontId="8" fillId="0" borderId="156" xfId="45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41" fontId="13" fillId="0" borderId="74" xfId="45" applyNumberFormat="1" applyFont="1" applyFill="1" applyBorder="1" applyAlignment="1">
      <alignment vertical="center"/>
      <protection/>
    </xf>
    <xf numFmtId="41" fontId="13" fillId="0" borderId="141" xfId="45" applyNumberFormat="1" applyFont="1" applyFill="1" applyBorder="1" applyAlignment="1">
      <alignment vertical="center"/>
      <protection/>
    </xf>
    <xf numFmtId="41" fontId="13" fillId="0" borderId="140" xfId="45" applyNumberFormat="1" applyFont="1" applyFill="1" applyBorder="1" applyAlignment="1">
      <alignment vertical="center"/>
      <protection/>
    </xf>
    <xf numFmtId="41" fontId="14" fillId="0" borderId="131" xfId="45" applyNumberFormat="1" applyFont="1" applyFill="1" applyBorder="1" applyAlignment="1">
      <alignment horizontal="center" vertical="center"/>
      <protection/>
    </xf>
    <xf numFmtId="41" fontId="14" fillId="0" borderId="15" xfId="45" applyNumberFormat="1" applyFont="1" applyFill="1" applyBorder="1" applyAlignment="1">
      <alignment horizontal="center" vertical="center"/>
      <protection/>
    </xf>
    <xf numFmtId="41" fontId="13" fillId="0" borderId="141" xfId="45" applyNumberFormat="1" applyFont="1" applyFill="1" applyBorder="1" applyAlignment="1">
      <alignment horizontal="center" vertical="center"/>
      <protection/>
    </xf>
    <xf numFmtId="41" fontId="13" fillId="0" borderId="140" xfId="45" applyNumberFormat="1" applyFont="1" applyFill="1" applyBorder="1" applyAlignment="1">
      <alignment horizontal="center" vertical="center"/>
      <protection/>
    </xf>
    <xf numFmtId="41" fontId="8" fillId="0" borderId="142" xfId="45" applyNumberFormat="1" applyFont="1" applyFill="1" applyBorder="1" applyAlignment="1">
      <alignment horizontal="center" vertical="center"/>
      <protection/>
    </xf>
    <xf numFmtId="41" fontId="8" fillId="0" borderId="143" xfId="45" applyNumberFormat="1" applyFont="1" applyFill="1" applyBorder="1" applyAlignment="1">
      <alignment horizontal="center" vertical="center"/>
      <protection/>
    </xf>
    <xf numFmtId="41" fontId="9" fillId="0" borderId="74" xfId="45" applyNumberFormat="1" applyFont="1" applyFill="1" applyBorder="1" applyAlignment="1">
      <alignment horizontal="center" vertical="center"/>
      <protection/>
    </xf>
    <xf numFmtId="41" fontId="9" fillId="0" borderId="135" xfId="45" applyNumberFormat="1" applyFont="1" applyFill="1" applyBorder="1" applyAlignment="1">
      <alignment horizontal="center" vertical="center"/>
      <protection/>
    </xf>
    <xf numFmtId="41" fontId="14" fillId="0" borderId="132" xfId="45" applyNumberFormat="1" applyFont="1" applyFill="1" applyBorder="1" applyAlignment="1">
      <alignment horizontal="center" vertical="center"/>
      <protection/>
    </xf>
    <xf numFmtId="41" fontId="14" fillId="0" borderId="18" xfId="45" applyNumberFormat="1" applyFont="1" applyFill="1" applyBorder="1" applyAlignment="1">
      <alignment horizontal="center" vertical="center"/>
      <protection/>
    </xf>
    <xf numFmtId="41" fontId="13" fillId="0" borderId="130" xfId="45" applyNumberFormat="1" applyFont="1" applyFill="1" applyBorder="1" applyAlignment="1">
      <alignment horizontal="center" vertical="center"/>
      <protection/>
    </xf>
    <xf numFmtId="41" fontId="13" fillId="0" borderId="17" xfId="45" applyNumberFormat="1" applyFont="1" applyFill="1" applyBorder="1" applyAlignment="1">
      <alignment horizontal="center" vertical="center"/>
      <protection/>
    </xf>
    <xf numFmtId="41" fontId="10" fillId="0" borderId="133" xfId="45" applyNumberFormat="1" applyFont="1" applyFill="1" applyBorder="1" applyAlignment="1">
      <alignment horizontal="center" vertical="center"/>
      <protection/>
    </xf>
    <xf numFmtId="41" fontId="9" fillId="0" borderId="20" xfId="45" applyNumberFormat="1" applyFont="1" applyFill="1" applyBorder="1" applyAlignment="1">
      <alignment horizontal="left" vertical="center"/>
      <protection/>
    </xf>
    <xf numFmtId="41" fontId="9" fillId="0" borderId="21" xfId="45" applyNumberFormat="1" applyFont="1" applyFill="1" applyBorder="1" applyAlignment="1">
      <alignment horizontal="center" vertical="center"/>
      <protection/>
    </xf>
    <xf numFmtId="41" fontId="9" fillId="0" borderId="22" xfId="45" applyNumberFormat="1" applyFont="1" applyFill="1" applyBorder="1" applyAlignment="1">
      <alignment horizontal="center" vertical="center"/>
      <protection/>
    </xf>
    <xf numFmtId="41" fontId="14" fillId="0" borderId="156" xfId="45" applyNumberFormat="1" applyFont="1" applyFill="1" applyBorder="1" applyAlignment="1">
      <alignment horizontal="center" vertical="center"/>
      <protection/>
    </xf>
    <xf numFmtId="41" fontId="13" fillId="0" borderId="21" xfId="45" applyNumberFormat="1" applyFont="1" applyFill="1" applyBorder="1" applyAlignment="1">
      <alignment horizontal="center" vertical="center"/>
      <protection/>
    </xf>
    <xf numFmtId="41" fontId="13" fillId="0" borderId="22" xfId="45" applyNumberFormat="1" applyFont="1" applyFill="1" applyBorder="1" applyAlignment="1">
      <alignment horizontal="center" vertical="center"/>
      <protection/>
    </xf>
    <xf numFmtId="41" fontId="14" fillId="0" borderId="0" xfId="45" applyNumberFormat="1" applyFont="1" applyFill="1" applyBorder="1" applyAlignment="1">
      <alignment horizontal="center" vertical="center"/>
      <protection/>
    </xf>
    <xf numFmtId="41" fontId="10" fillId="0" borderId="10" xfId="45" applyNumberFormat="1" applyFont="1" applyFill="1" applyBorder="1" applyAlignment="1">
      <alignment horizontal="center" vertical="center"/>
      <protection/>
    </xf>
    <xf numFmtId="41" fontId="10" fillId="0" borderId="24" xfId="45" applyNumberFormat="1" applyFont="1" applyFill="1" applyBorder="1" applyAlignment="1">
      <alignment horizontal="center" vertical="center"/>
      <protection/>
    </xf>
    <xf numFmtId="41" fontId="9" fillId="0" borderId="75" xfId="45" applyNumberFormat="1" applyFont="1" applyFill="1" applyBorder="1" applyAlignment="1">
      <alignment horizontal="center" vertical="center"/>
      <protection/>
    </xf>
    <xf numFmtId="41" fontId="9" fillId="0" borderId="62" xfId="45" applyNumberFormat="1" applyFont="1" applyFill="1" applyBorder="1" applyAlignment="1">
      <alignment horizontal="center" vertical="center"/>
      <protection/>
    </xf>
    <xf numFmtId="41" fontId="9" fillId="0" borderId="0" xfId="45" applyNumberFormat="1" applyFont="1" applyFill="1" applyBorder="1" applyAlignment="1">
      <alignment horizontal="center" vertical="center"/>
      <protection/>
    </xf>
    <xf numFmtId="41" fontId="13" fillId="0" borderId="30" xfId="45" applyNumberFormat="1" applyFont="1" applyFill="1" applyBorder="1" applyAlignment="1">
      <alignment vertical="center"/>
      <protection/>
    </xf>
    <xf numFmtId="41" fontId="13" fillId="0" borderId="77" xfId="45" applyNumberFormat="1" applyFont="1" applyFill="1" applyBorder="1" applyAlignment="1">
      <alignment horizontal="center" vertical="center"/>
      <protection/>
    </xf>
    <xf numFmtId="41" fontId="13" fillId="0" borderId="27" xfId="45" applyNumberFormat="1" applyFont="1" applyFill="1" applyBorder="1" applyAlignment="1">
      <alignment horizontal="center" vertical="center"/>
      <protection/>
    </xf>
    <xf numFmtId="41" fontId="14" fillId="0" borderId="124" xfId="45" applyNumberFormat="1" applyFont="1" applyFill="1" applyBorder="1" applyAlignment="1">
      <alignment horizontal="center" vertical="center"/>
      <protection/>
    </xf>
    <xf numFmtId="41" fontId="13" fillId="0" borderId="26" xfId="45" applyNumberFormat="1" applyFont="1" applyFill="1" applyBorder="1" applyAlignment="1">
      <alignment horizontal="center" vertical="center"/>
      <protection/>
    </xf>
    <xf numFmtId="41" fontId="14" fillId="0" borderId="63" xfId="45" applyNumberFormat="1" applyFont="1" applyFill="1" applyBorder="1" applyAlignment="1">
      <alignment horizontal="center" vertical="center"/>
      <protection/>
    </xf>
    <xf numFmtId="41" fontId="8" fillId="0" borderId="30" xfId="45" applyNumberFormat="1" applyFont="1" applyFill="1" applyBorder="1" applyAlignment="1">
      <alignment horizontal="center" vertical="center"/>
      <protection/>
    </xf>
    <xf numFmtId="41" fontId="8" fillId="0" borderId="29" xfId="45" applyNumberFormat="1" applyFont="1" applyFill="1" applyBorder="1" applyAlignment="1">
      <alignment horizontal="center" vertical="center"/>
      <protection/>
    </xf>
    <xf numFmtId="41" fontId="16" fillId="0" borderId="30" xfId="45" applyNumberFormat="1" applyFont="1" applyFill="1" applyBorder="1" applyAlignment="1">
      <alignment vertical="center"/>
      <protection/>
    </xf>
    <xf numFmtId="41" fontId="13" fillId="0" borderId="74" xfId="45" applyNumberFormat="1" applyFont="1" applyFill="1" applyBorder="1" applyAlignment="1">
      <alignment horizontal="left" vertical="center"/>
      <protection/>
    </xf>
    <xf numFmtId="41" fontId="13" fillId="0" borderId="135" xfId="45" applyNumberFormat="1" applyFont="1" applyFill="1" applyBorder="1" applyAlignment="1">
      <alignment horizontal="center" vertical="center"/>
      <protection/>
    </xf>
    <xf numFmtId="41" fontId="9" fillId="0" borderId="59" xfId="45" applyNumberFormat="1" applyFont="1" applyFill="1" applyBorder="1" applyAlignment="1">
      <alignment horizontal="center" vertical="center"/>
      <protection/>
    </xf>
    <xf numFmtId="41" fontId="9" fillId="0" borderId="13" xfId="45" applyNumberFormat="1" applyFont="1" applyFill="1" applyBorder="1" applyAlignment="1">
      <alignment horizontal="center" vertical="center"/>
      <protection/>
    </xf>
    <xf numFmtId="41" fontId="9" fillId="0" borderId="60" xfId="45" applyNumberFormat="1" applyFont="1" applyFill="1" applyBorder="1" applyAlignment="1">
      <alignment horizontal="center" vertical="center"/>
      <protection/>
    </xf>
    <xf numFmtId="41" fontId="9" fillId="0" borderId="139" xfId="45" applyNumberFormat="1" applyFont="1" applyFill="1" applyBorder="1" applyAlignment="1">
      <alignment horizontal="center" vertical="center"/>
      <protection/>
    </xf>
    <xf numFmtId="41" fontId="10" fillId="0" borderId="13" xfId="45" applyNumberFormat="1" applyFont="1" applyFill="1" applyBorder="1" applyAlignment="1">
      <alignment horizontal="center" vertical="center"/>
      <protection/>
    </xf>
    <xf numFmtId="41" fontId="10" fillId="0" borderId="156" xfId="45" applyNumberFormat="1" applyFont="1" applyFill="1" applyBorder="1" applyAlignment="1">
      <alignment horizontal="center" vertical="center"/>
      <protection/>
    </xf>
    <xf numFmtId="41" fontId="9" fillId="0" borderId="116" xfId="45" applyNumberFormat="1" applyFont="1" applyFill="1" applyBorder="1" applyAlignment="1">
      <alignment horizontal="center" vertical="center"/>
      <protection/>
    </xf>
    <xf numFmtId="41" fontId="29" fillId="0" borderId="116" xfId="45" applyNumberFormat="1" applyFont="1" applyFill="1" applyBorder="1" applyAlignment="1">
      <alignment horizontal="center" vertical="center"/>
      <protection/>
    </xf>
    <xf numFmtId="41" fontId="29" fillId="0" borderId="118" xfId="45" applyNumberFormat="1" applyFont="1" applyFill="1" applyBorder="1" applyAlignment="1">
      <alignment horizontal="center" vertical="center"/>
      <protection/>
    </xf>
    <xf numFmtId="41" fontId="29" fillId="0" borderId="119" xfId="45" applyNumberFormat="1" applyFont="1" applyFill="1" applyBorder="1" applyAlignment="1">
      <alignment horizontal="center" vertical="center"/>
      <protection/>
    </xf>
    <xf numFmtId="41" fontId="29" fillId="0" borderId="157" xfId="45" applyNumberFormat="1" applyFont="1" applyFill="1" applyBorder="1" applyAlignment="1">
      <alignment horizontal="center" vertical="center"/>
      <protection/>
    </xf>
    <xf numFmtId="41" fontId="13" fillId="0" borderId="0" xfId="45" applyNumberFormat="1" applyFont="1" applyFill="1" applyAlignment="1">
      <alignment vertical="center"/>
      <protection/>
    </xf>
    <xf numFmtId="0" fontId="26" fillId="0" borderId="0" xfId="45" applyFill="1" applyAlignment="1">
      <alignment vertical="center"/>
      <protection/>
    </xf>
    <xf numFmtId="0" fontId="26" fillId="0" borderId="0" xfId="45" applyFont="1" applyFill="1" applyAlignment="1">
      <alignment vertical="center"/>
      <protection/>
    </xf>
    <xf numFmtId="41" fontId="9" fillId="0" borderId="0" xfId="45" applyNumberFormat="1" applyFont="1" applyFill="1" applyAlignment="1">
      <alignment horizontal="centerContinuous" vertical="center"/>
      <protection/>
    </xf>
    <xf numFmtId="41" fontId="9" fillId="0" borderId="59" xfId="45" applyNumberFormat="1" applyFont="1" applyFill="1" applyBorder="1" applyAlignment="1">
      <alignment horizontal="centerContinuous" vertical="center"/>
      <protection/>
    </xf>
    <xf numFmtId="41" fontId="9" fillId="0" borderId="74" xfId="45" applyNumberFormat="1" applyFont="1" applyFill="1" applyBorder="1" applyAlignment="1">
      <alignment vertical="center"/>
      <protection/>
    </xf>
    <xf numFmtId="41" fontId="9" fillId="0" borderId="18" xfId="45" applyNumberFormat="1" applyFont="1" applyFill="1" applyBorder="1" applyAlignment="1">
      <alignment horizontal="center" vertical="center"/>
      <protection/>
    </xf>
    <xf numFmtId="41" fontId="9" fillId="0" borderId="20" xfId="45" applyNumberFormat="1" applyFont="1" applyFill="1" applyBorder="1" applyAlignment="1">
      <alignment vertical="center"/>
      <protection/>
    </xf>
    <xf numFmtId="41" fontId="13" fillId="0" borderId="75" xfId="45" applyNumberFormat="1" applyFont="1" applyFill="1" applyBorder="1" applyAlignment="1">
      <alignment horizontal="center" vertical="center"/>
      <protection/>
    </xf>
    <xf numFmtId="41" fontId="13" fillId="0" borderId="62" xfId="45" applyNumberFormat="1" applyFont="1" applyFill="1" applyBorder="1" applyAlignment="1">
      <alignment horizontal="center" vertical="center"/>
      <protection/>
    </xf>
    <xf numFmtId="41" fontId="13" fillId="0" borderId="0" xfId="45" applyNumberFormat="1" applyFont="1" applyFill="1" applyBorder="1" applyAlignment="1">
      <alignment horizontal="center" vertical="center"/>
      <protection/>
    </xf>
    <xf numFmtId="41" fontId="8" fillId="0" borderId="25" xfId="45" applyNumberFormat="1" applyFont="1" applyFill="1" applyBorder="1" applyAlignment="1">
      <alignment vertical="center"/>
      <protection/>
    </xf>
    <xf numFmtId="41" fontId="13" fillId="0" borderId="25" xfId="45" applyNumberFormat="1" applyFont="1" applyFill="1" applyBorder="1" applyAlignment="1">
      <alignment vertical="center"/>
      <protection/>
    </xf>
    <xf numFmtId="41" fontId="16" fillId="0" borderId="25" xfId="45" applyNumberFormat="1" applyFont="1" applyFill="1" applyBorder="1" applyAlignment="1">
      <alignment vertical="center"/>
      <protection/>
    </xf>
    <xf numFmtId="41" fontId="9" fillId="0" borderId="82" xfId="45" applyNumberFormat="1" applyFont="1" applyFill="1" applyBorder="1" applyAlignment="1">
      <alignment horizontal="center" vertical="center"/>
      <protection/>
    </xf>
    <xf numFmtId="41" fontId="9" fillId="0" borderId="134" xfId="45" applyNumberFormat="1" applyFont="1" applyFill="1" applyBorder="1" applyAlignment="1">
      <alignment horizontal="center" vertical="center"/>
      <protection/>
    </xf>
    <xf numFmtId="41" fontId="9" fillId="0" borderId="59" xfId="45" applyNumberFormat="1" applyFont="1" applyFill="1" applyBorder="1" applyAlignment="1">
      <alignment horizontal="left" vertical="center"/>
      <protection/>
    </xf>
    <xf numFmtId="41" fontId="9" fillId="0" borderId="156" xfId="45" applyNumberFormat="1" applyFont="1" applyFill="1" applyBorder="1" applyAlignment="1">
      <alignment horizontal="center" vertical="center"/>
      <protection/>
    </xf>
    <xf numFmtId="41" fontId="14" fillId="0" borderId="62" xfId="45" applyNumberFormat="1" applyFont="1" applyFill="1" applyBorder="1" applyAlignment="1">
      <alignment horizontal="center" vertical="center"/>
      <protection/>
    </xf>
    <xf numFmtId="41" fontId="9" fillId="0" borderId="133" xfId="45" applyNumberFormat="1" applyFont="1" applyFill="1" applyBorder="1" applyAlignment="1">
      <alignment horizontal="center" vertical="center"/>
      <protection/>
    </xf>
    <xf numFmtId="41" fontId="9" fillId="0" borderId="24" xfId="45" applyNumberFormat="1" applyFont="1" applyFill="1" applyBorder="1" applyAlignment="1">
      <alignment horizontal="center" vertical="center"/>
      <protection/>
    </xf>
    <xf numFmtId="41" fontId="16" fillId="0" borderId="20" xfId="45" applyNumberFormat="1" applyFont="1" applyFill="1" applyBorder="1" applyAlignment="1">
      <alignment horizontal="left" vertical="center"/>
      <protection/>
    </xf>
    <xf numFmtId="41" fontId="13" fillId="0" borderId="0" xfId="45" applyNumberFormat="1" applyFont="1" applyFill="1" applyAlignment="1">
      <alignment horizontal="left" vertical="center"/>
      <protection/>
    </xf>
    <xf numFmtId="41" fontId="15" fillId="0" borderId="25" xfId="45" applyNumberFormat="1" applyFont="1" applyFill="1" applyBorder="1" applyAlignment="1">
      <alignment vertical="center"/>
      <protection/>
    </xf>
    <xf numFmtId="41" fontId="13" fillId="0" borderId="20" xfId="45" applyNumberFormat="1" applyFont="1" applyFill="1" applyBorder="1" applyAlignment="1">
      <alignment horizontal="left" vertical="center"/>
      <protection/>
    </xf>
    <xf numFmtId="41" fontId="13" fillId="0" borderId="10" xfId="45" applyNumberFormat="1" applyFont="1" applyFill="1" applyBorder="1" applyAlignment="1">
      <alignment horizontal="center" vertical="center"/>
      <protection/>
    </xf>
    <xf numFmtId="41" fontId="9" fillId="0" borderId="132" xfId="45" applyNumberFormat="1" applyFont="1" applyFill="1" applyBorder="1" applyAlignment="1">
      <alignment horizontal="center" vertical="center"/>
      <protection/>
    </xf>
    <xf numFmtId="41" fontId="24" fillId="0" borderId="62" xfId="45" applyNumberFormat="1" applyFont="1" applyFill="1" applyBorder="1" applyAlignment="1">
      <alignment horizontal="center" vertical="center"/>
      <protection/>
    </xf>
    <xf numFmtId="41" fontId="24" fillId="0" borderId="0" xfId="45" applyNumberFormat="1" applyFont="1" applyFill="1" applyBorder="1" applyAlignment="1">
      <alignment horizontal="center" vertical="center"/>
      <protection/>
    </xf>
    <xf numFmtId="41" fontId="13" fillId="0" borderId="20" xfId="45" applyNumberFormat="1" applyFont="1" applyFill="1" applyBorder="1" applyAlignment="1">
      <alignment vertical="center"/>
      <protection/>
    </xf>
    <xf numFmtId="41" fontId="9" fillId="0" borderId="45" xfId="45" applyNumberFormat="1" applyFont="1" applyFill="1" applyBorder="1" applyAlignment="1">
      <alignment horizontal="center" vertical="center"/>
      <protection/>
    </xf>
    <xf numFmtId="41" fontId="9" fillId="0" borderId="69" xfId="45" applyNumberFormat="1" applyFont="1" applyFill="1" applyBorder="1" applyAlignment="1">
      <alignment horizontal="center" vertical="center"/>
      <protection/>
    </xf>
    <xf numFmtId="41" fontId="9" fillId="0" borderId="47" xfId="45" applyNumberFormat="1" applyFont="1" applyFill="1" applyBorder="1" applyAlignment="1">
      <alignment horizontal="center" vertical="center"/>
      <protection/>
    </xf>
    <xf numFmtId="41" fontId="9" fillId="0" borderId="68" xfId="45" applyNumberFormat="1" applyFont="1" applyFill="1" applyBorder="1" applyAlignment="1">
      <alignment horizontal="center" vertical="center"/>
      <protection/>
    </xf>
    <xf numFmtId="41" fontId="9" fillId="0" borderId="49" xfId="45" applyNumberFormat="1" applyFont="1" applyFill="1" applyBorder="1" applyAlignment="1">
      <alignment horizontal="center" vertical="center"/>
      <protection/>
    </xf>
    <xf numFmtId="41" fontId="9" fillId="0" borderId="10" xfId="45" applyNumberFormat="1" applyFont="1" applyFill="1" applyBorder="1" applyAlignment="1">
      <alignment horizontal="center" vertical="center"/>
      <protection/>
    </xf>
    <xf numFmtId="41" fontId="13" fillId="0" borderId="32" xfId="45" applyNumberFormat="1" applyFont="1" applyFill="1" applyBorder="1" applyAlignment="1">
      <alignment vertical="center"/>
      <protection/>
    </xf>
    <xf numFmtId="41" fontId="13" fillId="0" borderId="78" xfId="45" applyNumberFormat="1" applyFont="1" applyFill="1" applyBorder="1" applyAlignment="1">
      <alignment horizontal="center" vertical="center"/>
      <protection/>
    </xf>
    <xf numFmtId="41" fontId="13" fillId="0" borderId="34" xfId="45" applyNumberFormat="1" applyFont="1" applyFill="1" applyBorder="1" applyAlignment="1">
      <alignment horizontal="center" vertical="center"/>
      <protection/>
    </xf>
    <xf numFmtId="41" fontId="13" fillId="0" borderId="33" xfId="45" applyNumberFormat="1" applyFont="1" applyFill="1" applyBorder="1" applyAlignment="1">
      <alignment horizontal="center" vertical="center"/>
      <protection/>
    </xf>
    <xf numFmtId="41" fontId="9" fillId="0" borderId="158" xfId="45" applyNumberFormat="1" applyFont="1" applyFill="1" applyBorder="1" applyAlignment="1">
      <alignment horizontal="center" vertical="center"/>
      <protection/>
    </xf>
    <xf numFmtId="41" fontId="9" fillId="0" borderId="159" xfId="45" applyNumberFormat="1" applyFont="1" applyFill="1" applyBorder="1" applyAlignment="1">
      <alignment horizontal="center" vertical="center"/>
      <protection/>
    </xf>
    <xf numFmtId="41" fontId="9" fillId="0" borderId="90" xfId="45" applyNumberFormat="1" applyFont="1" applyFill="1" applyBorder="1" applyAlignment="1">
      <alignment horizontal="center" vertical="center"/>
      <protection/>
    </xf>
    <xf numFmtId="41" fontId="9" fillId="0" borderId="160" xfId="45" applyNumberFormat="1" applyFont="1" applyFill="1" applyBorder="1" applyAlignment="1">
      <alignment horizontal="center" vertical="center"/>
      <protection/>
    </xf>
    <xf numFmtId="41" fontId="9" fillId="0" borderId="91" xfId="45" applyNumberFormat="1" applyFont="1" applyFill="1" applyBorder="1" applyAlignment="1">
      <alignment horizontal="center" vertical="center"/>
      <protection/>
    </xf>
    <xf numFmtId="41" fontId="9" fillId="0" borderId="161" xfId="45" applyNumberFormat="1" applyFont="1" applyFill="1" applyBorder="1" applyAlignment="1">
      <alignment horizontal="center" vertical="center"/>
      <protection/>
    </xf>
    <xf numFmtId="41" fontId="9" fillId="0" borderId="162" xfId="45" applyNumberFormat="1" applyFont="1" applyFill="1" applyBorder="1" applyAlignment="1">
      <alignment horizontal="center" vertical="center"/>
      <protection/>
    </xf>
    <xf numFmtId="41" fontId="9" fillId="0" borderId="163" xfId="45" applyNumberFormat="1" applyFont="1" applyFill="1" applyBorder="1" applyAlignment="1">
      <alignment horizontal="center" vertical="center"/>
      <protection/>
    </xf>
    <xf numFmtId="41" fontId="9" fillId="0" borderId="93" xfId="45" applyNumberFormat="1" applyFont="1" applyFill="1" applyBorder="1" applyAlignment="1">
      <alignment horizontal="center" vertical="center"/>
      <protection/>
    </xf>
    <xf numFmtId="41" fontId="9" fillId="0" borderId="164" xfId="45" applyNumberFormat="1" applyFont="1" applyFill="1" applyBorder="1" applyAlignment="1">
      <alignment horizontal="center" vertical="center"/>
      <protection/>
    </xf>
    <xf numFmtId="41" fontId="13" fillId="0" borderId="0" xfId="45" applyNumberFormat="1" applyFont="1" applyFill="1" applyBorder="1" applyAlignment="1">
      <alignment vertical="center"/>
      <protection/>
    </xf>
    <xf numFmtId="41" fontId="8" fillId="0" borderId="20" xfId="45" applyNumberFormat="1" applyFont="1" applyFill="1" applyBorder="1" applyAlignment="1">
      <alignment vertical="center"/>
      <protection/>
    </xf>
    <xf numFmtId="41" fontId="9" fillId="0" borderId="165" xfId="45" applyNumberFormat="1" applyFont="1" applyFill="1" applyBorder="1" applyAlignment="1">
      <alignment horizontal="center" vertical="center"/>
      <protection/>
    </xf>
    <xf numFmtId="41" fontId="9" fillId="0" borderId="166" xfId="45" applyNumberFormat="1" applyFont="1" applyFill="1" applyBorder="1" applyAlignment="1">
      <alignment horizontal="center" vertical="center"/>
      <protection/>
    </xf>
    <xf numFmtId="41" fontId="9" fillId="0" borderId="167" xfId="45" applyNumberFormat="1" applyFont="1" applyFill="1" applyBorder="1" applyAlignment="1">
      <alignment horizontal="center" vertical="center"/>
      <protection/>
    </xf>
    <xf numFmtId="41" fontId="14" fillId="0" borderId="168" xfId="45" applyNumberFormat="1" applyFont="1" applyFill="1" applyBorder="1" applyAlignment="1">
      <alignment horizontal="center" vertical="center"/>
      <protection/>
    </xf>
    <xf numFmtId="41" fontId="9" fillId="0" borderId="169" xfId="45" applyNumberFormat="1" applyFont="1" applyFill="1" applyBorder="1" applyAlignment="1">
      <alignment horizontal="center" vertical="center"/>
      <protection/>
    </xf>
    <xf numFmtId="41" fontId="14" fillId="0" borderId="170" xfId="45" applyNumberFormat="1" applyFont="1" applyFill="1" applyBorder="1" applyAlignment="1">
      <alignment horizontal="center" vertical="center"/>
      <protection/>
    </xf>
    <xf numFmtId="41" fontId="9" fillId="0" borderId="0" xfId="45" applyNumberFormat="1" applyFont="1" applyFill="1" applyAlignment="1">
      <alignment vertical="center"/>
      <protection/>
    </xf>
    <xf numFmtId="41" fontId="13" fillId="0" borderId="39" xfId="45" applyNumberFormat="1" applyFont="1" applyBorder="1" applyAlignment="1">
      <alignment vertical="center"/>
      <protection/>
    </xf>
    <xf numFmtId="41" fontId="13" fillId="0" borderId="40" xfId="45" applyNumberFormat="1" applyFont="1" applyBorder="1" applyAlignment="1">
      <alignment horizontal="center" vertical="center"/>
      <protection/>
    </xf>
    <xf numFmtId="41" fontId="13" fillId="0" borderId="79" xfId="45" applyNumberFormat="1" applyFont="1" applyBorder="1" applyAlignment="1">
      <alignment horizontal="center" vertical="center"/>
      <protection/>
    </xf>
    <xf numFmtId="41" fontId="13" fillId="0" borderId="41" xfId="45" applyNumberFormat="1" applyFont="1" applyBorder="1" applyAlignment="1">
      <alignment horizontal="center" vertical="center"/>
      <protection/>
    </xf>
    <xf numFmtId="41" fontId="14" fillId="0" borderId="171" xfId="45" applyNumberFormat="1" applyFont="1" applyBorder="1" applyAlignment="1">
      <alignment horizontal="center" vertical="center"/>
      <protection/>
    </xf>
    <xf numFmtId="41" fontId="14" fillId="0" borderId="172" xfId="45" applyNumberFormat="1" applyFont="1" applyBorder="1" applyAlignment="1">
      <alignment horizontal="center" vertical="center"/>
      <protection/>
    </xf>
    <xf numFmtId="41" fontId="8" fillId="0" borderId="44" xfId="45" applyNumberFormat="1" applyFont="1" applyBorder="1" applyAlignment="1">
      <alignment horizontal="center" vertical="center"/>
      <protection/>
    </xf>
    <xf numFmtId="41" fontId="8" fillId="0" borderId="43" xfId="45" applyNumberFormat="1" applyFont="1" applyBorder="1" applyAlignment="1">
      <alignment horizontal="center" vertical="center"/>
      <protection/>
    </xf>
    <xf numFmtId="41" fontId="7" fillId="0" borderId="0" xfId="45" applyNumberFormat="1" applyFont="1" applyAlignment="1">
      <alignment horizontal="centerContinuous" vertical="center"/>
      <protection/>
    </xf>
    <xf numFmtId="41" fontId="11" fillId="0" borderId="0" xfId="45" applyNumberFormat="1" applyFont="1" applyAlignment="1">
      <alignment horizontal="centerContinuous" vertical="center"/>
      <protection/>
    </xf>
    <xf numFmtId="41" fontId="11" fillId="0" borderId="15" xfId="45" applyNumberFormat="1" applyFont="1" applyBorder="1" applyAlignment="1">
      <alignment horizontal="center" vertical="center"/>
      <protection/>
    </xf>
    <xf numFmtId="41" fontId="7" fillId="0" borderId="0" xfId="45" applyNumberFormat="1" applyFont="1" applyAlignment="1">
      <alignment horizontal="center" vertical="center"/>
      <protection/>
    </xf>
    <xf numFmtId="0" fontId="73" fillId="0" borderId="20" xfId="0" applyFont="1" applyBorder="1" applyAlignment="1">
      <alignment horizontal="center" vertical="center"/>
    </xf>
    <xf numFmtId="41" fontId="73" fillId="0" borderId="20" xfId="0" applyNumberFormat="1" applyFont="1" applyFill="1" applyBorder="1" applyAlignment="1">
      <alignment horizontal="center" vertical="center"/>
    </xf>
    <xf numFmtId="3" fontId="73" fillId="0" borderId="0" xfId="0" applyNumberFormat="1" applyFont="1" applyAlignment="1">
      <alignment horizontal="center" vertical="center"/>
    </xf>
    <xf numFmtId="3" fontId="73" fillId="0" borderId="0" xfId="0" applyNumberFormat="1" applyFont="1" applyFill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49" fontId="10" fillId="0" borderId="20" xfId="0" applyNumberFormat="1" applyFont="1" applyFill="1" applyBorder="1" applyAlignment="1">
      <alignment horizontal="left" vertical="center"/>
    </xf>
    <xf numFmtId="49" fontId="8" fillId="0" borderId="20" xfId="0" applyNumberFormat="1" applyFont="1" applyFill="1" applyBorder="1" applyAlignment="1">
      <alignment horizontal="left" vertical="center"/>
    </xf>
    <xf numFmtId="0" fontId="6" fillId="0" borderId="150" xfId="0" applyFont="1" applyBorder="1" applyAlignment="1">
      <alignment horizontal="center" vertical="center" wrapText="1"/>
    </xf>
    <xf numFmtId="0" fontId="6" fillId="0" borderId="151" xfId="0" applyFont="1" applyBorder="1" applyAlignment="1">
      <alignment horizontal="center" vertical="center" wrapText="1"/>
    </xf>
    <xf numFmtId="0" fontId="6" fillId="0" borderId="173" xfId="0" applyFont="1" applyBorder="1" applyAlignment="1">
      <alignment horizontal="center" vertical="center"/>
    </xf>
    <xf numFmtId="0" fontId="6" fillId="0" borderId="174" xfId="0" applyFont="1" applyBorder="1" applyAlignment="1">
      <alignment horizontal="center" vertical="center"/>
    </xf>
    <xf numFmtId="0" fontId="6" fillId="0" borderId="175" xfId="0" applyFont="1" applyBorder="1" applyAlignment="1">
      <alignment horizontal="center" vertical="center"/>
    </xf>
    <xf numFmtId="0" fontId="6" fillId="0" borderId="176" xfId="0" applyFont="1" applyBorder="1" applyAlignment="1">
      <alignment horizontal="center" vertical="center"/>
    </xf>
    <xf numFmtId="0" fontId="6" fillId="0" borderId="177" xfId="0" applyFont="1" applyBorder="1" applyAlignment="1">
      <alignment horizontal="center" vertical="center"/>
    </xf>
    <xf numFmtId="49" fontId="5" fillId="0" borderId="97" xfId="0" applyNumberFormat="1" applyFont="1" applyBorder="1" applyAlignment="1">
      <alignment horizontal="left" vertical="center"/>
    </xf>
    <xf numFmtId="49" fontId="6" fillId="0" borderId="97" xfId="0" applyNumberFormat="1" applyFont="1" applyBorder="1" applyAlignment="1">
      <alignment vertical="center"/>
    </xf>
    <xf numFmtId="49" fontId="3" fillId="0" borderId="99" xfId="0" applyNumberFormat="1" applyFont="1" applyBorder="1" applyAlignment="1">
      <alignment vertical="center"/>
    </xf>
    <xf numFmtId="49" fontId="3" fillId="0" borderId="101" xfId="0" applyNumberFormat="1" applyFont="1" applyBorder="1" applyAlignment="1">
      <alignment vertical="center"/>
    </xf>
    <xf numFmtId="49" fontId="3" fillId="0" borderId="97" xfId="0" applyNumberFormat="1" applyFont="1" applyBorder="1" applyAlignment="1">
      <alignment vertical="center"/>
    </xf>
    <xf numFmtId="49" fontId="6" fillId="0" borderId="178" xfId="0" applyNumberFormat="1" applyFont="1" applyBorder="1" applyAlignment="1">
      <alignment horizontal="center" vertical="center"/>
    </xf>
    <xf numFmtId="49" fontId="6" fillId="0" borderId="173" xfId="0" applyNumberFormat="1" applyFont="1" applyBorder="1" applyAlignment="1">
      <alignment horizontal="center" vertical="center"/>
    </xf>
    <xf numFmtId="41" fontId="6" fillId="0" borderId="159" xfId="0" applyNumberFormat="1" applyFont="1" applyBorder="1" applyAlignment="1">
      <alignment horizontal="center" vertical="center"/>
    </xf>
    <xf numFmtId="41" fontId="6" fillId="0" borderId="174" xfId="0" applyNumberFormat="1" applyFont="1" applyBorder="1" applyAlignment="1">
      <alignment horizontal="center" vertical="center"/>
    </xf>
    <xf numFmtId="41" fontId="6" fillId="0" borderId="175" xfId="0" applyNumberFormat="1" applyFont="1" applyBorder="1" applyAlignment="1">
      <alignment horizontal="center" vertical="center"/>
    </xf>
    <xf numFmtId="41" fontId="6" fillId="0" borderId="160" xfId="0" applyNumberFormat="1" applyFont="1" applyBorder="1" applyAlignment="1">
      <alignment horizontal="center" vertical="center"/>
    </xf>
    <xf numFmtId="41" fontId="4" fillId="13" borderId="177" xfId="0" applyNumberFormat="1" applyFont="1" applyFill="1" applyBorder="1" applyAlignment="1">
      <alignment horizontal="center" vertical="center"/>
    </xf>
    <xf numFmtId="41" fontId="6" fillId="0" borderId="151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49" fontId="6" fillId="0" borderId="146" xfId="0" applyNumberFormat="1" applyFont="1" applyBorder="1" applyAlignment="1">
      <alignment vertical="center"/>
    </xf>
    <xf numFmtId="49" fontId="3" fillId="0" borderId="179" xfId="0" applyNumberFormat="1" applyFont="1" applyBorder="1" applyAlignment="1">
      <alignment vertical="center"/>
    </xf>
    <xf numFmtId="49" fontId="6" fillId="32" borderId="178" xfId="0" applyNumberFormat="1" applyFont="1" applyFill="1" applyBorder="1" applyAlignment="1">
      <alignment horizontal="center" vertical="center"/>
    </xf>
    <xf numFmtId="49" fontId="6" fillId="32" borderId="159" xfId="0" applyNumberFormat="1" applyFont="1" applyFill="1" applyBorder="1" applyAlignment="1">
      <alignment horizontal="center" vertical="center"/>
    </xf>
    <xf numFmtId="41" fontId="6" fillId="32" borderId="173" xfId="0" applyNumberFormat="1" applyFont="1" applyFill="1" applyBorder="1" applyAlignment="1">
      <alignment horizontal="center" vertical="center"/>
    </xf>
    <xf numFmtId="41" fontId="6" fillId="32" borderId="160" xfId="0" applyNumberFormat="1" applyFont="1" applyFill="1" applyBorder="1" applyAlignment="1">
      <alignment horizontal="center" vertical="center"/>
    </xf>
    <xf numFmtId="41" fontId="6" fillId="32" borderId="175" xfId="0" applyNumberFormat="1" applyFont="1" applyFill="1" applyBorder="1" applyAlignment="1">
      <alignment horizontal="center" vertical="center"/>
    </xf>
    <xf numFmtId="41" fontId="6" fillId="32" borderId="180" xfId="0" applyNumberFormat="1" applyFont="1" applyFill="1" applyBorder="1" applyAlignment="1">
      <alignment horizontal="center" vertical="center"/>
    </xf>
    <xf numFmtId="41" fontId="6" fillId="32" borderId="159" xfId="0" applyNumberFormat="1" applyFont="1" applyFill="1" applyBorder="1" applyAlignment="1">
      <alignment horizontal="center" vertical="center"/>
    </xf>
    <xf numFmtId="41" fontId="6" fillId="32" borderId="181" xfId="0" applyNumberFormat="1" applyFont="1" applyFill="1" applyBorder="1" applyAlignment="1">
      <alignment horizontal="center" vertical="center"/>
    </xf>
    <xf numFmtId="0" fontId="6" fillId="0" borderId="18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6" fillId="0" borderId="31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6" fillId="35" borderId="181" xfId="0" applyFont="1" applyFill="1" applyBorder="1" applyAlignment="1">
      <alignment horizontal="center" vertical="center"/>
    </xf>
    <xf numFmtId="1" fontId="6" fillId="35" borderId="182" xfId="0" applyNumberFormat="1" applyFont="1" applyFill="1" applyBorder="1" applyAlignment="1">
      <alignment horizontal="right" vertical="center"/>
    </xf>
    <xf numFmtId="1" fontId="6" fillId="35" borderId="90" xfId="0" applyNumberFormat="1" applyFont="1" applyFill="1" applyBorder="1" applyAlignment="1">
      <alignment horizontal="right" vertical="center"/>
    </xf>
    <xf numFmtId="1" fontId="6" fillId="35" borderId="175" xfId="0" applyNumberFormat="1" applyFont="1" applyFill="1" applyBorder="1" applyAlignment="1">
      <alignment horizontal="right" vertical="center"/>
    </xf>
    <xf numFmtId="1" fontId="6" fillId="35" borderId="176" xfId="0" applyNumberFormat="1" applyFont="1" applyFill="1" applyBorder="1" applyAlignment="1">
      <alignment horizontal="right" vertical="center"/>
    </xf>
    <xf numFmtId="1" fontId="6" fillId="35" borderId="177" xfId="0" applyNumberFormat="1" applyFont="1" applyFill="1" applyBorder="1" applyAlignment="1">
      <alignment horizontal="right" vertical="center"/>
    </xf>
    <xf numFmtId="1" fontId="6" fillId="35" borderId="181" xfId="0" applyNumberFormat="1" applyFont="1" applyFill="1" applyBorder="1" applyAlignment="1">
      <alignment horizontal="center" vertical="center"/>
    </xf>
    <xf numFmtId="41" fontId="7" fillId="0" borderId="0" xfId="45" applyNumberFormat="1" applyFont="1" applyFill="1" applyBorder="1" applyAlignment="1">
      <alignment horizontal="center" vertical="center"/>
      <protection/>
    </xf>
    <xf numFmtId="41" fontId="6" fillId="0" borderId="183" xfId="0" applyNumberFormat="1" applyFont="1" applyFill="1" applyBorder="1" applyAlignment="1">
      <alignment horizontal="center" vertical="center"/>
    </xf>
    <xf numFmtId="41" fontId="7" fillId="34" borderId="183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6" fillId="0" borderId="184" xfId="0" applyNumberFormat="1" applyFont="1" applyFill="1" applyBorder="1" applyAlignment="1">
      <alignment horizontal="center" vertical="center"/>
    </xf>
    <xf numFmtId="41" fontId="3" fillId="0" borderId="62" xfId="0" applyNumberFormat="1" applyFont="1" applyFill="1" applyBorder="1" applyAlignment="1">
      <alignment horizontal="center" vertical="center"/>
    </xf>
    <xf numFmtId="41" fontId="3" fillId="0" borderId="185" xfId="0" applyNumberFormat="1" applyFont="1" applyFill="1" applyBorder="1" applyAlignment="1">
      <alignment horizontal="center" vertical="center"/>
    </xf>
    <xf numFmtId="41" fontId="6" fillId="0" borderId="186" xfId="0" applyNumberFormat="1" applyFont="1" applyFill="1" applyBorder="1" applyAlignment="1">
      <alignment horizontal="center" vertical="center"/>
    </xf>
    <xf numFmtId="41" fontId="6" fillId="0" borderId="187" xfId="0" applyNumberFormat="1" applyFont="1" applyFill="1" applyBorder="1" applyAlignment="1">
      <alignment horizontal="center" vertical="center"/>
    </xf>
    <xf numFmtId="41" fontId="3" fillId="0" borderId="188" xfId="0" applyNumberFormat="1" applyFont="1" applyFill="1" applyBorder="1" applyAlignment="1">
      <alignment horizontal="center" vertical="center"/>
    </xf>
    <xf numFmtId="41" fontId="3" fillId="0" borderId="189" xfId="0" applyNumberFormat="1" applyFont="1" applyFill="1" applyBorder="1" applyAlignment="1">
      <alignment horizontal="center" vertical="center"/>
    </xf>
    <xf numFmtId="41" fontId="6" fillId="0" borderId="119" xfId="0" applyNumberFormat="1" applyFont="1" applyBorder="1" applyAlignment="1">
      <alignment horizontal="center" vertical="center"/>
    </xf>
    <xf numFmtId="0" fontId="6" fillId="0" borderId="144" xfId="0" applyFont="1" applyBorder="1" applyAlignment="1">
      <alignment horizontal="center" vertical="center"/>
    </xf>
    <xf numFmtId="41" fontId="6" fillId="0" borderId="76" xfId="0" applyNumberFormat="1" applyFont="1" applyFill="1" applyBorder="1" applyAlignment="1">
      <alignment horizontal="center" vertical="center"/>
    </xf>
    <xf numFmtId="41" fontId="6" fillId="0" borderId="190" xfId="0" applyNumberFormat="1" applyFont="1" applyFill="1" applyBorder="1" applyAlignment="1">
      <alignment horizontal="center" vertical="center"/>
    </xf>
    <xf numFmtId="41" fontId="6" fillId="0" borderId="191" xfId="0" applyNumberFormat="1" applyFont="1" applyFill="1" applyBorder="1" applyAlignment="1">
      <alignment horizontal="center" vertical="center"/>
    </xf>
    <xf numFmtId="41" fontId="6" fillId="0" borderId="192" xfId="0" applyNumberFormat="1" applyFont="1" applyFill="1" applyBorder="1" applyAlignment="1">
      <alignment horizontal="center" vertical="center"/>
    </xf>
    <xf numFmtId="41" fontId="6" fillId="0" borderId="193" xfId="0" applyNumberFormat="1" applyFont="1" applyFill="1" applyBorder="1" applyAlignment="1">
      <alignment horizontal="center" vertical="center"/>
    </xf>
    <xf numFmtId="41" fontId="7" fillId="34" borderId="194" xfId="4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2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132" xfId="0" applyFont="1" applyBorder="1" applyAlignment="1">
      <alignment horizontal="center" vertical="center"/>
    </xf>
    <xf numFmtId="0" fontId="6" fillId="0" borderId="195" xfId="0" applyFont="1" applyBorder="1" applyAlignment="1">
      <alignment horizontal="center" vertical="center"/>
    </xf>
    <xf numFmtId="0" fontId="6" fillId="0" borderId="196" xfId="0" applyFont="1" applyBorder="1" applyAlignment="1">
      <alignment horizontal="center" vertical="center"/>
    </xf>
    <xf numFmtId="0" fontId="7" fillId="0" borderId="93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7" xfId="0" applyFont="1" applyBorder="1" applyAlignment="1">
      <alignment horizontal="center" vertical="center"/>
    </xf>
    <xf numFmtId="0" fontId="6" fillId="0" borderId="198" xfId="0" applyFont="1" applyBorder="1" applyAlignment="1">
      <alignment horizontal="center" vertical="center"/>
    </xf>
    <xf numFmtId="0" fontId="6" fillId="0" borderId="150" xfId="0" applyFont="1" applyBorder="1" applyAlignment="1">
      <alignment horizontal="center" vertical="center"/>
    </xf>
    <xf numFmtId="0" fontId="6" fillId="0" borderId="151" xfId="0" applyFont="1" applyBorder="1" applyAlignment="1">
      <alignment horizontal="center" vertical="center"/>
    </xf>
    <xf numFmtId="0" fontId="6" fillId="0" borderId="199" xfId="0" applyFont="1" applyBorder="1" applyAlignment="1">
      <alignment horizontal="center" vertical="center"/>
    </xf>
    <xf numFmtId="0" fontId="6" fillId="0" borderId="200" xfId="0" applyFont="1" applyBorder="1" applyAlignment="1">
      <alignment horizontal="center" vertical="center"/>
    </xf>
    <xf numFmtId="0" fontId="6" fillId="0" borderId="201" xfId="0" applyFont="1" applyBorder="1" applyAlignment="1">
      <alignment horizontal="center" vertical="center"/>
    </xf>
    <xf numFmtId="0" fontId="6" fillId="0" borderId="202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6" fillId="0" borderId="88" xfId="0" applyNumberFormat="1" applyFont="1" applyBorder="1" applyAlignment="1">
      <alignment horizontal="center" vertical="center"/>
    </xf>
    <xf numFmtId="49" fontId="6" fillId="0" borderId="95" xfId="0" applyNumberFormat="1" applyFont="1" applyBorder="1" applyAlignment="1">
      <alignment horizontal="center" vertical="center"/>
    </xf>
    <xf numFmtId="0" fontId="28" fillId="0" borderId="203" xfId="0" applyFont="1" applyBorder="1" applyAlignment="1">
      <alignment horizontal="center" vertical="center" wrapText="1"/>
    </xf>
    <xf numFmtId="0" fontId="28" fillId="0" borderId="161" xfId="0" applyFont="1" applyBorder="1" applyAlignment="1">
      <alignment horizontal="center" vertical="center" wrapText="1"/>
    </xf>
    <xf numFmtId="0" fontId="6" fillId="0" borderId="204" xfId="0" applyFont="1" applyBorder="1" applyAlignment="1">
      <alignment horizontal="center" vertical="center"/>
    </xf>
    <xf numFmtId="0" fontId="6" fillId="0" borderId="205" xfId="0" applyFont="1" applyBorder="1" applyAlignment="1">
      <alignment horizontal="center" vertical="center"/>
    </xf>
    <xf numFmtId="0" fontId="28" fillId="0" borderId="150" xfId="0" applyFont="1" applyBorder="1" applyAlignment="1">
      <alignment horizontal="center" vertical="center" wrapText="1"/>
    </xf>
    <xf numFmtId="0" fontId="28" fillId="0" borderId="151" xfId="0" applyFont="1" applyBorder="1" applyAlignment="1">
      <alignment horizontal="center" vertical="center" wrapText="1"/>
    </xf>
    <xf numFmtId="41" fontId="9" fillId="0" borderId="132" xfId="45" applyNumberFormat="1" applyFont="1" applyBorder="1" applyAlignment="1">
      <alignment horizontal="center" vertical="center"/>
      <protection/>
    </xf>
    <xf numFmtId="41" fontId="9" fillId="0" borderId="13" xfId="45" applyNumberFormat="1" applyFont="1" applyBorder="1" applyAlignment="1">
      <alignment horizontal="center" vertical="center"/>
      <protection/>
    </xf>
    <xf numFmtId="41" fontId="13" fillId="0" borderId="142" xfId="45" applyNumberFormat="1" applyFont="1" applyBorder="1" applyAlignment="1">
      <alignment vertical="center"/>
      <protection/>
    </xf>
    <xf numFmtId="41" fontId="10" fillId="0" borderId="133" xfId="45" applyNumberFormat="1" applyFont="1" applyBorder="1" applyAlignment="1">
      <alignment horizontal="center" vertical="center" wrapText="1"/>
      <protection/>
    </xf>
    <xf numFmtId="41" fontId="10" fillId="0" borderId="18" xfId="45" applyNumberFormat="1" applyFont="1" applyBorder="1" applyAlignment="1">
      <alignment horizontal="center" vertical="center" wrapText="1"/>
      <protection/>
    </xf>
    <xf numFmtId="41" fontId="10" fillId="0" borderId="133" xfId="45" applyNumberFormat="1" applyFont="1" applyFill="1" applyBorder="1" applyAlignment="1">
      <alignment horizontal="center" vertical="center" wrapText="1"/>
      <protection/>
    </xf>
    <xf numFmtId="41" fontId="10" fillId="0" borderId="18" xfId="45" applyNumberFormat="1" applyFont="1" applyFill="1" applyBorder="1" applyAlignment="1">
      <alignment horizontal="center" vertical="center" wrapText="1"/>
      <protection/>
    </xf>
    <xf numFmtId="41" fontId="13" fillId="0" borderId="15" xfId="45" applyNumberFormat="1" applyFont="1" applyBorder="1" applyAlignment="1">
      <alignment horizontal="center" vertical="center"/>
      <protection/>
    </xf>
    <xf numFmtId="41" fontId="7" fillId="0" borderId="0" xfId="45" applyNumberFormat="1" applyFont="1" applyAlignment="1">
      <alignment horizontal="center" vertical="center"/>
      <protection/>
    </xf>
    <xf numFmtId="41" fontId="9" fillId="0" borderId="133" xfId="45" applyNumberFormat="1" applyFont="1" applyFill="1" applyBorder="1" applyAlignment="1">
      <alignment horizontal="center" vertical="center"/>
      <protection/>
    </xf>
    <xf numFmtId="41" fontId="9" fillId="0" borderId="132" xfId="45" applyNumberFormat="1" applyFont="1" applyFill="1" applyBorder="1" applyAlignment="1">
      <alignment horizontal="center" vertical="center"/>
      <protection/>
    </xf>
    <xf numFmtId="41" fontId="9" fillId="0" borderId="18" xfId="45" applyNumberFormat="1" applyFont="1" applyFill="1" applyBorder="1" applyAlignment="1">
      <alignment horizontal="center" vertical="center"/>
      <protection/>
    </xf>
    <xf numFmtId="41" fontId="9" fillId="0" borderId="59" xfId="45" applyNumberFormat="1" applyFont="1" applyBorder="1" applyAlignment="1">
      <alignment horizontal="center" vertical="center"/>
      <protection/>
    </xf>
    <xf numFmtId="41" fontId="13" fillId="0" borderId="74" xfId="45" applyNumberFormat="1" applyFont="1" applyBorder="1" applyAlignment="1">
      <alignment vertical="center"/>
      <protection/>
    </xf>
    <xf numFmtId="41" fontId="7" fillId="0" borderId="0" xfId="45" applyNumberFormat="1" applyFont="1" applyFill="1" applyBorder="1" applyAlignment="1">
      <alignment horizontal="center" vertical="center"/>
      <protection/>
    </xf>
    <xf numFmtId="41" fontId="6" fillId="0" borderId="0" xfId="45" applyNumberFormat="1" applyFont="1" applyAlignment="1">
      <alignment horizontal="left" vertical="center"/>
      <protection/>
    </xf>
    <xf numFmtId="41" fontId="9" fillId="0" borderId="13" xfId="45" applyNumberFormat="1" applyFont="1" applyFill="1" applyBorder="1" applyAlignment="1">
      <alignment horizontal="center" vertical="center"/>
      <protection/>
    </xf>
    <xf numFmtId="41" fontId="13" fillId="0" borderId="142" xfId="45" applyNumberFormat="1" applyFont="1" applyFill="1" applyBorder="1" applyAlignment="1">
      <alignment vertical="center"/>
      <protection/>
    </xf>
    <xf numFmtId="41" fontId="9" fillId="0" borderId="133" xfId="45" applyNumberFormat="1" applyFont="1" applyBorder="1" applyAlignment="1">
      <alignment horizontal="center" vertical="center"/>
      <protection/>
    </xf>
    <xf numFmtId="41" fontId="9" fillId="0" borderId="18" xfId="45" applyNumberFormat="1" applyFont="1" applyBorder="1" applyAlignment="1">
      <alignment horizontal="center" vertical="center"/>
      <protection/>
    </xf>
    <xf numFmtId="0" fontId="6" fillId="0" borderId="82" xfId="0" applyFont="1" applyBorder="1" applyAlignment="1">
      <alignment horizontal="center" vertical="center"/>
    </xf>
    <xf numFmtId="0" fontId="6" fillId="0" borderId="20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7" xfId="0" applyFont="1" applyBorder="1" applyAlignment="1">
      <alignment horizontal="center" vertical="center"/>
    </xf>
    <xf numFmtId="0" fontId="6" fillId="0" borderId="187" xfId="0" applyFont="1" applyBorder="1" applyAlignment="1">
      <alignment horizontal="center" vertical="center"/>
    </xf>
    <xf numFmtId="0" fontId="6" fillId="0" borderId="116" xfId="0" applyFont="1" applyBorder="1" applyAlignment="1">
      <alignment horizontal="center" vertical="center"/>
    </xf>
    <xf numFmtId="0" fontId="6" fillId="0" borderId="11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6" fillId="0" borderId="133" xfId="0" applyFont="1" applyBorder="1" applyAlignment="1">
      <alignment horizontal="center" vertical="center"/>
    </xf>
    <xf numFmtId="0" fontId="6" fillId="0" borderId="136" xfId="0" applyFont="1" applyBorder="1" applyAlignment="1">
      <alignment horizontal="center" vertical="center"/>
    </xf>
    <xf numFmtId="0" fontId="6" fillId="0" borderId="138" xfId="0" applyFont="1" applyBorder="1" applyAlignment="1">
      <alignment horizontal="center" vertical="center"/>
    </xf>
    <xf numFmtId="0" fontId="6" fillId="0" borderId="131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9" fillId="0" borderId="133" xfId="0" applyFont="1" applyBorder="1" applyAlignment="1">
      <alignment horizontal="center" vertical="center"/>
    </xf>
    <xf numFmtId="0" fontId="9" fillId="0" borderId="13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9" fillId="0" borderId="82" xfId="0" applyFont="1" applyFill="1" applyBorder="1" applyAlignment="1">
      <alignment horizontal="center" vertical="center"/>
    </xf>
    <xf numFmtId="0" fontId="9" fillId="0" borderId="133" xfId="0" applyFont="1" applyFill="1" applyBorder="1" applyAlignment="1">
      <alignment horizontal="center" vertical="center"/>
    </xf>
    <xf numFmtId="0" fontId="9" fillId="0" borderId="13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6" fillId="0" borderId="59" xfId="0" applyNumberFormat="1" applyFont="1" applyBorder="1" applyAlignment="1">
      <alignment horizontal="center" vertical="center"/>
    </xf>
    <xf numFmtId="49" fontId="6" fillId="0" borderId="7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6" fillId="0" borderId="59" xfId="0" applyNumberFormat="1" applyFont="1" applyBorder="1" applyAlignment="1">
      <alignment horizontal="center"/>
    </xf>
    <xf numFmtId="49" fontId="6" fillId="0" borderId="74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 2" xfId="44"/>
    <cellStyle name="ปกติ_Sheet1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25"/>
          <c:y val="0.233"/>
          <c:w val="0.838"/>
          <c:h val="0.64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33666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3175">
                <a:solidFill>
                  <a:srgbClr val="336666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6633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339933"/>
                </a:solidFill>
              </a:ln>
            </c:spPr>
          </c:dPt>
          <c:dPt>
            <c:idx val="3"/>
            <c:spPr>
              <a:solidFill>
                <a:srgbClr val="9966FF"/>
              </a:solidFill>
              <a:ln w="3175">
                <a:solidFill>
                  <a:srgbClr val="336666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3175">
                <a:solidFill>
                  <a:srgbClr val="336666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996633"/>
                </a:solidFill>
              </a:ln>
            </c:spPr>
          </c:dPt>
          <c:dPt>
            <c:idx val="6"/>
            <c:spPr>
              <a:solidFill>
                <a:srgbClr val="33CC33"/>
              </a:solidFill>
              <a:ln w="3175">
                <a:solidFill>
                  <a:srgbClr val="666699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'[1]Sheet1'!$F$9:$F$15</c:f>
              <c:strCache>
                <c:ptCount val="7"/>
                <c:pt idx="0">
                  <c:v>ป.ตรี ภาคปกติ</c:v>
                </c:pt>
                <c:pt idx="1">
                  <c:v>ป.ตรี ภาคสมทบ</c:v>
                </c:pt>
                <c:pt idx="2">
                  <c:v>ป.โท ภาคปกติ</c:v>
                </c:pt>
                <c:pt idx="3">
                  <c:v>ป.โท ภาคพิเศษ</c:v>
                </c:pt>
                <c:pt idx="4">
                  <c:v>ป.เอก ภาคปกติ</c:v>
                </c:pt>
                <c:pt idx="5">
                  <c:v>ป.เอก ภาคพิเศษ</c:v>
                </c:pt>
                <c:pt idx="6">
                  <c:v>ประกาศนียบัตรบัณฑิต</c:v>
                </c:pt>
              </c:strCache>
            </c:strRef>
          </c:cat>
          <c:val>
            <c:numRef>
              <c:f>'[1]Sheet1'!$G$9:$G$15</c:f>
              <c:numCache>
                <c:ptCount val="7"/>
                <c:pt idx="0">
                  <c:v>10709</c:v>
                </c:pt>
                <c:pt idx="1">
                  <c:v>701</c:v>
                </c:pt>
                <c:pt idx="2">
                  <c:v>201</c:v>
                </c:pt>
                <c:pt idx="3">
                  <c:v>483</c:v>
                </c:pt>
                <c:pt idx="4">
                  <c:v>65</c:v>
                </c:pt>
                <c:pt idx="5">
                  <c:v>13</c:v>
                </c:pt>
                <c:pt idx="6">
                  <c:v>57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342900</xdr:colOff>
      <xdr:row>5</xdr:row>
      <xdr:rowOff>266700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38100</xdr:colOff>
      <xdr:row>5</xdr:row>
      <xdr:rowOff>123825</xdr:rowOff>
    </xdr:from>
    <xdr:ext cx="5724525" cy="638175"/>
    <xdr:sp>
      <xdr:nvSpPr>
        <xdr:cNvPr id="2" name="สี่เหลี่ยมผืนผ้า 2"/>
        <xdr:cNvSpPr>
          <a:spLocks/>
        </xdr:cNvSpPr>
      </xdr:nvSpPr>
      <xdr:spPr>
        <a:xfrm>
          <a:off x="38100" y="1647825"/>
          <a:ext cx="57245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3333CC"/>
              </a:solidFill>
            </a:rPr>
            <a:t>สถิตินิสิต</a:t>
          </a:r>
          <a:r>
            <a:rPr lang="en-US" cap="none" sz="3500" b="1" i="0" u="none" baseline="0">
              <a:solidFill>
                <a:srgbClr val="3333CC"/>
              </a:solidFill>
            </a:rPr>
            <a:t>มหาวิทยาลัย</a:t>
          </a:r>
          <a:r>
            <a:rPr lang="en-US" cap="none" sz="3200" b="1" i="0" u="none" baseline="0">
              <a:solidFill>
                <a:srgbClr val="3333CC"/>
              </a:solidFill>
            </a:rPr>
            <a:t>ทักษิณ</a:t>
          </a:r>
        </a:p>
      </xdr:txBody>
    </xdr:sp>
    <xdr:clientData/>
  </xdr:oneCellAnchor>
  <xdr:oneCellAnchor>
    <xdr:from>
      <xdr:col>0</xdr:col>
      <xdr:colOff>76200</xdr:colOff>
      <xdr:row>8</xdr:row>
      <xdr:rowOff>123825</xdr:rowOff>
    </xdr:from>
    <xdr:ext cx="5943600" cy="685800"/>
    <xdr:sp>
      <xdr:nvSpPr>
        <xdr:cNvPr id="3" name="สี่เหลี่ยมผืนผ้า 3"/>
        <xdr:cNvSpPr>
          <a:spLocks/>
        </xdr:cNvSpPr>
      </xdr:nvSpPr>
      <xdr:spPr>
        <a:xfrm>
          <a:off x="76200" y="2562225"/>
          <a:ext cx="59436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</a:rPr>
            <a:t>ประจำปีการศึกษา </a:t>
          </a:r>
          <a:r>
            <a:rPr lang="en-US" cap="none" sz="3600" b="1" i="0" u="none" baseline="0">
              <a:solidFill>
                <a:srgbClr val="000000"/>
              </a:solidFill>
            </a:rPr>
            <a:t>2560</a:t>
          </a:r>
        </a:p>
      </xdr:txBody>
    </xdr:sp>
    <xdr:clientData/>
  </xdr:oneCellAnchor>
  <xdr:twoCellAnchor>
    <xdr:from>
      <xdr:col>0</xdr:col>
      <xdr:colOff>209550</xdr:colOff>
      <xdr:row>14</xdr:row>
      <xdr:rowOff>95250</xdr:rowOff>
    </xdr:from>
    <xdr:to>
      <xdr:col>8</xdr:col>
      <xdr:colOff>342900</xdr:colOff>
      <xdr:row>25</xdr:row>
      <xdr:rowOff>9525</xdr:rowOff>
    </xdr:to>
    <xdr:graphicFrame>
      <xdr:nvGraphicFramePr>
        <xdr:cNvPr id="4" name="แผนภูมิ 8"/>
        <xdr:cNvGraphicFramePr/>
      </xdr:nvGraphicFramePr>
      <xdr:xfrm>
        <a:off x="209550" y="4362450"/>
        <a:ext cx="561975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26;&#3617;&#3640;&#3604;&#3591;&#3634;&#3609;3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DTSU01\Downloads\&#3626;&#3606;&#3636;&#3605;&#3636;&#3614;&#3633;&#3607;&#3621;&#3640;&#3591;%20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F9" t="str">
            <v>ป.ตรี ภาคปกติ</v>
          </cell>
          <cell r="G9">
            <v>10709</v>
          </cell>
        </row>
        <row r="10">
          <cell r="F10" t="str">
            <v>ป.ตรี ภาคสมทบ</v>
          </cell>
          <cell r="G10">
            <v>701</v>
          </cell>
        </row>
        <row r="11">
          <cell r="F11" t="str">
            <v>ป.โท ภาคปกติ</v>
          </cell>
          <cell r="G11">
            <v>201</v>
          </cell>
        </row>
        <row r="12">
          <cell r="F12" t="str">
            <v>ป.โท ภาคพิเศษ</v>
          </cell>
          <cell r="G12">
            <v>483</v>
          </cell>
        </row>
        <row r="13">
          <cell r="F13" t="str">
            <v>ป.เอก ภาคปกติ</v>
          </cell>
          <cell r="G13">
            <v>65</v>
          </cell>
        </row>
        <row r="14">
          <cell r="F14" t="str">
            <v>ป.เอก ภาคพิเศษ</v>
          </cell>
          <cell r="G14">
            <v>13</v>
          </cell>
        </row>
        <row r="15">
          <cell r="F15" t="str">
            <v>ประกาศนียบัตรบัณฑิต</v>
          </cell>
          <cell r="G15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สถิติรวมทั้งสิ้นวิทยาเขตพัทลุง"/>
      <sheetName val="ปี1 ป.โทพัทลุง"/>
      <sheetName val="ป.ตรีพัทลุง"/>
      <sheetName val="ป.ตรีสมทบพัทลุง"/>
      <sheetName val="ป.โทพัทลุง"/>
      <sheetName val="จำนวนที่มีชื่อ"/>
      <sheetName val="Sheet1"/>
    </sheetNames>
    <sheetDataSet>
      <sheetData sheetId="3">
        <row r="9">
          <cell r="B9">
            <v>0</v>
          </cell>
          <cell r="C9">
            <v>0</v>
          </cell>
          <cell r="E9">
            <v>2</v>
          </cell>
          <cell r="F9">
            <v>5</v>
          </cell>
          <cell r="H9">
            <v>11</v>
          </cell>
          <cell r="I9">
            <v>3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</row>
        <row r="19">
          <cell r="B19">
            <v>0</v>
          </cell>
          <cell r="C19">
            <v>0</v>
          </cell>
          <cell r="E19">
            <v>9</v>
          </cell>
          <cell r="F19">
            <v>3</v>
          </cell>
          <cell r="H19">
            <v>14</v>
          </cell>
          <cell r="I19">
            <v>1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7:I48"/>
  <sheetViews>
    <sheetView showGridLines="0" zoomScale="50" zoomScaleNormal="50" zoomScalePageLayoutView="0" workbookViewId="0" topLeftCell="A1">
      <selection activeCell="A1" sqref="A1"/>
    </sheetView>
  </sheetViews>
  <sheetFormatPr defaultColWidth="9.00390625" defaultRowHeight="24"/>
  <cols>
    <col min="9" max="9" width="11.50390625" style="0" customWidth="1"/>
  </cols>
  <sheetData>
    <row r="7" spans="1:9" ht="24">
      <c r="A7" s="683"/>
      <c r="B7" s="683"/>
      <c r="C7" s="683"/>
      <c r="D7" s="683"/>
      <c r="E7" s="683"/>
      <c r="F7" s="683"/>
      <c r="G7" s="683"/>
      <c r="H7" s="683"/>
      <c r="I7" s="683"/>
    </row>
    <row r="31" spans="2:9" s="148" customFormat="1" ht="31.5" customHeight="1">
      <c r="B31" s="293" t="s">
        <v>164</v>
      </c>
      <c r="D31" s="684" t="s">
        <v>211</v>
      </c>
      <c r="E31" s="684"/>
      <c r="F31" s="684"/>
      <c r="G31" s="684"/>
      <c r="H31" s="684"/>
      <c r="I31" s="684"/>
    </row>
    <row r="32" spans="4:9" s="148" customFormat="1" ht="30" customHeight="1">
      <c r="D32" s="684" t="s">
        <v>435</v>
      </c>
      <c r="E32" s="684"/>
      <c r="F32" s="684"/>
      <c r="G32" s="684"/>
      <c r="H32" s="684"/>
      <c r="I32" s="684"/>
    </row>
    <row r="46" ht="24">
      <c r="A46" s="682"/>
    </row>
    <row r="47" ht="24">
      <c r="A47" s="682"/>
    </row>
    <row r="48" ht="24">
      <c r="A48" s="682"/>
    </row>
  </sheetData>
  <sheetProtection/>
  <mergeCells count="3">
    <mergeCell ref="A7:I7"/>
    <mergeCell ref="D31:I31"/>
    <mergeCell ref="D32:I32"/>
  </mergeCells>
  <printOptions horizontalCentered="1"/>
  <pageMargins left="0.7086614173228347" right="0.5905511811023623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8"/>
  <sheetViews>
    <sheetView showGridLines="0" zoomScalePageLayoutView="0" workbookViewId="0" topLeftCell="A1">
      <selection activeCell="A1" sqref="A1:M1"/>
    </sheetView>
  </sheetViews>
  <sheetFormatPr defaultColWidth="5.00390625" defaultRowHeight="23.25" customHeight="1"/>
  <cols>
    <col min="1" max="1" width="33.875" style="115" customWidth="1"/>
    <col min="2" max="10" width="5.00390625" style="9" customWidth="1"/>
    <col min="11" max="11" width="5.50390625" style="9" customWidth="1"/>
    <col min="12" max="13" width="5.625" style="9" customWidth="1"/>
    <col min="14" max="16384" width="5.00390625" style="8" customWidth="1"/>
  </cols>
  <sheetData>
    <row r="1" spans="1:13" s="153" customFormat="1" ht="24.75" customHeight="1">
      <c r="A1" s="753" t="s">
        <v>0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</row>
    <row r="2" spans="1:19" s="153" customFormat="1" ht="24.75" customHeight="1">
      <c r="A2" s="753" t="s">
        <v>214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753"/>
      <c r="M2" s="753"/>
      <c r="N2" s="132"/>
      <c r="O2" s="132"/>
      <c r="P2" s="132"/>
      <c r="Q2" s="132"/>
      <c r="R2" s="132"/>
      <c r="S2" s="132"/>
    </row>
    <row r="3" spans="1:13" s="153" customFormat="1" ht="24.75" customHeight="1">
      <c r="A3" s="753" t="s">
        <v>76</v>
      </c>
      <c r="B3" s="753"/>
      <c r="C3" s="753"/>
      <c r="D3" s="753"/>
      <c r="E3" s="753"/>
      <c r="F3" s="753"/>
      <c r="G3" s="753"/>
      <c r="H3" s="753"/>
      <c r="I3" s="753"/>
      <c r="J3" s="753"/>
      <c r="K3" s="753"/>
      <c r="L3" s="753"/>
      <c r="M3" s="753"/>
    </row>
    <row r="5" spans="1:13" s="154" customFormat="1" ht="23.25" customHeight="1">
      <c r="A5" s="767" t="s">
        <v>1</v>
      </c>
      <c r="B5" s="749" t="s">
        <v>8</v>
      </c>
      <c r="C5" s="696"/>
      <c r="D5" s="743"/>
      <c r="E5" s="749" t="s">
        <v>9</v>
      </c>
      <c r="F5" s="696"/>
      <c r="G5" s="743"/>
      <c r="H5" s="749" t="s">
        <v>10</v>
      </c>
      <c r="I5" s="696"/>
      <c r="J5" s="743"/>
      <c r="K5" s="749" t="s">
        <v>7</v>
      </c>
      <c r="L5" s="696"/>
      <c r="M5" s="743"/>
    </row>
    <row r="6" spans="1:13" s="154" customFormat="1" ht="23.25" customHeight="1">
      <c r="A6" s="768"/>
      <c r="B6" s="95" t="s">
        <v>4</v>
      </c>
      <c r="C6" s="95" t="s">
        <v>5</v>
      </c>
      <c r="D6" s="95" t="s">
        <v>6</v>
      </c>
      <c r="E6" s="95" t="s">
        <v>4</v>
      </c>
      <c r="F6" s="95" t="s">
        <v>5</v>
      </c>
      <c r="G6" s="95" t="s">
        <v>6</v>
      </c>
      <c r="H6" s="95" t="s">
        <v>4</v>
      </c>
      <c r="I6" s="95" t="s">
        <v>5</v>
      </c>
      <c r="J6" s="95" t="s">
        <v>6</v>
      </c>
      <c r="K6" s="95" t="s">
        <v>4</v>
      </c>
      <c r="L6" s="95" t="s">
        <v>5</v>
      </c>
      <c r="M6" s="95" t="s">
        <v>6</v>
      </c>
    </row>
    <row r="7" spans="1:13" ht="23.25" customHeight="1">
      <c r="A7" s="150" t="s">
        <v>368</v>
      </c>
      <c r="B7" s="76">
        <v>2</v>
      </c>
      <c r="C7" s="76">
        <v>81</v>
      </c>
      <c r="D7" s="123">
        <f>SUM(B7:C7)</f>
        <v>83</v>
      </c>
      <c r="E7" s="76">
        <v>8</v>
      </c>
      <c r="F7" s="76">
        <v>60</v>
      </c>
      <c r="G7" s="123">
        <f>SUM(E7:F7)</f>
        <v>68</v>
      </c>
      <c r="H7" s="76">
        <v>0</v>
      </c>
      <c r="I7" s="76">
        <v>1</v>
      </c>
      <c r="J7" s="123">
        <f>SUM(H7:I7)</f>
        <v>1</v>
      </c>
      <c r="K7" s="76">
        <f aca="true" t="shared" si="0" ref="K7:M11">SUM(B7,E7,H7)</f>
        <v>10</v>
      </c>
      <c r="L7" s="76">
        <f t="shared" si="0"/>
        <v>142</v>
      </c>
      <c r="M7" s="123">
        <f t="shared" si="0"/>
        <v>152</v>
      </c>
    </row>
    <row r="8" spans="1:13" ht="23.25" customHeight="1">
      <c r="A8" s="150" t="s">
        <v>361</v>
      </c>
      <c r="B8" s="76">
        <v>0</v>
      </c>
      <c r="C8" s="76">
        <v>0</v>
      </c>
      <c r="D8" s="123">
        <f>SUM(B8:C8)</f>
        <v>0</v>
      </c>
      <c r="E8" s="76">
        <v>0</v>
      </c>
      <c r="F8" s="76">
        <v>0</v>
      </c>
      <c r="G8" s="123">
        <f>SUM(E8:F8)</f>
        <v>0</v>
      </c>
      <c r="H8" s="76">
        <v>3</v>
      </c>
      <c r="I8" s="76">
        <v>15</v>
      </c>
      <c r="J8" s="123">
        <f>SUM(H8:I8)</f>
        <v>18</v>
      </c>
      <c r="K8" s="76">
        <f t="shared" si="0"/>
        <v>3</v>
      </c>
      <c r="L8" s="76">
        <f t="shared" si="0"/>
        <v>15</v>
      </c>
      <c r="M8" s="123">
        <f t="shared" si="0"/>
        <v>18</v>
      </c>
    </row>
    <row r="9" spans="1:13" ht="23.25" customHeight="1">
      <c r="A9" s="150" t="s">
        <v>362</v>
      </c>
      <c r="B9" s="76">
        <v>9</v>
      </c>
      <c r="C9" s="76">
        <v>51</v>
      </c>
      <c r="D9" s="123">
        <f>SUM(B9:C9)</f>
        <v>60</v>
      </c>
      <c r="E9" s="76">
        <v>0</v>
      </c>
      <c r="F9" s="76">
        <v>0</v>
      </c>
      <c r="G9" s="123">
        <f>SUM(E9:F9)</f>
        <v>0</v>
      </c>
      <c r="H9" s="76">
        <v>0</v>
      </c>
      <c r="I9" s="76">
        <v>0</v>
      </c>
      <c r="J9" s="123">
        <f>SUM(H9:I9)</f>
        <v>0</v>
      </c>
      <c r="K9" s="76">
        <f t="shared" si="0"/>
        <v>9</v>
      </c>
      <c r="L9" s="76">
        <f t="shared" si="0"/>
        <v>51</v>
      </c>
      <c r="M9" s="123">
        <f t="shared" si="0"/>
        <v>60</v>
      </c>
    </row>
    <row r="10" spans="1:13" ht="23.25" customHeight="1">
      <c r="A10" s="150" t="s">
        <v>363</v>
      </c>
      <c r="B10" s="76">
        <v>10</v>
      </c>
      <c r="C10" s="76">
        <v>61</v>
      </c>
      <c r="D10" s="123">
        <f>SUM(B10:C10)</f>
        <v>71</v>
      </c>
      <c r="E10" s="76">
        <v>5</v>
      </c>
      <c r="F10" s="76">
        <v>30</v>
      </c>
      <c r="G10" s="123">
        <f>SUM(E10:F10)</f>
        <v>35</v>
      </c>
      <c r="H10" s="76">
        <v>3</v>
      </c>
      <c r="I10" s="76">
        <v>18</v>
      </c>
      <c r="J10" s="123">
        <f>SUM(H10:I10)</f>
        <v>21</v>
      </c>
      <c r="K10" s="76">
        <f t="shared" si="0"/>
        <v>18</v>
      </c>
      <c r="L10" s="76">
        <f t="shared" si="0"/>
        <v>109</v>
      </c>
      <c r="M10" s="123">
        <f t="shared" si="0"/>
        <v>127</v>
      </c>
    </row>
    <row r="11" spans="1:13" ht="23.25" customHeight="1">
      <c r="A11" s="150" t="s">
        <v>364</v>
      </c>
      <c r="B11" s="76">
        <v>3</v>
      </c>
      <c r="C11" s="76">
        <v>42</v>
      </c>
      <c r="D11" s="123">
        <f>SUM(B11:C11)</f>
        <v>45</v>
      </c>
      <c r="E11" s="76">
        <v>4</v>
      </c>
      <c r="F11" s="76">
        <v>38</v>
      </c>
      <c r="G11" s="123">
        <f>SUM(E11:F11)</f>
        <v>42</v>
      </c>
      <c r="H11" s="76">
        <v>3</v>
      </c>
      <c r="I11" s="76">
        <v>7</v>
      </c>
      <c r="J11" s="123">
        <f>SUM(H11:I11)</f>
        <v>10</v>
      </c>
      <c r="K11" s="76">
        <f t="shared" si="0"/>
        <v>10</v>
      </c>
      <c r="L11" s="76">
        <f t="shared" si="0"/>
        <v>87</v>
      </c>
      <c r="M11" s="123">
        <f t="shared" si="0"/>
        <v>97</v>
      </c>
    </row>
    <row r="12" spans="1:13" ht="23.25" customHeight="1">
      <c r="A12" s="150"/>
      <c r="B12" s="76"/>
      <c r="C12" s="76"/>
      <c r="D12" s="123"/>
      <c r="E12" s="76"/>
      <c r="F12" s="76"/>
      <c r="G12" s="123"/>
      <c r="H12" s="76"/>
      <c r="I12" s="76"/>
      <c r="J12" s="123"/>
      <c r="K12" s="76"/>
      <c r="L12" s="76"/>
      <c r="M12" s="123"/>
    </row>
    <row r="13" spans="1:13" ht="23.25" customHeight="1">
      <c r="A13" s="151" t="s">
        <v>6</v>
      </c>
      <c r="B13" s="112">
        <f>SUM(B7:B12)</f>
        <v>24</v>
      </c>
      <c r="C13" s="112">
        <f>SUM(C7:C12)</f>
        <v>235</v>
      </c>
      <c r="D13" s="112">
        <f>SUM(B13:C13)</f>
        <v>259</v>
      </c>
      <c r="E13" s="112">
        <f>SUM(E7:E12)</f>
        <v>17</v>
      </c>
      <c r="F13" s="112">
        <f>SUM(F7:F12)</f>
        <v>128</v>
      </c>
      <c r="G13" s="112">
        <f>SUM(E13:F13)</f>
        <v>145</v>
      </c>
      <c r="H13" s="112">
        <f>SUM(H7:H12)</f>
        <v>9</v>
      </c>
      <c r="I13" s="112">
        <f>SUM(I7:I12)</f>
        <v>41</v>
      </c>
      <c r="J13" s="112">
        <f>SUM(H13:I13)</f>
        <v>50</v>
      </c>
      <c r="K13" s="112">
        <f>SUM(B13,E13,H13)</f>
        <v>50</v>
      </c>
      <c r="L13" s="112">
        <f>SUM(C13,F13,I13)</f>
        <v>404</v>
      </c>
      <c r="M13" s="112">
        <f>SUM(D13,G13,J13)</f>
        <v>454</v>
      </c>
    </row>
    <row r="14" ht="14.25" customHeight="1"/>
    <row r="15" spans="1:13" ht="23.25" customHeight="1">
      <c r="A15" s="753" t="s">
        <v>0</v>
      </c>
      <c r="B15" s="753"/>
      <c r="C15" s="753"/>
      <c r="D15" s="753"/>
      <c r="E15" s="753"/>
      <c r="F15" s="753"/>
      <c r="G15" s="753"/>
      <c r="H15" s="753"/>
      <c r="I15" s="753"/>
      <c r="J15" s="753"/>
      <c r="K15" s="753"/>
      <c r="L15" s="753"/>
      <c r="M15" s="753"/>
    </row>
    <row r="16" spans="1:13" ht="23.25" customHeight="1">
      <c r="A16" s="753" t="s">
        <v>214</v>
      </c>
      <c r="B16" s="753"/>
      <c r="C16" s="753"/>
      <c r="D16" s="753"/>
      <c r="E16" s="753"/>
      <c r="F16" s="753"/>
      <c r="G16" s="753"/>
      <c r="H16" s="753"/>
      <c r="I16" s="753"/>
      <c r="J16" s="753"/>
      <c r="K16" s="753"/>
      <c r="L16" s="753"/>
      <c r="M16" s="753"/>
    </row>
    <row r="17" spans="1:13" ht="23.25" customHeight="1">
      <c r="A17" s="753" t="s">
        <v>77</v>
      </c>
      <c r="B17" s="753"/>
      <c r="C17" s="753"/>
      <c r="D17" s="753"/>
      <c r="E17" s="753"/>
      <c r="F17" s="753"/>
      <c r="G17" s="753"/>
      <c r="H17" s="753"/>
      <c r="I17" s="753"/>
      <c r="J17" s="753"/>
      <c r="K17" s="753"/>
      <c r="L17" s="753"/>
      <c r="M17" s="753"/>
    </row>
    <row r="19" spans="1:13" ht="23.25" customHeight="1">
      <c r="A19" s="767" t="s">
        <v>1</v>
      </c>
      <c r="B19" s="749" t="s">
        <v>8</v>
      </c>
      <c r="C19" s="696"/>
      <c r="D19" s="743"/>
      <c r="E19" s="749" t="s">
        <v>9</v>
      </c>
      <c r="F19" s="696"/>
      <c r="G19" s="743"/>
      <c r="H19" s="749" t="s">
        <v>10</v>
      </c>
      <c r="I19" s="696"/>
      <c r="J19" s="743"/>
      <c r="K19" s="749" t="s">
        <v>7</v>
      </c>
      <c r="L19" s="696"/>
      <c r="M19" s="743"/>
    </row>
    <row r="20" spans="1:13" ht="23.25" customHeight="1">
      <c r="A20" s="768"/>
      <c r="B20" s="95" t="s">
        <v>4</v>
      </c>
      <c r="C20" s="95" t="s">
        <v>5</v>
      </c>
      <c r="D20" s="95" t="s">
        <v>6</v>
      </c>
      <c r="E20" s="95" t="s">
        <v>4</v>
      </c>
      <c r="F20" s="95" t="s">
        <v>5</v>
      </c>
      <c r="G20" s="95" t="s">
        <v>6</v>
      </c>
      <c r="H20" s="95" t="s">
        <v>4</v>
      </c>
      <c r="I20" s="95" t="s">
        <v>5</v>
      </c>
      <c r="J20" s="95" t="s">
        <v>6</v>
      </c>
      <c r="K20" s="95" t="s">
        <v>4</v>
      </c>
      <c r="L20" s="95" t="s">
        <v>5</v>
      </c>
      <c r="M20" s="95" t="s">
        <v>6</v>
      </c>
    </row>
    <row r="21" spans="1:13" ht="23.25" customHeight="1">
      <c r="A21" s="150" t="s">
        <v>372</v>
      </c>
      <c r="B21" s="76">
        <v>17</v>
      </c>
      <c r="C21" s="155">
        <v>46</v>
      </c>
      <c r="D21" s="123">
        <f aca="true" t="shared" si="1" ref="D21:D26">SUM(B21:C21)</f>
        <v>63</v>
      </c>
      <c r="E21" s="76">
        <v>2</v>
      </c>
      <c r="F21" s="76">
        <v>16</v>
      </c>
      <c r="G21" s="123">
        <f aca="true" t="shared" si="2" ref="G21:G26">SUM(E21:F21)</f>
        <v>18</v>
      </c>
      <c r="H21" s="76">
        <v>0</v>
      </c>
      <c r="I21" s="76">
        <v>0</v>
      </c>
      <c r="J21" s="123">
        <f aca="true" t="shared" si="3" ref="J21:J26">SUM(H21:I21)</f>
        <v>0</v>
      </c>
      <c r="K21" s="76">
        <f aca="true" t="shared" si="4" ref="K21:M26">SUM(B21,E21,H21)</f>
        <v>19</v>
      </c>
      <c r="L21" s="76">
        <f t="shared" si="4"/>
        <v>62</v>
      </c>
      <c r="M21" s="123">
        <f t="shared" si="4"/>
        <v>81</v>
      </c>
    </row>
    <row r="22" spans="1:13" ht="23.25" customHeight="1">
      <c r="A22" s="150" t="s">
        <v>369</v>
      </c>
      <c r="B22" s="76">
        <v>3</v>
      </c>
      <c r="C22" s="76">
        <v>60</v>
      </c>
      <c r="D22" s="123">
        <f t="shared" si="1"/>
        <v>63</v>
      </c>
      <c r="E22" s="76">
        <v>6</v>
      </c>
      <c r="F22" s="76">
        <v>92</v>
      </c>
      <c r="G22" s="123">
        <f t="shared" si="2"/>
        <v>98</v>
      </c>
      <c r="H22" s="76">
        <v>0</v>
      </c>
      <c r="I22" s="76">
        <v>5</v>
      </c>
      <c r="J22" s="123">
        <f t="shared" si="3"/>
        <v>5</v>
      </c>
      <c r="K22" s="76">
        <f t="shared" si="4"/>
        <v>9</v>
      </c>
      <c r="L22" s="76">
        <f t="shared" si="4"/>
        <v>157</v>
      </c>
      <c r="M22" s="123">
        <f t="shared" si="4"/>
        <v>166</v>
      </c>
    </row>
    <row r="23" spans="1:13" ht="23.25" customHeight="1">
      <c r="A23" s="150" t="s">
        <v>370</v>
      </c>
      <c r="B23" s="76">
        <v>0</v>
      </c>
      <c r="C23" s="155">
        <v>61</v>
      </c>
      <c r="D23" s="123">
        <f t="shared" si="1"/>
        <v>61</v>
      </c>
      <c r="E23" s="76">
        <v>0</v>
      </c>
      <c r="F23" s="76">
        <v>0</v>
      </c>
      <c r="G23" s="123">
        <f t="shared" si="2"/>
        <v>0</v>
      </c>
      <c r="H23" s="76">
        <v>0</v>
      </c>
      <c r="I23" s="76">
        <v>3</v>
      </c>
      <c r="J23" s="123">
        <f t="shared" si="3"/>
        <v>3</v>
      </c>
      <c r="K23" s="76">
        <f t="shared" si="4"/>
        <v>0</v>
      </c>
      <c r="L23" s="76">
        <f t="shared" si="4"/>
        <v>64</v>
      </c>
      <c r="M23" s="123">
        <f t="shared" si="4"/>
        <v>64</v>
      </c>
    </row>
    <row r="24" spans="1:13" ht="23.25" customHeight="1">
      <c r="A24" s="150" t="s">
        <v>371</v>
      </c>
      <c r="B24" s="76">
        <v>1</v>
      </c>
      <c r="C24" s="155">
        <v>66</v>
      </c>
      <c r="D24" s="123">
        <f t="shared" si="1"/>
        <v>67</v>
      </c>
      <c r="E24" s="76">
        <v>0</v>
      </c>
      <c r="F24" s="76">
        <v>0</v>
      </c>
      <c r="G24" s="123">
        <f t="shared" si="2"/>
        <v>0</v>
      </c>
      <c r="H24" s="76">
        <v>0</v>
      </c>
      <c r="I24" s="76">
        <v>1</v>
      </c>
      <c r="J24" s="123">
        <f t="shared" si="3"/>
        <v>1</v>
      </c>
      <c r="K24" s="76">
        <f t="shared" si="4"/>
        <v>1</v>
      </c>
      <c r="L24" s="76">
        <f t="shared" si="4"/>
        <v>67</v>
      </c>
      <c r="M24" s="123">
        <f t="shared" si="4"/>
        <v>68</v>
      </c>
    </row>
    <row r="25" spans="1:13" ht="23.25" customHeight="1">
      <c r="A25" s="150" t="s">
        <v>363</v>
      </c>
      <c r="B25" s="76">
        <v>2</v>
      </c>
      <c r="C25" s="76">
        <v>14</v>
      </c>
      <c r="D25" s="123">
        <f t="shared" si="1"/>
        <v>16</v>
      </c>
      <c r="E25" s="76">
        <v>0</v>
      </c>
      <c r="F25" s="76">
        <v>9</v>
      </c>
      <c r="G25" s="123">
        <f t="shared" si="2"/>
        <v>9</v>
      </c>
      <c r="H25" s="76">
        <v>1</v>
      </c>
      <c r="I25" s="76">
        <v>7</v>
      </c>
      <c r="J25" s="123">
        <f t="shared" si="3"/>
        <v>8</v>
      </c>
      <c r="K25" s="76">
        <f t="shared" si="4"/>
        <v>3</v>
      </c>
      <c r="L25" s="76">
        <f t="shared" si="4"/>
        <v>30</v>
      </c>
      <c r="M25" s="123">
        <f t="shared" si="4"/>
        <v>33</v>
      </c>
    </row>
    <row r="26" spans="1:13" ht="23.25" customHeight="1">
      <c r="A26" s="150" t="s">
        <v>364</v>
      </c>
      <c r="B26" s="76">
        <v>4</v>
      </c>
      <c r="C26" s="76">
        <v>23</v>
      </c>
      <c r="D26" s="123">
        <f t="shared" si="1"/>
        <v>27</v>
      </c>
      <c r="E26" s="76">
        <v>6</v>
      </c>
      <c r="F26" s="76">
        <v>15</v>
      </c>
      <c r="G26" s="123">
        <f t="shared" si="2"/>
        <v>21</v>
      </c>
      <c r="H26" s="76">
        <v>1</v>
      </c>
      <c r="I26" s="76">
        <v>13</v>
      </c>
      <c r="J26" s="123">
        <f t="shared" si="3"/>
        <v>14</v>
      </c>
      <c r="K26" s="76">
        <f t="shared" si="4"/>
        <v>11</v>
      </c>
      <c r="L26" s="76">
        <f t="shared" si="4"/>
        <v>51</v>
      </c>
      <c r="M26" s="123">
        <f t="shared" si="4"/>
        <v>62</v>
      </c>
    </row>
    <row r="27" spans="1:13" ht="23.25" customHeight="1">
      <c r="A27" s="150"/>
      <c r="B27" s="76"/>
      <c r="C27" s="76"/>
      <c r="D27" s="123"/>
      <c r="E27" s="76"/>
      <c r="F27" s="76"/>
      <c r="G27" s="123"/>
      <c r="H27" s="76"/>
      <c r="I27" s="76"/>
      <c r="J27" s="123"/>
      <c r="K27" s="76"/>
      <c r="L27" s="76"/>
      <c r="M27" s="123"/>
    </row>
    <row r="28" spans="1:13" ht="23.25" customHeight="1">
      <c r="A28" s="151" t="s">
        <v>6</v>
      </c>
      <c r="B28" s="112">
        <f>SUM(B21:B27)</f>
        <v>27</v>
      </c>
      <c r="C28" s="112">
        <f>SUM(C21:C27)</f>
        <v>270</v>
      </c>
      <c r="D28" s="112">
        <f>SUM(B28:C28)</f>
        <v>297</v>
      </c>
      <c r="E28" s="112">
        <f>SUM(E21:E27)</f>
        <v>14</v>
      </c>
      <c r="F28" s="112">
        <f>SUM(F21:F27)</f>
        <v>132</v>
      </c>
      <c r="G28" s="112">
        <f>SUM(E28:F28)</f>
        <v>146</v>
      </c>
      <c r="H28" s="112">
        <f>SUM(H21:H27)</f>
        <v>2</v>
      </c>
      <c r="I28" s="112">
        <f>SUM(I21:I27)</f>
        <v>29</v>
      </c>
      <c r="J28" s="112">
        <f>SUM(H28:I28)</f>
        <v>31</v>
      </c>
      <c r="K28" s="112">
        <f>SUM(B28,E28,H28)</f>
        <v>43</v>
      </c>
      <c r="L28" s="112">
        <f>SUM(C28,F28,I28)</f>
        <v>431</v>
      </c>
      <c r="M28" s="112">
        <f>SUM(D28,G28,J28)</f>
        <v>474</v>
      </c>
    </row>
  </sheetData>
  <sheetProtection/>
  <mergeCells count="16">
    <mergeCell ref="A1:M1"/>
    <mergeCell ref="A2:M2"/>
    <mergeCell ref="A3:M3"/>
    <mergeCell ref="A5:A6"/>
    <mergeCell ref="B5:D5"/>
    <mergeCell ref="E5:G5"/>
    <mergeCell ref="H5:J5"/>
    <mergeCell ref="K5:M5"/>
    <mergeCell ref="A15:M15"/>
    <mergeCell ref="A16:M16"/>
    <mergeCell ref="A17:M17"/>
    <mergeCell ref="A19:A20"/>
    <mergeCell ref="B19:D19"/>
    <mergeCell ref="E19:G19"/>
    <mergeCell ref="H19:J19"/>
    <mergeCell ref="K19:M19"/>
  </mergeCells>
  <printOptions horizontalCentered="1"/>
  <pageMargins left="0.5905511811023623" right="0.5905511811023623" top="0.984251968503937" bottom="0.3937007874015748" header="0" footer="0"/>
  <pageSetup firstPageNumber="21" useFirstPageNumber="1" horizontalDpi="600" verticalDpi="600" orientation="landscape" paperSize="9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 &amp;P&amp;R&amp;"TH SarabunPSK,ธรรมดา"&amp;12ข้อมูล ณ วันที่ 7 กันยายน 2560</oddFooter>
  </headerFooter>
  <rowBreaks count="1" manualBreakCount="1">
    <brk id="1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S10"/>
  <sheetViews>
    <sheetView showGridLines="0" zoomScalePageLayoutView="0" workbookViewId="0" topLeftCell="A1">
      <selection activeCell="N11" sqref="N11"/>
    </sheetView>
  </sheetViews>
  <sheetFormatPr defaultColWidth="9.00390625" defaultRowHeight="24"/>
  <cols>
    <col min="1" max="1" width="32.125" style="115" customWidth="1"/>
    <col min="2" max="19" width="5.00390625" style="9" customWidth="1"/>
    <col min="20" max="16384" width="9.00390625" style="8" customWidth="1"/>
  </cols>
  <sheetData>
    <row r="1" spans="1:16" s="153" customFormat="1" ht="25.5" customHeight="1">
      <c r="A1" s="753" t="s">
        <v>0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  <c r="N1" s="753"/>
      <c r="O1" s="753"/>
      <c r="P1" s="753"/>
    </row>
    <row r="2" spans="1:19" s="153" customFormat="1" ht="25.5" customHeight="1">
      <c r="A2" s="753" t="s">
        <v>214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753"/>
      <c r="M2" s="753"/>
      <c r="N2" s="753"/>
      <c r="O2" s="753"/>
      <c r="P2" s="753"/>
      <c r="Q2" s="132"/>
      <c r="R2" s="132"/>
      <c r="S2" s="132"/>
    </row>
    <row r="3" spans="1:16" s="153" customFormat="1" ht="25.5" customHeight="1">
      <c r="A3" s="753" t="s">
        <v>72</v>
      </c>
      <c r="B3" s="753"/>
      <c r="C3" s="753"/>
      <c r="D3" s="753"/>
      <c r="E3" s="753"/>
      <c r="F3" s="753"/>
      <c r="G3" s="753"/>
      <c r="H3" s="753"/>
      <c r="I3" s="753"/>
      <c r="J3" s="753"/>
      <c r="K3" s="753"/>
      <c r="L3" s="753"/>
      <c r="M3" s="753"/>
      <c r="N3" s="753"/>
      <c r="O3" s="753"/>
      <c r="P3" s="753"/>
    </row>
    <row r="4" spans="14:19" ht="23.25" customHeight="1">
      <c r="N4" s="8"/>
      <c r="O4" s="8"/>
      <c r="P4" s="8"/>
      <c r="Q4" s="8"/>
      <c r="R4" s="8"/>
      <c r="S4" s="8"/>
    </row>
    <row r="5" spans="1:16" s="154" customFormat="1" ht="23.25" customHeight="1">
      <c r="A5" s="767" t="s">
        <v>1</v>
      </c>
      <c r="B5" s="749" t="s">
        <v>2</v>
      </c>
      <c r="C5" s="696"/>
      <c r="D5" s="743"/>
      <c r="E5" s="749" t="s">
        <v>3</v>
      </c>
      <c r="F5" s="696"/>
      <c r="G5" s="743"/>
      <c r="H5" s="749" t="s">
        <v>8</v>
      </c>
      <c r="I5" s="696"/>
      <c r="J5" s="743"/>
      <c r="K5" s="749" t="s">
        <v>19</v>
      </c>
      <c r="L5" s="696"/>
      <c r="M5" s="743"/>
      <c r="N5" s="749" t="s">
        <v>7</v>
      </c>
      <c r="O5" s="696"/>
      <c r="P5" s="743"/>
    </row>
    <row r="6" spans="1:16" s="154" customFormat="1" ht="23.25" customHeight="1">
      <c r="A6" s="768"/>
      <c r="B6" s="95" t="s">
        <v>4</v>
      </c>
      <c r="C6" s="95" t="s">
        <v>5</v>
      </c>
      <c r="D6" s="95" t="s">
        <v>6</v>
      </c>
      <c r="E6" s="95" t="s">
        <v>4</v>
      </c>
      <c r="F6" s="95" t="s">
        <v>5</v>
      </c>
      <c r="G6" s="95" t="s">
        <v>6</v>
      </c>
      <c r="H6" s="95" t="s">
        <v>4</v>
      </c>
      <c r="I6" s="95" t="s">
        <v>5</v>
      </c>
      <c r="J6" s="95" t="s">
        <v>6</v>
      </c>
      <c r="K6" s="95" t="s">
        <v>4</v>
      </c>
      <c r="L6" s="95" t="s">
        <v>5</v>
      </c>
      <c r="M6" s="95" t="s">
        <v>6</v>
      </c>
      <c r="N6" s="95" t="s">
        <v>4</v>
      </c>
      <c r="O6" s="95" t="s">
        <v>5</v>
      </c>
      <c r="P6" s="95" t="s">
        <v>6</v>
      </c>
    </row>
    <row r="7" spans="1:19" ht="23.25" customHeight="1">
      <c r="A7" s="150" t="s">
        <v>278</v>
      </c>
      <c r="B7" s="76">
        <v>0</v>
      </c>
      <c r="C7" s="76">
        <v>0</v>
      </c>
      <c r="D7" s="123">
        <f>SUM(B7:C7)</f>
        <v>0</v>
      </c>
      <c r="E7" s="76">
        <v>0</v>
      </c>
      <c r="F7" s="76">
        <v>0</v>
      </c>
      <c r="G7" s="123">
        <f>SUM(E7:F7)</f>
        <v>0</v>
      </c>
      <c r="H7" s="76">
        <v>0</v>
      </c>
      <c r="I7" s="76">
        <v>0</v>
      </c>
      <c r="J7" s="123">
        <f>SUM(H7:I7)</f>
        <v>0</v>
      </c>
      <c r="K7" s="76">
        <v>0</v>
      </c>
      <c r="L7" s="76">
        <v>0</v>
      </c>
      <c r="M7" s="123">
        <f>SUM(K7:L7)</f>
        <v>0</v>
      </c>
      <c r="N7" s="76">
        <f aca="true" t="shared" si="0" ref="N7:O9">SUM(B7,E7,H7,K7)</f>
        <v>0</v>
      </c>
      <c r="O7" s="76">
        <f t="shared" si="0"/>
        <v>0</v>
      </c>
      <c r="P7" s="123">
        <f>SUM(N7:O7)</f>
        <v>0</v>
      </c>
      <c r="Q7" s="8"/>
      <c r="R7" s="8"/>
      <c r="S7" s="8"/>
    </row>
    <row r="8" spans="1:19" ht="23.25" customHeight="1">
      <c r="A8" s="150"/>
      <c r="B8" s="76"/>
      <c r="C8" s="76"/>
      <c r="D8" s="123"/>
      <c r="E8" s="76"/>
      <c r="F8" s="76"/>
      <c r="G8" s="123"/>
      <c r="H8" s="76"/>
      <c r="I8" s="76"/>
      <c r="J8" s="123"/>
      <c r="K8" s="76"/>
      <c r="L8" s="76"/>
      <c r="M8" s="123"/>
      <c r="N8" s="76"/>
      <c r="O8" s="76"/>
      <c r="P8" s="123"/>
      <c r="Q8" s="8"/>
      <c r="R8" s="8"/>
      <c r="S8" s="8"/>
    </row>
    <row r="9" spans="1:19" ht="23.25" customHeight="1">
      <c r="A9" s="151" t="s">
        <v>6</v>
      </c>
      <c r="B9" s="112">
        <f>SUM(B7:B8)</f>
        <v>0</v>
      </c>
      <c r="C9" s="112">
        <f>SUM(C7:C8)</f>
        <v>0</v>
      </c>
      <c r="D9" s="112">
        <f>SUM(B9:C9)</f>
        <v>0</v>
      </c>
      <c r="E9" s="112">
        <f>SUM(E7:E8)</f>
        <v>0</v>
      </c>
      <c r="F9" s="112">
        <f>SUM(F7:F8)</f>
        <v>0</v>
      </c>
      <c r="G9" s="112">
        <f>SUM(E9:F9)</f>
        <v>0</v>
      </c>
      <c r="H9" s="112">
        <f>SUM(H7:H8)</f>
        <v>0</v>
      </c>
      <c r="I9" s="112">
        <f>SUM(I7:I8)</f>
        <v>0</v>
      </c>
      <c r="J9" s="112">
        <f>SUM(H9:I9)</f>
        <v>0</v>
      </c>
      <c r="K9" s="112">
        <f>SUM(K7:K8)</f>
        <v>0</v>
      </c>
      <c r="L9" s="112">
        <f>SUM(L7:L8)</f>
        <v>0</v>
      </c>
      <c r="M9" s="112">
        <f>SUM(K9:L9)</f>
        <v>0</v>
      </c>
      <c r="N9" s="112">
        <f t="shared" si="0"/>
        <v>0</v>
      </c>
      <c r="O9" s="112">
        <f t="shared" si="0"/>
        <v>0</v>
      </c>
      <c r="P9" s="112">
        <f>SUM(N9:O9)</f>
        <v>0</v>
      </c>
      <c r="Q9" s="8"/>
      <c r="R9" s="8"/>
      <c r="S9" s="8"/>
    </row>
    <row r="10" spans="1:19" ht="23.25" customHeight="1">
      <c r="A10" s="156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8"/>
      <c r="R10" s="8"/>
      <c r="S10" s="8"/>
    </row>
  </sheetData>
  <sheetProtection/>
  <mergeCells count="9">
    <mergeCell ref="A1:P1"/>
    <mergeCell ref="A2:P2"/>
    <mergeCell ref="A3:P3"/>
    <mergeCell ref="K5:M5"/>
    <mergeCell ref="N5:P5"/>
    <mergeCell ref="A5:A6"/>
    <mergeCell ref="B5:D5"/>
    <mergeCell ref="E5:G5"/>
    <mergeCell ref="H5:J5"/>
  </mergeCells>
  <printOptions horizontalCentered="1"/>
  <pageMargins left="0.5905511811023623" right="0.5905511811023623" top="0.984251968503937" bottom="0.7874015748031497" header="0" footer="0"/>
  <pageSetup firstPageNumber="25" useFirstPageNumber="1" horizontalDpi="600" verticalDpi="600" orientation="landscape" paperSize="9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 &amp;P&amp;R&amp;"TH SarabunPSK,ธรรมดา"&amp;12ข้อมูล ณ วันที่  7 กันยายน 2559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9"/>
  <sheetViews>
    <sheetView showGridLines="0" zoomScalePageLayoutView="0" workbookViewId="0" topLeftCell="A1">
      <selection activeCell="A1" sqref="A1:S1"/>
    </sheetView>
  </sheetViews>
  <sheetFormatPr defaultColWidth="9.00390625" defaultRowHeight="24"/>
  <cols>
    <col min="1" max="1" width="32.125" style="115" customWidth="1"/>
    <col min="2" max="19" width="5.00390625" style="9" customWidth="1"/>
    <col min="20" max="16384" width="9.00390625" style="8" customWidth="1"/>
  </cols>
  <sheetData>
    <row r="1" spans="1:19" s="153" customFormat="1" ht="24.75" customHeight="1">
      <c r="A1" s="753" t="s">
        <v>0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  <c r="N1" s="753"/>
      <c r="O1" s="753"/>
      <c r="P1" s="753"/>
      <c r="Q1" s="753"/>
      <c r="R1" s="753"/>
      <c r="S1" s="753"/>
    </row>
    <row r="2" spans="1:19" s="153" customFormat="1" ht="24.75" customHeight="1">
      <c r="A2" s="753" t="s">
        <v>214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753"/>
      <c r="M2" s="753"/>
      <c r="N2" s="753"/>
      <c r="O2" s="753"/>
      <c r="P2" s="753"/>
      <c r="Q2" s="753"/>
      <c r="R2" s="753"/>
      <c r="S2" s="753"/>
    </row>
    <row r="3" spans="1:19" s="153" customFormat="1" ht="24.75" customHeight="1">
      <c r="A3" s="753" t="s">
        <v>18</v>
      </c>
      <c r="B3" s="753"/>
      <c r="C3" s="753"/>
      <c r="D3" s="753"/>
      <c r="E3" s="753"/>
      <c r="F3" s="753"/>
      <c r="G3" s="753"/>
      <c r="H3" s="753"/>
      <c r="I3" s="753"/>
      <c r="J3" s="753"/>
      <c r="K3" s="753"/>
      <c r="L3" s="753"/>
      <c r="M3" s="753"/>
      <c r="N3" s="753"/>
      <c r="O3" s="753"/>
      <c r="P3" s="753"/>
      <c r="Q3" s="753"/>
      <c r="R3" s="753"/>
      <c r="S3" s="753"/>
    </row>
    <row r="4" ht="20.25" customHeight="1"/>
    <row r="5" spans="1:19" s="154" customFormat="1" ht="25.5" customHeight="1">
      <c r="A5" s="767" t="s">
        <v>1</v>
      </c>
      <c r="B5" s="749" t="s">
        <v>2</v>
      </c>
      <c r="C5" s="696"/>
      <c r="D5" s="743"/>
      <c r="E5" s="749" t="s">
        <v>3</v>
      </c>
      <c r="F5" s="696"/>
      <c r="G5" s="743"/>
      <c r="H5" s="749" t="s">
        <v>8</v>
      </c>
      <c r="I5" s="696"/>
      <c r="J5" s="743"/>
      <c r="K5" s="749" t="s">
        <v>9</v>
      </c>
      <c r="L5" s="696"/>
      <c r="M5" s="743"/>
      <c r="N5" s="749" t="s">
        <v>10</v>
      </c>
      <c r="O5" s="696"/>
      <c r="P5" s="743"/>
      <c r="Q5" s="749" t="s">
        <v>7</v>
      </c>
      <c r="R5" s="696"/>
      <c r="S5" s="743"/>
    </row>
    <row r="6" spans="1:19" s="154" customFormat="1" ht="18.75">
      <c r="A6" s="768"/>
      <c r="B6" s="95" t="s">
        <v>4</v>
      </c>
      <c r="C6" s="95" t="s">
        <v>5</v>
      </c>
      <c r="D6" s="95" t="s">
        <v>6</v>
      </c>
      <c r="E6" s="95" t="s">
        <v>4</v>
      </c>
      <c r="F6" s="95" t="s">
        <v>5</v>
      </c>
      <c r="G6" s="95" t="s">
        <v>6</v>
      </c>
      <c r="H6" s="95" t="s">
        <v>4</v>
      </c>
      <c r="I6" s="95" t="s">
        <v>5</v>
      </c>
      <c r="J6" s="95" t="s">
        <v>6</v>
      </c>
      <c r="K6" s="95" t="s">
        <v>4</v>
      </c>
      <c r="L6" s="95" t="s">
        <v>5</v>
      </c>
      <c r="M6" s="95" t="s">
        <v>6</v>
      </c>
      <c r="N6" s="95" t="s">
        <v>4</v>
      </c>
      <c r="O6" s="95" t="s">
        <v>5</v>
      </c>
      <c r="P6" s="95" t="s">
        <v>6</v>
      </c>
      <c r="Q6" s="95" t="s">
        <v>4</v>
      </c>
      <c r="R6" s="95" t="s">
        <v>5</v>
      </c>
      <c r="S6" s="95" t="s">
        <v>6</v>
      </c>
    </row>
    <row r="7" spans="1:19" ht="25.5" customHeight="1">
      <c r="A7" s="150" t="s">
        <v>278</v>
      </c>
      <c r="B7" s="76">
        <v>50</v>
      </c>
      <c r="C7" s="76">
        <v>42</v>
      </c>
      <c r="D7" s="123">
        <f>SUM(B7:C7)</f>
        <v>92</v>
      </c>
      <c r="E7" s="76">
        <v>24</v>
      </c>
      <c r="F7" s="76">
        <v>20</v>
      </c>
      <c r="G7" s="123">
        <f>SUM(E7:F7)</f>
        <v>44</v>
      </c>
      <c r="H7" s="76">
        <v>20</v>
      </c>
      <c r="I7" s="76">
        <v>21</v>
      </c>
      <c r="J7" s="123">
        <f>SUM(H7:I7)</f>
        <v>41</v>
      </c>
      <c r="K7" s="76">
        <v>10</v>
      </c>
      <c r="L7" s="76">
        <v>12</v>
      </c>
      <c r="M7" s="123">
        <f>SUM(K7:L7)</f>
        <v>22</v>
      </c>
      <c r="N7" s="76">
        <v>15</v>
      </c>
      <c r="O7" s="76">
        <v>13</v>
      </c>
      <c r="P7" s="123">
        <f>SUM(N7:O7)</f>
        <v>28</v>
      </c>
      <c r="Q7" s="76">
        <f>SUM(B7,E7,H7,K7,N7)</f>
        <v>119</v>
      </c>
      <c r="R7" s="76">
        <f>SUM(C7,F7,I7,L7,O7)</f>
        <v>108</v>
      </c>
      <c r="S7" s="123">
        <f>SUM(Q7:R7)</f>
        <v>227</v>
      </c>
    </row>
    <row r="8" spans="1:19" ht="25.5" customHeight="1">
      <c r="A8" s="150"/>
      <c r="B8" s="76"/>
      <c r="C8" s="76"/>
      <c r="D8" s="123"/>
      <c r="E8" s="76"/>
      <c r="F8" s="76"/>
      <c r="G8" s="123"/>
      <c r="H8" s="76"/>
      <c r="I8" s="76"/>
      <c r="J8" s="123"/>
      <c r="K8" s="76"/>
      <c r="L8" s="76"/>
      <c r="M8" s="123"/>
      <c r="N8" s="76"/>
      <c r="O8" s="76"/>
      <c r="P8" s="123"/>
      <c r="Q8" s="76"/>
      <c r="R8" s="76"/>
      <c r="S8" s="123"/>
    </row>
    <row r="9" spans="1:19" ht="25.5" customHeight="1">
      <c r="A9" s="151" t="s">
        <v>6</v>
      </c>
      <c r="B9" s="112">
        <f>SUM(B7:B8)</f>
        <v>50</v>
      </c>
      <c r="C9" s="112">
        <f>SUM(C7:C8)</f>
        <v>42</v>
      </c>
      <c r="D9" s="112">
        <f>SUM(B9:C9)</f>
        <v>92</v>
      </c>
      <c r="E9" s="112">
        <f>SUM(E7:E8)</f>
        <v>24</v>
      </c>
      <c r="F9" s="112">
        <f>SUM(F7:F8)</f>
        <v>20</v>
      </c>
      <c r="G9" s="112">
        <f>SUM(E9:F9)</f>
        <v>44</v>
      </c>
      <c r="H9" s="112">
        <f>SUM(H7:H8)</f>
        <v>20</v>
      </c>
      <c r="I9" s="112">
        <f>SUM(I7:I8)</f>
        <v>21</v>
      </c>
      <c r="J9" s="112">
        <f>SUM(H9:I9)</f>
        <v>41</v>
      </c>
      <c r="K9" s="112">
        <f>SUM(K7:K8)</f>
        <v>10</v>
      </c>
      <c r="L9" s="112">
        <f>SUM(L7:L8)</f>
        <v>12</v>
      </c>
      <c r="M9" s="112">
        <f>SUM(K9:L9)</f>
        <v>22</v>
      </c>
      <c r="N9" s="112">
        <f>SUM(N7:N8)</f>
        <v>15</v>
      </c>
      <c r="O9" s="112">
        <f>SUM(O7:O8)</f>
        <v>13</v>
      </c>
      <c r="P9" s="112">
        <f>SUM(N9:O9)</f>
        <v>28</v>
      </c>
      <c r="Q9" s="112">
        <f>SUM(B9,E9,H9,K9,N9)</f>
        <v>119</v>
      </c>
      <c r="R9" s="112">
        <f>SUM(C9,F9,I9,L9,O9)</f>
        <v>108</v>
      </c>
      <c r="S9" s="112">
        <f>SUM(Q9:R9)</f>
        <v>227</v>
      </c>
    </row>
  </sheetData>
  <sheetProtection/>
  <mergeCells count="10">
    <mergeCell ref="K5:M5"/>
    <mergeCell ref="N5:P5"/>
    <mergeCell ref="Q5:S5"/>
    <mergeCell ref="A1:S1"/>
    <mergeCell ref="A2:S2"/>
    <mergeCell ref="A3:S3"/>
    <mergeCell ref="A5:A6"/>
    <mergeCell ref="B5:D5"/>
    <mergeCell ref="E5:G5"/>
    <mergeCell ref="H5:J5"/>
  </mergeCells>
  <printOptions horizontalCentered="1"/>
  <pageMargins left="0.5905511811023623" right="0.5905511811023623" top="0.984251968503937" bottom="0.7874015748031497" header="0" footer="0"/>
  <pageSetup firstPageNumber="23" useFirstPageNumber="1" horizontalDpi="600" verticalDpi="600" orientation="landscape" paperSize="9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 &amp;P&amp;R&amp;"TH SarabunPSK,ธรรมดา"&amp;12ข้อมูล ณ วันที่  7 กันยายน 2560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86"/>
  <sheetViews>
    <sheetView showGridLines="0" zoomScalePageLayoutView="0" workbookViewId="0" topLeftCell="A1">
      <selection activeCell="A1" sqref="A1:M1"/>
    </sheetView>
  </sheetViews>
  <sheetFormatPr defaultColWidth="5.00390625" defaultRowHeight="24" customHeight="1"/>
  <cols>
    <col min="1" max="1" width="38.625" style="115" customWidth="1"/>
    <col min="2" max="12" width="5.00390625" style="9" customWidth="1"/>
    <col min="13" max="13" width="5.875" style="9" customWidth="1"/>
    <col min="14" max="16384" width="5.00390625" style="8" customWidth="1"/>
  </cols>
  <sheetData>
    <row r="1" spans="1:13" s="153" customFormat="1" ht="25.5" customHeight="1">
      <c r="A1" s="753" t="s">
        <v>0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</row>
    <row r="2" spans="1:13" s="153" customFormat="1" ht="25.5" customHeight="1">
      <c r="A2" s="753" t="s">
        <v>215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753"/>
      <c r="M2" s="753"/>
    </row>
    <row r="4" spans="1:13" s="154" customFormat="1" ht="24" customHeight="1">
      <c r="A4" s="767" t="s">
        <v>20</v>
      </c>
      <c r="B4" s="749" t="s">
        <v>2</v>
      </c>
      <c r="C4" s="696"/>
      <c r="D4" s="743"/>
      <c r="E4" s="749" t="s">
        <v>3</v>
      </c>
      <c r="F4" s="696"/>
      <c r="G4" s="743"/>
      <c r="H4" s="749" t="s">
        <v>59</v>
      </c>
      <c r="I4" s="696"/>
      <c r="J4" s="743"/>
      <c r="K4" s="749" t="s">
        <v>7</v>
      </c>
      <c r="L4" s="696"/>
      <c r="M4" s="743"/>
    </row>
    <row r="5" spans="1:13" s="154" customFormat="1" ht="24" customHeight="1">
      <c r="A5" s="768"/>
      <c r="B5" s="95" t="s">
        <v>4</v>
      </c>
      <c r="C5" s="95" t="s">
        <v>5</v>
      </c>
      <c r="D5" s="95" t="s">
        <v>6</v>
      </c>
      <c r="E5" s="95" t="s">
        <v>4</v>
      </c>
      <c r="F5" s="95" t="s">
        <v>5</v>
      </c>
      <c r="G5" s="95" t="s">
        <v>6</v>
      </c>
      <c r="H5" s="95" t="s">
        <v>4</v>
      </c>
      <c r="I5" s="95" t="s">
        <v>5</v>
      </c>
      <c r="J5" s="95" t="s">
        <v>6</v>
      </c>
      <c r="K5" s="95" t="s">
        <v>4</v>
      </c>
      <c r="L5" s="95" t="s">
        <v>5</v>
      </c>
      <c r="M5" s="95" t="s">
        <v>6</v>
      </c>
    </row>
    <row r="6" spans="1:13" ht="24" customHeight="1">
      <c r="A6" s="150" t="s">
        <v>374</v>
      </c>
      <c r="B6" s="76">
        <v>0</v>
      </c>
      <c r="C6" s="76">
        <v>0</v>
      </c>
      <c r="D6" s="123">
        <f aca="true" t="shared" si="0" ref="D6:D13">SUM(B6:C6)</f>
        <v>0</v>
      </c>
      <c r="E6" s="76">
        <v>0</v>
      </c>
      <c r="F6" s="76">
        <v>0</v>
      </c>
      <c r="G6" s="123">
        <f aca="true" t="shared" si="1" ref="G6:G13">SUM(E6:F6)</f>
        <v>0</v>
      </c>
      <c r="H6" s="76">
        <v>0</v>
      </c>
      <c r="I6" s="76">
        <v>1</v>
      </c>
      <c r="J6" s="123">
        <f aca="true" t="shared" si="2" ref="J6:J13">SUM(H6:I6)</f>
        <v>1</v>
      </c>
      <c r="K6" s="76">
        <f aca="true" t="shared" si="3" ref="K6:M10">SUM(B6,E6,H6)</f>
        <v>0</v>
      </c>
      <c r="L6" s="76">
        <f t="shared" si="3"/>
        <v>1</v>
      </c>
      <c r="M6" s="123">
        <f t="shared" si="3"/>
        <v>1</v>
      </c>
    </row>
    <row r="7" spans="1:13" ht="24" customHeight="1">
      <c r="A7" s="150" t="s">
        <v>373</v>
      </c>
      <c r="B7" s="76">
        <v>0</v>
      </c>
      <c r="C7" s="76">
        <v>0</v>
      </c>
      <c r="D7" s="123">
        <f t="shared" si="0"/>
        <v>0</v>
      </c>
      <c r="E7" s="76">
        <v>0</v>
      </c>
      <c r="F7" s="76">
        <v>1</v>
      </c>
      <c r="G7" s="123">
        <f t="shared" si="1"/>
        <v>1</v>
      </c>
      <c r="H7" s="76">
        <v>1</v>
      </c>
      <c r="I7" s="76">
        <v>2</v>
      </c>
      <c r="J7" s="123">
        <f t="shared" si="2"/>
        <v>3</v>
      </c>
      <c r="K7" s="76">
        <f t="shared" si="3"/>
        <v>1</v>
      </c>
      <c r="L7" s="76">
        <f t="shared" si="3"/>
        <v>3</v>
      </c>
      <c r="M7" s="123">
        <f t="shared" si="3"/>
        <v>4</v>
      </c>
    </row>
    <row r="8" spans="1:13" ht="24" customHeight="1">
      <c r="A8" s="150" t="s">
        <v>375</v>
      </c>
      <c r="B8" s="76">
        <v>0</v>
      </c>
      <c r="C8" s="76">
        <v>0</v>
      </c>
      <c r="D8" s="123">
        <f t="shared" si="0"/>
        <v>0</v>
      </c>
      <c r="E8" s="76">
        <v>0</v>
      </c>
      <c r="F8" s="76">
        <v>0</v>
      </c>
      <c r="G8" s="123">
        <f t="shared" si="1"/>
        <v>0</v>
      </c>
      <c r="H8" s="76">
        <v>1</v>
      </c>
      <c r="I8" s="76">
        <v>1</v>
      </c>
      <c r="J8" s="123">
        <f t="shared" si="2"/>
        <v>2</v>
      </c>
      <c r="K8" s="76">
        <f t="shared" si="3"/>
        <v>1</v>
      </c>
      <c r="L8" s="76">
        <f t="shared" si="3"/>
        <v>1</v>
      </c>
      <c r="M8" s="123">
        <f t="shared" si="3"/>
        <v>2</v>
      </c>
    </row>
    <row r="9" spans="1:13" ht="24" customHeight="1">
      <c r="A9" s="150" t="s">
        <v>376</v>
      </c>
      <c r="B9" s="76">
        <v>0</v>
      </c>
      <c r="C9" s="76">
        <v>0</v>
      </c>
      <c r="D9" s="123">
        <f t="shared" si="0"/>
        <v>0</v>
      </c>
      <c r="E9" s="76">
        <v>0</v>
      </c>
      <c r="F9" s="76">
        <v>2</v>
      </c>
      <c r="G9" s="123">
        <f t="shared" si="1"/>
        <v>2</v>
      </c>
      <c r="H9" s="76">
        <v>0</v>
      </c>
      <c r="I9" s="76">
        <v>7</v>
      </c>
      <c r="J9" s="123">
        <f t="shared" si="2"/>
        <v>7</v>
      </c>
      <c r="K9" s="76">
        <f t="shared" si="3"/>
        <v>0</v>
      </c>
      <c r="L9" s="76">
        <f t="shared" si="3"/>
        <v>9</v>
      </c>
      <c r="M9" s="123">
        <f t="shared" si="3"/>
        <v>9</v>
      </c>
    </row>
    <row r="10" spans="1:13" ht="24" customHeight="1">
      <c r="A10" s="150" t="s">
        <v>377</v>
      </c>
      <c r="B10" s="76">
        <v>0</v>
      </c>
      <c r="C10" s="76">
        <v>0</v>
      </c>
      <c r="D10" s="123">
        <f t="shared" si="0"/>
        <v>0</v>
      </c>
      <c r="E10" s="76">
        <v>1</v>
      </c>
      <c r="F10" s="76">
        <v>0</v>
      </c>
      <c r="G10" s="123">
        <f t="shared" si="1"/>
        <v>1</v>
      </c>
      <c r="H10" s="76">
        <v>1</v>
      </c>
      <c r="I10" s="76">
        <v>2</v>
      </c>
      <c r="J10" s="123">
        <f t="shared" si="2"/>
        <v>3</v>
      </c>
      <c r="K10" s="76">
        <f t="shared" si="3"/>
        <v>2</v>
      </c>
      <c r="L10" s="76">
        <f t="shared" si="3"/>
        <v>2</v>
      </c>
      <c r="M10" s="123">
        <f t="shared" si="3"/>
        <v>4</v>
      </c>
    </row>
    <row r="11" spans="1:13" ht="24" customHeight="1">
      <c r="A11" s="142" t="s">
        <v>6</v>
      </c>
      <c r="B11" s="126">
        <f>SUM(B6:B10)</f>
        <v>0</v>
      </c>
      <c r="C11" s="126">
        <f>SUM(C6:C10)</f>
        <v>0</v>
      </c>
      <c r="D11" s="126">
        <f t="shared" si="0"/>
        <v>0</v>
      </c>
      <c r="E11" s="126">
        <f>SUM(E6:E10)</f>
        <v>1</v>
      </c>
      <c r="F11" s="126">
        <f>SUM(F6:F10)</f>
        <v>3</v>
      </c>
      <c r="G11" s="126">
        <f t="shared" si="1"/>
        <v>4</v>
      </c>
      <c r="H11" s="126">
        <f>SUM(H6:H10)</f>
        <v>3</v>
      </c>
      <c r="I11" s="126">
        <f>SUM(I6:I10)</f>
        <v>13</v>
      </c>
      <c r="J11" s="126">
        <f t="shared" si="2"/>
        <v>16</v>
      </c>
      <c r="K11" s="126">
        <f>SUM(K6:K10)</f>
        <v>4</v>
      </c>
      <c r="L11" s="126">
        <f>SUM(L6:L10)</f>
        <v>16</v>
      </c>
      <c r="M11" s="126">
        <f>SUM(K11:L11)</f>
        <v>20</v>
      </c>
    </row>
    <row r="12" spans="1:13" ht="24" customHeight="1">
      <c r="A12" s="139" t="s">
        <v>378</v>
      </c>
      <c r="B12" s="76">
        <v>0</v>
      </c>
      <c r="C12" s="76">
        <v>0</v>
      </c>
      <c r="D12" s="123">
        <f t="shared" si="0"/>
        <v>0</v>
      </c>
      <c r="E12" s="76">
        <v>0</v>
      </c>
      <c r="F12" s="76">
        <v>0</v>
      </c>
      <c r="G12" s="123">
        <f t="shared" si="1"/>
        <v>0</v>
      </c>
      <c r="H12" s="76">
        <v>1</v>
      </c>
      <c r="I12" s="76">
        <v>2</v>
      </c>
      <c r="J12" s="123">
        <f t="shared" si="2"/>
        <v>3</v>
      </c>
      <c r="K12" s="76">
        <f>SUM(B12,E12,H12)</f>
        <v>1</v>
      </c>
      <c r="L12" s="76">
        <f>SUM(C12,F12,I12)</f>
        <v>2</v>
      </c>
      <c r="M12" s="123">
        <f>SUM(D12,G12,J12)</f>
        <v>3</v>
      </c>
    </row>
    <row r="13" spans="1:13" ht="24" customHeight="1">
      <c r="A13" s="142" t="s">
        <v>6</v>
      </c>
      <c r="B13" s="126">
        <f>SUM(B12:B12)</f>
        <v>0</v>
      </c>
      <c r="C13" s="126">
        <f>SUM(C12:C12)</f>
        <v>0</v>
      </c>
      <c r="D13" s="126">
        <f t="shared" si="0"/>
        <v>0</v>
      </c>
      <c r="E13" s="126">
        <f>SUM(E12:E12)</f>
        <v>0</v>
      </c>
      <c r="F13" s="126">
        <f>SUM(F12:F12)</f>
        <v>0</v>
      </c>
      <c r="G13" s="126">
        <f t="shared" si="1"/>
        <v>0</v>
      </c>
      <c r="H13" s="126">
        <f>SUM(H12:H12)</f>
        <v>1</v>
      </c>
      <c r="I13" s="126">
        <f>SUM(I12:I12)</f>
        <v>2</v>
      </c>
      <c r="J13" s="126">
        <f t="shared" si="2"/>
        <v>3</v>
      </c>
      <c r="K13" s="126">
        <f>SUM(K12:K12)</f>
        <v>1</v>
      </c>
      <c r="L13" s="126">
        <f>SUM(L12:L12)</f>
        <v>2</v>
      </c>
      <c r="M13" s="126">
        <f>SUM(M12:M12)</f>
        <v>3</v>
      </c>
    </row>
    <row r="14" spans="1:13" ht="29.25" customHeight="1">
      <c r="A14" s="162" t="s">
        <v>22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</row>
    <row r="15" ht="15" customHeight="1"/>
    <row r="16" spans="1:13" s="154" customFormat="1" ht="24" customHeight="1">
      <c r="A16" s="767" t="s">
        <v>20</v>
      </c>
      <c r="B16" s="749" t="s">
        <v>2</v>
      </c>
      <c r="C16" s="696"/>
      <c r="D16" s="743"/>
      <c r="E16" s="749" t="s">
        <v>3</v>
      </c>
      <c r="F16" s="696"/>
      <c r="G16" s="743"/>
      <c r="H16" s="749" t="s">
        <v>59</v>
      </c>
      <c r="I16" s="696"/>
      <c r="J16" s="743"/>
      <c r="K16" s="749" t="s">
        <v>7</v>
      </c>
      <c r="L16" s="696"/>
      <c r="M16" s="743"/>
    </row>
    <row r="17" spans="1:13" s="154" customFormat="1" ht="24" customHeight="1">
      <c r="A17" s="768"/>
      <c r="B17" s="95" t="s">
        <v>4</v>
      </c>
      <c r="C17" s="95" t="s">
        <v>5</v>
      </c>
      <c r="D17" s="95" t="s">
        <v>6</v>
      </c>
      <c r="E17" s="95" t="s">
        <v>4</v>
      </c>
      <c r="F17" s="95" t="s">
        <v>5</v>
      </c>
      <c r="G17" s="95" t="s">
        <v>6</v>
      </c>
      <c r="H17" s="95" t="s">
        <v>4</v>
      </c>
      <c r="I17" s="95" t="s">
        <v>5</v>
      </c>
      <c r="J17" s="95" t="s">
        <v>6</v>
      </c>
      <c r="K17" s="95" t="s">
        <v>4</v>
      </c>
      <c r="L17" s="95" t="s">
        <v>5</v>
      </c>
      <c r="M17" s="95" t="s">
        <v>6</v>
      </c>
    </row>
    <row r="18" spans="1:13" ht="24" customHeight="1">
      <c r="A18" s="150" t="s">
        <v>379</v>
      </c>
      <c r="B18" s="76">
        <v>0</v>
      </c>
      <c r="C18" s="76">
        <v>2</v>
      </c>
      <c r="D18" s="123">
        <f aca="true" t="shared" si="4" ref="D18:D26">SUM(B18:C18)</f>
        <v>2</v>
      </c>
      <c r="E18" s="76">
        <v>0</v>
      </c>
      <c r="F18" s="76">
        <v>5</v>
      </c>
      <c r="G18" s="123">
        <f aca="true" t="shared" si="5" ref="G18:G26">SUM(E18:F18)</f>
        <v>5</v>
      </c>
      <c r="H18" s="76">
        <v>0</v>
      </c>
      <c r="I18" s="76">
        <v>10</v>
      </c>
      <c r="J18" s="123">
        <f aca="true" t="shared" si="6" ref="J18:J26">SUM(H18:I18)</f>
        <v>10</v>
      </c>
      <c r="K18" s="76">
        <f aca="true" t="shared" si="7" ref="K18:K26">SUM(B18,E18,H18)</f>
        <v>0</v>
      </c>
      <c r="L18" s="76">
        <f aca="true" t="shared" si="8" ref="L18:L26">SUM(C18,F18,I18)</f>
        <v>17</v>
      </c>
      <c r="M18" s="123">
        <f aca="true" t="shared" si="9" ref="M18:M26">SUM(D18,G18,J18)</f>
        <v>17</v>
      </c>
    </row>
    <row r="19" spans="1:13" ht="24" customHeight="1">
      <c r="A19" s="150" t="s">
        <v>295</v>
      </c>
      <c r="B19" s="76">
        <v>0</v>
      </c>
      <c r="C19" s="76">
        <v>0</v>
      </c>
      <c r="D19" s="123">
        <f t="shared" si="4"/>
        <v>0</v>
      </c>
      <c r="E19" s="76">
        <v>0</v>
      </c>
      <c r="F19" s="76">
        <v>1</v>
      </c>
      <c r="G19" s="123">
        <f t="shared" si="5"/>
        <v>1</v>
      </c>
      <c r="H19" s="76">
        <v>1</v>
      </c>
      <c r="I19" s="76">
        <v>3</v>
      </c>
      <c r="J19" s="123">
        <f t="shared" si="6"/>
        <v>4</v>
      </c>
      <c r="K19" s="76">
        <f t="shared" si="7"/>
        <v>1</v>
      </c>
      <c r="L19" s="76">
        <f t="shared" si="8"/>
        <v>4</v>
      </c>
      <c r="M19" s="123">
        <f t="shared" si="9"/>
        <v>5</v>
      </c>
    </row>
    <row r="20" spans="1:13" ht="24" customHeight="1">
      <c r="A20" s="150" t="s">
        <v>380</v>
      </c>
      <c r="B20" s="76">
        <v>0</v>
      </c>
      <c r="C20" s="76">
        <v>0</v>
      </c>
      <c r="D20" s="123">
        <f t="shared" si="4"/>
        <v>0</v>
      </c>
      <c r="E20" s="76">
        <v>0</v>
      </c>
      <c r="F20" s="76">
        <v>2</v>
      </c>
      <c r="G20" s="123">
        <f t="shared" si="5"/>
        <v>2</v>
      </c>
      <c r="H20" s="76">
        <v>1</v>
      </c>
      <c r="I20" s="76">
        <v>2</v>
      </c>
      <c r="J20" s="123">
        <f t="shared" si="6"/>
        <v>3</v>
      </c>
      <c r="K20" s="76">
        <f t="shared" si="7"/>
        <v>1</v>
      </c>
      <c r="L20" s="76">
        <f t="shared" si="8"/>
        <v>4</v>
      </c>
      <c r="M20" s="123">
        <f t="shared" si="9"/>
        <v>5</v>
      </c>
    </row>
    <row r="21" spans="1:13" ht="24" customHeight="1">
      <c r="A21" s="150" t="s">
        <v>386</v>
      </c>
      <c r="B21" s="76">
        <v>5</v>
      </c>
      <c r="C21" s="76">
        <v>8</v>
      </c>
      <c r="D21" s="123">
        <f t="shared" si="4"/>
        <v>13</v>
      </c>
      <c r="E21" s="76">
        <v>6</v>
      </c>
      <c r="F21" s="76">
        <v>11</v>
      </c>
      <c r="G21" s="123">
        <f t="shared" si="5"/>
        <v>17</v>
      </c>
      <c r="H21" s="76">
        <v>2</v>
      </c>
      <c r="I21" s="76">
        <v>7</v>
      </c>
      <c r="J21" s="123">
        <f t="shared" si="6"/>
        <v>9</v>
      </c>
      <c r="K21" s="76">
        <f t="shared" si="7"/>
        <v>13</v>
      </c>
      <c r="L21" s="76">
        <f t="shared" si="8"/>
        <v>26</v>
      </c>
      <c r="M21" s="123">
        <f t="shared" si="9"/>
        <v>39</v>
      </c>
    </row>
    <row r="22" spans="1:13" ht="24" customHeight="1">
      <c r="A22" s="150" t="s">
        <v>381</v>
      </c>
      <c r="B22" s="76">
        <v>0</v>
      </c>
      <c r="C22" s="76">
        <v>0</v>
      </c>
      <c r="D22" s="123">
        <f t="shared" si="4"/>
        <v>0</v>
      </c>
      <c r="E22" s="76">
        <v>0</v>
      </c>
      <c r="F22" s="76">
        <v>3</v>
      </c>
      <c r="G22" s="123">
        <f t="shared" si="5"/>
        <v>3</v>
      </c>
      <c r="H22" s="76">
        <v>0</v>
      </c>
      <c r="I22" s="76">
        <v>0</v>
      </c>
      <c r="J22" s="123">
        <f t="shared" si="6"/>
        <v>0</v>
      </c>
      <c r="K22" s="76">
        <f t="shared" si="7"/>
        <v>0</v>
      </c>
      <c r="L22" s="76">
        <f t="shared" si="8"/>
        <v>3</v>
      </c>
      <c r="M22" s="123">
        <f t="shared" si="9"/>
        <v>3</v>
      </c>
    </row>
    <row r="23" spans="1:13" ht="24" customHeight="1">
      <c r="A23" s="150" t="s">
        <v>384</v>
      </c>
      <c r="B23" s="76">
        <v>0</v>
      </c>
      <c r="C23" s="76">
        <v>1</v>
      </c>
      <c r="D23" s="123">
        <f t="shared" si="4"/>
        <v>1</v>
      </c>
      <c r="E23" s="76">
        <v>0</v>
      </c>
      <c r="F23" s="76">
        <v>2</v>
      </c>
      <c r="G23" s="123">
        <f t="shared" si="5"/>
        <v>2</v>
      </c>
      <c r="H23" s="76">
        <v>1</v>
      </c>
      <c r="I23" s="76">
        <v>3</v>
      </c>
      <c r="J23" s="123">
        <f t="shared" si="6"/>
        <v>4</v>
      </c>
      <c r="K23" s="76">
        <f t="shared" si="7"/>
        <v>1</v>
      </c>
      <c r="L23" s="76">
        <f t="shared" si="8"/>
        <v>6</v>
      </c>
      <c r="M23" s="123">
        <f t="shared" si="9"/>
        <v>7</v>
      </c>
    </row>
    <row r="24" spans="1:13" ht="24" customHeight="1">
      <c r="A24" s="150" t="s">
        <v>382</v>
      </c>
      <c r="B24" s="76">
        <v>0</v>
      </c>
      <c r="C24" s="76">
        <v>0</v>
      </c>
      <c r="D24" s="123">
        <f t="shared" si="4"/>
        <v>0</v>
      </c>
      <c r="E24" s="76">
        <v>1</v>
      </c>
      <c r="F24" s="76">
        <v>0</v>
      </c>
      <c r="G24" s="123">
        <f t="shared" si="5"/>
        <v>1</v>
      </c>
      <c r="H24" s="76">
        <v>2</v>
      </c>
      <c r="I24" s="76">
        <v>0</v>
      </c>
      <c r="J24" s="123">
        <f t="shared" si="6"/>
        <v>2</v>
      </c>
      <c r="K24" s="76">
        <f t="shared" si="7"/>
        <v>3</v>
      </c>
      <c r="L24" s="76">
        <f t="shared" si="8"/>
        <v>0</v>
      </c>
      <c r="M24" s="123">
        <f t="shared" si="9"/>
        <v>3</v>
      </c>
    </row>
    <row r="25" spans="1:13" ht="24" customHeight="1">
      <c r="A25" s="150" t="s">
        <v>383</v>
      </c>
      <c r="B25" s="76">
        <v>0</v>
      </c>
      <c r="C25" s="76">
        <v>6</v>
      </c>
      <c r="D25" s="123">
        <f t="shared" si="4"/>
        <v>6</v>
      </c>
      <c r="E25" s="76">
        <v>0</v>
      </c>
      <c r="F25" s="76">
        <v>0</v>
      </c>
      <c r="G25" s="123">
        <f t="shared" si="5"/>
        <v>0</v>
      </c>
      <c r="H25" s="76">
        <v>0</v>
      </c>
      <c r="I25" s="76">
        <v>0</v>
      </c>
      <c r="J25" s="123">
        <f t="shared" si="6"/>
        <v>0</v>
      </c>
      <c r="K25" s="76">
        <f t="shared" si="7"/>
        <v>0</v>
      </c>
      <c r="L25" s="76">
        <f t="shared" si="8"/>
        <v>6</v>
      </c>
      <c r="M25" s="123">
        <f t="shared" si="9"/>
        <v>6</v>
      </c>
    </row>
    <row r="26" spans="1:13" ht="24" customHeight="1">
      <c r="A26" s="150" t="s">
        <v>385</v>
      </c>
      <c r="B26" s="76">
        <v>0</v>
      </c>
      <c r="C26" s="76">
        <v>0</v>
      </c>
      <c r="D26" s="123">
        <f t="shared" si="4"/>
        <v>0</v>
      </c>
      <c r="E26" s="76">
        <v>1</v>
      </c>
      <c r="F26" s="76">
        <v>5</v>
      </c>
      <c r="G26" s="123">
        <f t="shared" si="5"/>
        <v>6</v>
      </c>
      <c r="H26" s="76">
        <v>1</v>
      </c>
      <c r="I26" s="76">
        <v>8</v>
      </c>
      <c r="J26" s="123">
        <f t="shared" si="6"/>
        <v>9</v>
      </c>
      <c r="K26" s="76">
        <f t="shared" si="7"/>
        <v>2</v>
      </c>
      <c r="L26" s="76">
        <f t="shared" si="8"/>
        <v>13</v>
      </c>
      <c r="M26" s="123">
        <f t="shared" si="9"/>
        <v>15</v>
      </c>
    </row>
    <row r="27" spans="1:13" ht="24" customHeight="1">
      <c r="A27" s="157" t="s">
        <v>6</v>
      </c>
      <c r="B27" s="158">
        <f>SUM(B18:B26)</f>
        <v>5</v>
      </c>
      <c r="C27" s="158">
        <f>SUM(C18:C26)</f>
        <v>17</v>
      </c>
      <c r="D27" s="158">
        <f>SUM(B27:C27)</f>
        <v>22</v>
      </c>
      <c r="E27" s="158">
        <f>SUM(E18:E26)</f>
        <v>8</v>
      </c>
      <c r="F27" s="158">
        <f>SUM(F18:F26)</f>
        <v>29</v>
      </c>
      <c r="G27" s="158">
        <f>SUM(E27:F27)</f>
        <v>37</v>
      </c>
      <c r="H27" s="158">
        <f>SUM(H18:H26)</f>
        <v>8</v>
      </c>
      <c r="I27" s="158">
        <f>SUM(I18:I26)</f>
        <v>33</v>
      </c>
      <c r="J27" s="158">
        <f>SUM(H27:I27)</f>
        <v>41</v>
      </c>
      <c r="K27" s="158">
        <f>SUM(B27,E27,H27)</f>
        <v>21</v>
      </c>
      <c r="L27" s="158">
        <f>SUM(C27,F27,I27)</f>
        <v>79</v>
      </c>
      <c r="M27" s="158">
        <f>SUM(D27,G27,J27)</f>
        <v>100</v>
      </c>
    </row>
    <row r="28" spans="1:13" ht="32.25" customHeight="1" thickBot="1">
      <c r="A28" s="159" t="s">
        <v>25</v>
      </c>
      <c r="B28" s="46">
        <f aca="true" t="shared" si="10" ref="B28:M28">SUM(B11,B13,B27)</f>
        <v>5</v>
      </c>
      <c r="C28" s="46">
        <f t="shared" si="10"/>
        <v>17</v>
      </c>
      <c r="D28" s="46">
        <f t="shared" si="10"/>
        <v>22</v>
      </c>
      <c r="E28" s="46">
        <f t="shared" si="10"/>
        <v>9</v>
      </c>
      <c r="F28" s="46">
        <f t="shared" si="10"/>
        <v>32</v>
      </c>
      <c r="G28" s="46">
        <f t="shared" si="10"/>
        <v>41</v>
      </c>
      <c r="H28" s="46">
        <f t="shared" si="10"/>
        <v>12</v>
      </c>
      <c r="I28" s="46">
        <f t="shared" si="10"/>
        <v>48</v>
      </c>
      <c r="J28" s="46">
        <f t="shared" si="10"/>
        <v>60</v>
      </c>
      <c r="K28" s="46">
        <f t="shared" si="10"/>
        <v>26</v>
      </c>
      <c r="L28" s="46">
        <f t="shared" si="10"/>
        <v>97</v>
      </c>
      <c r="M28" s="46">
        <f t="shared" si="10"/>
        <v>123</v>
      </c>
    </row>
    <row r="29" spans="1:13" s="153" customFormat="1" ht="25.5" customHeight="1" thickTop="1">
      <c r="A29" s="753" t="s">
        <v>0</v>
      </c>
      <c r="B29" s="753"/>
      <c r="C29" s="753"/>
      <c r="D29" s="753"/>
      <c r="E29" s="753"/>
      <c r="F29" s="753"/>
      <c r="G29" s="753"/>
      <c r="H29" s="753"/>
      <c r="I29" s="753"/>
      <c r="J29" s="753"/>
      <c r="K29" s="753"/>
      <c r="L29" s="753"/>
      <c r="M29" s="753"/>
    </row>
    <row r="30" spans="1:13" s="153" customFormat="1" ht="25.5" customHeight="1">
      <c r="A30" s="753" t="s">
        <v>216</v>
      </c>
      <c r="B30" s="753"/>
      <c r="C30" s="753"/>
      <c r="D30" s="753"/>
      <c r="E30" s="753"/>
      <c r="F30" s="753"/>
      <c r="G30" s="753"/>
      <c r="H30" s="753"/>
      <c r="I30" s="753"/>
      <c r="J30" s="753"/>
      <c r="K30" s="753"/>
      <c r="L30" s="753"/>
      <c r="M30" s="753"/>
    </row>
    <row r="31" ht="21" customHeight="1"/>
    <row r="32" spans="1:13" s="154" customFormat="1" ht="24" customHeight="1">
      <c r="A32" s="767" t="s">
        <v>1</v>
      </c>
      <c r="B32" s="749" t="s">
        <v>2</v>
      </c>
      <c r="C32" s="696"/>
      <c r="D32" s="743"/>
      <c r="E32" s="749" t="s">
        <v>3</v>
      </c>
      <c r="F32" s="696"/>
      <c r="G32" s="743"/>
      <c r="H32" s="749" t="s">
        <v>59</v>
      </c>
      <c r="I32" s="696"/>
      <c r="J32" s="743"/>
      <c r="K32" s="749" t="s">
        <v>7</v>
      </c>
      <c r="L32" s="696"/>
      <c r="M32" s="743"/>
    </row>
    <row r="33" spans="1:13" s="154" customFormat="1" ht="24" customHeight="1">
      <c r="A33" s="768"/>
      <c r="B33" s="95" t="s">
        <v>4</v>
      </c>
      <c r="C33" s="95" t="s">
        <v>5</v>
      </c>
      <c r="D33" s="95" t="s">
        <v>6</v>
      </c>
      <c r="E33" s="95" t="s">
        <v>4</v>
      </c>
      <c r="F33" s="95" t="s">
        <v>5</v>
      </c>
      <c r="G33" s="95" t="s">
        <v>6</v>
      </c>
      <c r="H33" s="95" t="s">
        <v>4</v>
      </c>
      <c r="I33" s="95" t="s">
        <v>5</v>
      </c>
      <c r="J33" s="95" t="s">
        <v>6</v>
      </c>
      <c r="K33" s="95" t="s">
        <v>4</v>
      </c>
      <c r="L33" s="95" t="s">
        <v>5</v>
      </c>
      <c r="M33" s="95" t="s">
        <v>6</v>
      </c>
    </row>
    <row r="34" spans="1:13" ht="24" customHeight="1">
      <c r="A34" s="150" t="s">
        <v>374</v>
      </c>
      <c r="B34" s="76">
        <v>0</v>
      </c>
      <c r="C34" s="76">
        <v>0</v>
      </c>
      <c r="D34" s="123">
        <f>SUM(B34:C34)</f>
        <v>0</v>
      </c>
      <c r="E34" s="76">
        <v>1</v>
      </c>
      <c r="F34" s="76">
        <v>0</v>
      </c>
      <c r="G34" s="123">
        <f>SUM(E34:F34)</f>
        <v>1</v>
      </c>
      <c r="H34" s="76">
        <v>7</v>
      </c>
      <c r="I34" s="76">
        <v>8</v>
      </c>
      <c r="J34" s="123">
        <f>SUM(H34:I34)</f>
        <v>15</v>
      </c>
      <c r="K34" s="76">
        <f aca="true" t="shared" si="11" ref="K34:M37">SUM(B34,E34,H34)</f>
        <v>8</v>
      </c>
      <c r="L34" s="76">
        <f t="shared" si="11"/>
        <v>8</v>
      </c>
      <c r="M34" s="123">
        <f t="shared" si="11"/>
        <v>16</v>
      </c>
    </row>
    <row r="35" spans="1:13" ht="24" customHeight="1">
      <c r="A35" s="150" t="s">
        <v>387</v>
      </c>
      <c r="B35" s="76">
        <v>0</v>
      </c>
      <c r="C35" s="76">
        <v>0</v>
      </c>
      <c r="D35" s="123">
        <f>SUM(B35:C35)</f>
        <v>0</v>
      </c>
      <c r="E35" s="76">
        <v>0</v>
      </c>
      <c r="F35" s="76">
        <v>0</v>
      </c>
      <c r="G35" s="123">
        <f>SUM(E35:F35)</f>
        <v>0</v>
      </c>
      <c r="H35" s="76">
        <v>3</v>
      </c>
      <c r="I35" s="76">
        <v>8</v>
      </c>
      <c r="J35" s="123">
        <f>SUM(H35:I35)</f>
        <v>11</v>
      </c>
      <c r="K35" s="76">
        <f t="shared" si="11"/>
        <v>3</v>
      </c>
      <c r="L35" s="76">
        <f t="shared" si="11"/>
        <v>8</v>
      </c>
      <c r="M35" s="123">
        <f t="shared" si="11"/>
        <v>11</v>
      </c>
    </row>
    <row r="36" spans="1:13" ht="24" customHeight="1">
      <c r="A36" s="150" t="s">
        <v>375</v>
      </c>
      <c r="B36" s="76">
        <v>0</v>
      </c>
      <c r="C36" s="76">
        <v>0</v>
      </c>
      <c r="D36" s="123">
        <f>SUM(B36:C36)</f>
        <v>0</v>
      </c>
      <c r="E36" s="76">
        <v>2</v>
      </c>
      <c r="F36" s="76">
        <v>0</v>
      </c>
      <c r="G36" s="123">
        <f>SUM(E36:F36)</f>
        <v>2</v>
      </c>
      <c r="H36" s="76">
        <v>6</v>
      </c>
      <c r="I36" s="76">
        <v>3</v>
      </c>
      <c r="J36" s="123">
        <f>SUM(H36:I36)</f>
        <v>9</v>
      </c>
      <c r="K36" s="76">
        <f t="shared" si="11"/>
        <v>8</v>
      </c>
      <c r="L36" s="76">
        <f t="shared" si="11"/>
        <v>3</v>
      </c>
      <c r="M36" s="123">
        <f t="shared" si="11"/>
        <v>11</v>
      </c>
    </row>
    <row r="37" spans="1:13" ht="24" customHeight="1">
      <c r="A37" s="150" t="s">
        <v>377</v>
      </c>
      <c r="B37" s="76">
        <v>0</v>
      </c>
      <c r="C37" s="76">
        <v>0</v>
      </c>
      <c r="D37" s="123">
        <f>SUM(B37:C37)</f>
        <v>0</v>
      </c>
      <c r="E37" s="76">
        <v>0</v>
      </c>
      <c r="F37" s="76">
        <v>0</v>
      </c>
      <c r="G37" s="123">
        <f>SUM(E37:F37)</f>
        <v>0</v>
      </c>
      <c r="H37" s="76">
        <v>0</v>
      </c>
      <c r="I37" s="76">
        <v>1</v>
      </c>
      <c r="J37" s="123">
        <f>SUM(H37:I37)</f>
        <v>1</v>
      </c>
      <c r="K37" s="76">
        <f t="shared" si="11"/>
        <v>0</v>
      </c>
      <c r="L37" s="76">
        <f t="shared" si="11"/>
        <v>1</v>
      </c>
      <c r="M37" s="123">
        <f t="shared" si="11"/>
        <v>1</v>
      </c>
    </row>
    <row r="38" spans="1:13" ht="9.75" customHeight="1">
      <c r="A38" s="150"/>
      <c r="B38" s="76"/>
      <c r="C38" s="76"/>
      <c r="D38" s="123"/>
      <c r="E38" s="76"/>
      <c r="F38" s="76"/>
      <c r="G38" s="123"/>
      <c r="H38" s="76"/>
      <c r="I38" s="76"/>
      <c r="J38" s="123"/>
      <c r="K38" s="76"/>
      <c r="L38" s="76"/>
      <c r="M38" s="123"/>
    </row>
    <row r="39" spans="1:13" ht="24" customHeight="1">
      <c r="A39" s="151" t="s">
        <v>6</v>
      </c>
      <c r="B39" s="112">
        <f>SUM(B34:B38)</f>
        <v>0</v>
      </c>
      <c r="C39" s="112">
        <f>SUM(C34:C38)</f>
        <v>0</v>
      </c>
      <c r="D39" s="112">
        <f>SUM(B39:C39)</f>
        <v>0</v>
      </c>
      <c r="E39" s="112">
        <f>SUM(E34:E38)</f>
        <v>3</v>
      </c>
      <c r="F39" s="112">
        <f>SUM(F34:F38)</f>
        <v>0</v>
      </c>
      <c r="G39" s="112">
        <f>SUM(E39:F39)</f>
        <v>3</v>
      </c>
      <c r="H39" s="112">
        <f>SUM(H34:H38)</f>
        <v>16</v>
      </c>
      <c r="I39" s="112">
        <f>SUM(I34:I38)</f>
        <v>20</v>
      </c>
      <c r="J39" s="112">
        <f>SUM(H39:I39)</f>
        <v>36</v>
      </c>
      <c r="K39" s="112">
        <f>SUM(B39,E39,H39)</f>
        <v>19</v>
      </c>
      <c r="L39" s="112">
        <f>SUM(C39,F39,I39)</f>
        <v>20</v>
      </c>
      <c r="M39" s="112">
        <f>SUM(D39,G39,J39)</f>
        <v>39</v>
      </c>
    </row>
    <row r="40" spans="1:13" ht="24" customHeight="1">
      <c r="A40" s="160" t="s">
        <v>378</v>
      </c>
      <c r="B40" s="96">
        <v>0</v>
      </c>
      <c r="C40" s="96">
        <v>0</v>
      </c>
      <c r="D40" s="161">
        <f>SUM(B40:C40)</f>
        <v>0</v>
      </c>
      <c r="E40" s="96">
        <v>7</v>
      </c>
      <c r="F40" s="96">
        <v>13</v>
      </c>
      <c r="G40" s="161">
        <f>SUM(E40:F40)</f>
        <v>20</v>
      </c>
      <c r="H40" s="96">
        <v>1</v>
      </c>
      <c r="I40" s="96">
        <v>5</v>
      </c>
      <c r="J40" s="161">
        <f>SUM(H40:I40)</f>
        <v>6</v>
      </c>
      <c r="K40" s="96">
        <f aca="true" t="shared" si="12" ref="K40:M41">SUM(B40,E40,H40)</f>
        <v>8</v>
      </c>
      <c r="L40" s="96">
        <f t="shared" si="12"/>
        <v>18</v>
      </c>
      <c r="M40" s="161">
        <f t="shared" si="12"/>
        <v>26</v>
      </c>
    </row>
    <row r="41" spans="1:13" ht="24" customHeight="1">
      <c r="A41" s="151" t="s">
        <v>6</v>
      </c>
      <c r="B41" s="112">
        <f>SUM(B40:B40)</f>
        <v>0</v>
      </c>
      <c r="C41" s="112">
        <f>SUM(C40:C40)</f>
        <v>0</v>
      </c>
      <c r="D41" s="112">
        <f>SUM(B41:C41)</f>
        <v>0</v>
      </c>
      <c r="E41" s="112">
        <f>SUM(E40:E40)</f>
        <v>7</v>
      </c>
      <c r="F41" s="112">
        <f>SUM(F40:F40)</f>
        <v>13</v>
      </c>
      <c r="G41" s="112">
        <f>SUM(E41:F41)</f>
        <v>20</v>
      </c>
      <c r="H41" s="112">
        <f>SUM(H40:H40)</f>
        <v>1</v>
      </c>
      <c r="I41" s="112">
        <f>SUM(I40:I40)</f>
        <v>5</v>
      </c>
      <c r="J41" s="112">
        <f>SUM(H41:I41)</f>
        <v>6</v>
      </c>
      <c r="K41" s="112">
        <f t="shared" si="12"/>
        <v>8</v>
      </c>
      <c r="L41" s="112">
        <f t="shared" si="12"/>
        <v>18</v>
      </c>
      <c r="M41" s="112">
        <f t="shared" si="12"/>
        <v>26</v>
      </c>
    </row>
    <row r="42" spans="1:13" ht="24" customHeight="1">
      <c r="A42" s="156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</row>
    <row r="43" spans="1:13" ht="24" customHeight="1">
      <c r="A43" s="152" t="s">
        <v>23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0"/>
      <c r="M43" s="63"/>
    </row>
    <row r="44" spans="1:13" s="154" customFormat="1" ht="23.25" customHeight="1">
      <c r="A44" s="767" t="s">
        <v>1</v>
      </c>
      <c r="B44" s="749" t="s">
        <v>2</v>
      </c>
      <c r="C44" s="696"/>
      <c r="D44" s="743"/>
      <c r="E44" s="749" t="s">
        <v>3</v>
      </c>
      <c r="F44" s="696"/>
      <c r="G44" s="743"/>
      <c r="H44" s="749" t="s">
        <v>59</v>
      </c>
      <c r="I44" s="696"/>
      <c r="J44" s="743"/>
      <c r="K44" s="749" t="s">
        <v>7</v>
      </c>
      <c r="L44" s="696"/>
      <c r="M44" s="743"/>
    </row>
    <row r="45" spans="1:13" s="154" customFormat="1" ht="23.25" customHeight="1">
      <c r="A45" s="768"/>
      <c r="B45" s="95" t="s">
        <v>4</v>
      </c>
      <c r="C45" s="95" t="s">
        <v>5</v>
      </c>
      <c r="D45" s="95" t="s">
        <v>6</v>
      </c>
      <c r="E45" s="95" t="s">
        <v>4</v>
      </c>
      <c r="F45" s="95" t="s">
        <v>5</v>
      </c>
      <c r="G45" s="95" t="s">
        <v>6</v>
      </c>
      <c r="H45" s="95" t="s">
        <v>4</v>
      </c>
      <c r="I45" s="95" t="s">
        <v>5</v>
      </c>
      <c r="J45" s="95" t="s">
        <v>6</v>
      </c>
      <c r="K45" s="95" t="s">
        <v>4</v>
      </c>
      <c r="L45" s="95" t="s">
        <v>5</v>
      </c>
      <c r="M45" s="95" t="s">
        <v>6</v>
      </c>
    </row>
    <row r="46" spans="1:13" ht="21" customHeight="1">
      <c r="A46" s="150" t="s">
        <v>388</v>
      </c>
      <c r="B46" s="76">
        <v>17</v>
      </c>
      <c r="C46" s="76">
        <v>19</v>
      </c>
      <c r="D46" s="123">
        <f aca="true" t="shared" si="13" ref="D46:D57">SUM(B46:C46)</f>
        <v>36</v>
      </c>
      <c r="E46" s="76">
        <v>4</v>
      </c>
      <c r="F46" s="76">
        <v>29</v>
      </c>
      <c r="G46" s="123">
        <f aca="true" t="shared" si="14" ref="G46:G57">SUM(E46:F46)</f>
        <v>33</v>
      </c>
      <c r="H46" s="76">
        <v>0</v>
      </c>
      <c r="I46" s="76">
        <v>0</v>
      </c>
      <c r="J46" s="123">
        <f aca="true" t="shared" si="15" ref="J46:J57">SUM(H46:I46)</f>
        <v>0</v>
      </c>
      <c r="K46" s="76">
        <f aca="true" t="shared" si="16" ref="K46:K56">SUM(B46,E46,H46)</f>
        <v>21</v>
      </c>
      <c r="L46" s="76">
        <f aca="true" t="shared" si="17" ref="L46:L56">SUM(C46,F46,I46)</f>
        <v>48</v>
      </c>
      <c r="M46" s="123">
        <f aca="true" t="shared" si="18" ref="M46:M56">SUM(D46,G46,J46)</f>
        <v>69</v>
      </c>
    </row>
    <row r="47" spans="1:13" ht="21" customHeight="1">
      <c r="A47" s="150" t="s">
        <v>389</v>
      </c>
      <c r="B47" s="76">
        <v>0</v>
      </c>
      <c r="C47" s="76">
        <v>0</v>
      </c>
      <c r="D47" s="123">
        <f t="shared" si="13"/>
        <v>0</v>
      </c>
      <c r="E47" s="76">
        <v>10</v>
      </c>
      <c r="F47" s="76">
        <v>21</v>
      </c>
      <c r="G47" s="123">
        <f t="shared" si="14"/>
        <v>31</v>
      </c>
      <c r="H47" s="76">
        <v>0</v>
      </c>
      <c r="I47" s="76">
        <v>0</v>
      </c>
      <c r="J47" s="123">
        <f t="shared" si="15"/>
        <v>0</v>
      </c>
      <c r="K47" s="76">
        <f t="shared" si="16"/>
        <v>10</v>
      </c>
      <c r="L47" s="76">
        <f t="shared" si="17"/>
        <v>21</v>
      </c>
      <c r="M47" s="123">
        <f t="shared" si="18"/>
        <v>31</v>
      </c>
    </row>
    <row r="48" spans="1:13" ht="21" customHeight="1">
      <c r="A48" s="150" t="s">
        <v>390</v>
      </c>
      <c r="B48" s="76">
        <v>0</v>
      </c>
      <c r="C48" s="76">
        <v>0</v>
      </c>
      <c r="D48" s="123">
        <f t="shared" si="13"/>
        <v>0</v>
      </c>
      <c r="E48" s="76">
        <v>9</v>
      </c>
      <c r="F48" s="76">
        <v>23</v>
      </c>
      <c r="G48" s="123">
        <f t="shared" si="14"/>
        <v>32</v>
      </c>
      <c r="H48" s="76">
        <v>1</v>
      </c>
      <c r="I48" s="76">
        <v>1</v>
      </c>
      <c r="J48" s="123">
        <f t="shared" si="15"/>
        <v>2</v>
      </c>
      <c r="K48" s="76">
        <f t="shared" si="16"/>
        <v>10</v>
      </c>
      <c r="L48" s="76">
        <f t="shared" si="17"/>
        <v>24</v>
      </c>
      <c r="M48" s="123">
        <f t="shared" si="18"/>
        <v>34</v>
      </c>
    </row>
    <row r="49" spans="1:13" ht="21" customHeight="1">
      <c r="A49" s="150" t="s">
        <v>295</v>
      </c>
      <c r="B49" s="76">
        <v>3</v>
      </c>
      <c r="C49" s="76">
        <v>9</v>
      </c>
      <c r="D49" s="123">
        <f t="shared" si="13"/>
        <v>12</v>
      </c>
      <c r="E49" s="76">
        <v>0</v>
      </c>
      <c r="F49" s="76">
        <v>1</v>
      </c>
      <c r="G49" s="123">
        <f t="shared" si="14"/>
        <v>1</v>
      </c>
      <c r="H49" s="76">
        <v>5</v>
      </c>
      <c r="I49" s="76">
        <v>17</v>
      </c>
      <c r="J49" s="123">
        <f t="shared" si="15"/>
        <v>22</v>
      </c>
      <c r="K49" s="76">
        <f t="shared" si="16"/>
        <v>8</v>
      </c>
      <c r="L49" s="76">
        <f t="shared" si="17"/>
        <v>27</v>
      </c>
      <c r="M49" s="123">
        <f t="shared" si="18"/>
        <v>35</v>
      </c>
    </row>
    <row r="50" spans="1:13" ht="21" customHeight="1">
      <c r="A50" s="150" t="s">
        <v>380</v>
      </c>
      <c r="B50" s="76">
        <v>0</v>
      </c>
      <c r="C50" s="76">
        <v>0</v>
      </c>
      <c r="D50" s="123">
        <f t="shared" si="13"/>
        <v>0</v>
      </c>
      <c r="E50" s="76">
        <v>3</v>
      </c>
      <c r="F50" s="76">
        <v>3</v>
      </c>
      <c r="G50" s="123">
        <f t="shared" si="14"/>
        <v>6</v>
      </c>
      <c r="H50" s="76">
        <v>8</v>
      </c>
      <c r="I50" s="76">
        <v>8</v>
      </c>
      <c r="J50" s="123">
        <f t="shared" si="15"/>
        <v>16</v>
      </c>
      <c r="K50" s="76">
        <f t="shared" si="16"/>
        <v>11</v>
      </c>
      <c r="L50" s="76">
        <f t="shared" si="17"/>
        <v>11</v>
      </c>
      <c r="M50" s="123">
        <f t="shared" si="18"/>
        <v>22</v>
      </c>
    </row>
    <row r="51" spans="1:13" ht="21" customHeight="1">
      <c r="A51" s="150" t="s">
        <v>386</v>
      </c>
      <c r="B51" s="76">
        <v>0</v>
      </c>
      <c r="C51" s="76">
        <v>0</v>
      </c>
      <c r="D51" s="123">
        <f t="shared" si="13"/>
        <v>0</v>
      </c>
      <c r="E51" s="76">
        <v>0</v>
      </c>
      <c r="F51" s="76">
        <v>0</v>
      </c>
      <c r="G51" s="123">
        <f t="shared" si="14"/>
        <v>0</v>
      </c>
      <c r="H51" s="76">
        <v>2</v>
      </c>
      <c r="I51" s="76">
        <v>18</v>
      </c>
      <c r="J51" s="123">
        <f t="shared" si="15"/>
        <v>20</v>
      </c>
      <c r="K51" s="76">
        <f t="shared" si="16"/>
        <v>2</v>
      </c>
      <c r="L51" s="76">
        <f t="shared" si="17"/>
        <v>18</v>
      </c>
      <c r="M51" s="123">
        <f t="shared" si="18"/>
        <v>20</v>
      </c>
    </row>
    <row r="52" spans="1:13" ht="21" customHeight="1">
      <c r="A52" s="150" t="s">
        <v>391</v>
      </c>
      <c r="B52" s="76">
        <v>0</v>
      </c>
      <c r="C52" s="76">
        <v>0</v>
      </c>
      <c r="D52" s="123">
        <f t="shared" si="13"/>
        <v>0</v>
      </c>
      <c r="E52" s="76">
        <v>0</v>
      </c>
      <c r="F52" s="76">
        <v>3</v>
      </c>
      <c r="G52" s="123">
        <f t="shared" si="14"/>
        <v>3</v>
      </c>
      <c r="H52" s="76">
        <v>2</v>
      </c>
      <c r="I52" s="76">
        <v>4</v>
      </c>
      <c r="J52" s="123">
        <f t="shared" si="15"/>
        <v>6</v>
      </c>
      <c r="K52" s="76">
        <f t="shared" si="16"/>
        <v>2</v>
      </c>
      <c r="L52" s="76">
        <f t="shared" si="17"/>
        <v>7</v>
      </c>
      <c r="M52" s="123">
        <f t="shared" si="18"/>
        <v>9</v>
      </c>
    </row>
    <row r="53" spans="1:13" ht="21" customHeight="1">
      <c r="A53" s="150" t="s">
        <v>384</v>
      </c>
      <c r="B53" s="76">
        <v>1</v>
      </c>
      <c r="C53" s="76">
        <v>0</v>
      </c>
      <c r="D53" s="123">
        <f t="shared" si="13"/>
        <v>1</v>
      </c>
      <c r="E53" s="76">
        <v>5</v>
      </c>
      <c r="F53" s="76">
        <v>7</v>
      </c>
      <c r="G53" s="123">
        <f t="shared" si="14"/>
        <v>12</v>
      </c>
      <c r="H53" s="76">
        <v>14</v>
      </c>
      <c r="I53" s="76">
        <v>16</v>
      </c>
      <c r="J53" s="123">
        <f t="shared" si="15"/>
        <v>30</v>
      </c>
      <c r="K53" s="76">
        <f t="shared" si="16"/>
        <v>20</v>
      </c>
      <c r="L53" s="76">
        <f t="shared" si="17"/>
        <v>23</v>
      </c>
      <c r="M53" s="123">
        <f t="shared" si="18"/>
        <v>43</v>
      </c>
    </row>
    <row r="54" spans="1:13" ht="21" customHeight="1">
      <c r="A54" s="150" t="s">
        <v>382</v>
      </c>
      <c r="B54" s="76">
        <v>0</v>
      </c>
      <c r="C54" s="76">
        <v>0</v>
      </c>
      <c r="D54" s="123">
        <f t="shared" si="13"/>
        <v>0</v>
      </c>
      <c r="E54" s="76">
        <v>1</v>
      </c>
      <c r="F54" s="76">
        <v>0</v>
      </c>
      <c r="G54" s="123">
        <f t="shared" si="14"/>
        <v>1</v>
      </c>
      <c r="H54" s="76">
        <v>4</v>
      </c>
      <c r="I54" s="76">
        <v>1</v>
      </c>
      <c r="J54" s="123">
        <f t="shared" si="15"/>
        <v>5</v>
      </c>
      <c r="K54" s="76">
        <f t="shared" si="16"/>
        <v>5</v>
      </c>
      <c r="L54" s="76">
        <f t="shared" si="17"/>
        <v>1</v>
      </c>
      <c r="M54" s="123">
        <f t="shared" si="18"/>
        <v>6</v>
      </c>
    </row>
    <row r="55" spans="1:13" ht="21" customHeight="1">
      <c r="A55" s="150" t="s">
        <v>383</v>
      </c>
      <c r="B55" s="76">
        <v>3</v>
      </c>
      <c r="C55" s="76">
        <v>10</v>
      </c>
      <c r="D55" s="123">
        <f t="shared" si="13"/>
        <v>13</v>
      </c>
      <c r="E55" s="76">
        <v>2</v>
      </c>
      <c r="F55" s="76">
        <v>6</v>
      </c>
      <c r="G55" s="123">
        <f t="shared" si="14"/>
        <v>8</v>
      </c>
      <c r="H55" s="76">
        <v>6</v>
      </c>
      <c r="I55" s="76">
        <v>19</v>
      </c>
      <c r="J55" s="123">
        <f t="shared" si="15"/>
        <v>25</v>
      </c>
      <c r="K55" s="76">
        <f t="shared" si="16"/>
        <v>11</v>
      </c>
      <c r="L55" s="76">
        <f t="shared" si="17"/>
        <v>35</v>
      </c>
      <c r="M55" s="123">
        <f t="shared" si="18"/>
        <v>46</v>
      </c>
    </row>
    <row r="56" spans="1:13" ht="21" customHeight="1">
      <c r="A56" s="150" t="s">
        <v>392</v>
      </c>
      <c r="B56" s="76">
        <v>0</v>
      </c>
      <c r="C56" s="76">
        <v>0</v>
      </c>
      <c r="D56" s="123">
        <f t="shared" si="13"/>
        <v>0</v>
      </c>
      <c r="E56" s="76">
        <v>1</v>
      </c>
      <c r="F56" s="76">
        <v>13</v>
      </c>
      <c r="G56" s="123">
        <f t="shared" si="14"/>
        <v>14</v>
      </c>
      <c r="H56" s="76">
        <v>4</v>
      </c>
      <c r="I56" s="76">
        <v>27</v>
      </c>
      <c r="J56" s="123">
        <f t="shared" si="15"/>
        <v>31</v>
      </c>
      <c r="K56" s="76">
        <f t="shared" si="16"/>
        <v>5</v>
      </c>
      <c r="L56" s="76">
        <f t="shared" si="17"/>
        <v>40</v>
      </c>
      <c r="M56" s="123">
        <f t="shared" si="18"/>
        <v>45</v>
      </c>
    </row>
    <row r="57" spans="1:13" ht="24.75" customHeight="1">
      <c r="A57" s="151" t="s">
        <v>6</v>
      </c>
      <c r="B57" s="112">
        <f>SUM(B46:B56)</f>
        <v>24</v>
      </c>
      <c r="C57" s="112">
        <f>SUM(C46:C56)</f>
        <v>38</v>
      </c>
      <c r="D57" s="112">
        <f t="shared" si="13"/>
        <v>62</v>
      </c>
      <c r="E57" s="112">
        <f>SUM(E46:E56)</f>
        <v>35</v>
      </c>
      <c r="F57" s="112">
        <f>SUM(F46:F56)</f>
        <v>106</v>
      </c>
      <c r="G57" s="112">
        <f t="shared" si="14"/>
        <v>141</v>
      </c>
      <c r="H57" s="112">
        <f>SUM(H46:H56)</f>
        <v>46</v>
      </c>
      <c r="I57" s="112">
        <f>SUM(I46:I56)</f>
        <v>111</v>
      </c>
      <c r="J57" s="112">
        <f t="shared" si="15"/>
        <v>157</v>
      </c>
      <c r="K57" s="112">
        <f>SUM(K46:K56)</f>
        <v>105</v>
      </c>
      <c r="L57" s="112">
        <f>SUM(L46:L56)</f>
        <v>255</v>
      </c>
      <c r="M57" s="112">
        <f>SUM(K57:L57)</f>
        <v>360</v>
      </c>
    </row>
    <row r="58" spans="1:13" ht="24.75" customHeight="1">
      <c r="A58" s="151" t="s">
        <v>24</v>
      </c>
      <c r="B58" s="112">
        <f aca="true" t="shared" si="19" ref="B58:M58">SUM(B39,B41,B57)</f>
        <v>24</v>
      </c>
      <c r="C58" s="112">
        <f t="shared" si="19"/>
        <v>38</v>
      </c>
      <c r="D58" s="112">
        <f t="shared" si="19"/>
        <v>62</v>
      </c>
      <c r="E58" s="112">
        <f t="shared" si="19"/>
        <v>45</v>
      </c>
      <c r="F58" s="112">
        <f t="shared" si="19"/>
        <v>119</v>
      </c>
      <c r="G58" s="112">
        <f t="shared" si="19"/>
        <v>164</v>
      </c>
      <c r="H58" s="112">
        <f t="shared" si="19"/>
        <v>63</v>
      </c>
      <c r="I58" s="112">
        <f t="shared" si="19"/>
        <v>136</v>
      </c>
      <c r="J58" s="112">
        <f t="shared" si="19"/>
        <v>199</v>
      </c>
      <c r="K58" s="112">
        <f t="shared" si="19"/>
        <v>132</v>
      </c>
      <c r="L58" s="112">
        <f t="shared" si="19"/>
        <v>293</v>
      </c>
      <c r="M58" s="112">
        <f t="shared" si="19"/>
        <v>425</v>
      </c>
    </row>
    <row r="60" spans="1:13" s="153" customFormat="1" ht="28.5" customHeight="1">
      <c r="A60" s="753" t="s">
        <v>0</v>
      </c>
      <c r="B60" s="753"/>
      <c r="C60" s="753"/>
      <c r="D60" s="753"/>
      <c r="E60" s="753"/>
      <c r="F60" s="753"/>
      <c r="G60" s="753"/>
      <c r="H60" s="753"/>
      <c r="I60" s="753"/>
      <c r="J60" s="753"/>
      <c r="K60" s="753"/>
      <c r="L60" s="753"/>
      <c r="M60" s="753"/>
    </row>
    <row r="61" spans="1:13" s="153" customFormat="1" ht="28.5" customHeight="1">
      <c r="A61" s="753" t="s">
        <v>401</v>
      </c>
      <c r="B61" s="753"/>
      <c r="C61" s="753"/>
      <c r="D61" s="753"/>
      <c r="E61" s="753"/>
      <c r="F61" s="753"/>
      <c r="G61" s="753"/>
      <c r="H61" s="753"/>
      <c r="I61" s="753"/>
      <c r="J61" s="753"/>
      <c r="K61" s="753"/>
      <c r="L61" s="753"/>
      <c r="M61" s="753"/>
    </row>
    <row r="62" spans="1:13" s="163" customFormat="1" ht="24" customHeight="1">
      <c r="A62" s="156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77"/>
      <c r="M62" s="127"/>
    </row>
    <row r="63" spans="1:13" s="154" customFormat="1" ht="24" customHeight="1">
      <c r="A63" s="767" t="s">
        <v>20</v>
      </c>
      <c r="B63" s="749" t="s">
        <v>2</v>
      </c>
      <c r="C63" s="696"/>
      <c r="D63" s="743"/>
      <c r="E63" s="749" t="s">
        <v>3</v>
      </c>
      <c r="F63" s="696"/>
      <c r="G63" s="743"/>
      <c r="H63" s="749" t="s">
        <v>59</v>
      </c>
      <c r="I63" s="696"/>
      <c r="J63" s="743"/>
      <c r="K63" s="749" t="s">
        <v>7</v>
      </c>
      <c r="L63" s="696"/>
      <c r="M63" s="743"/>
    </row>
    <row r="64" spans="1:13" s="154" customFormat="1" ht="24" customHeight="1">
      <c r="A64" s="768"/>
      <c r="B64" s="95" t="s">
        <v>4</v>
      </c>
      <c r="C64" s="95" t="s">
        <v>5</v>
      </c>
      <c r="D64" s="95" t="s">
        <v>6</v>
      </c>
      <c r="E64" s="95" t="s">
        <v>4</v>
      </c>
      <c r="F64" s="95" t="s">
        <v>5</v>
      </c>
      <c r="G64" s="95" t="s">
        <v>6</v>
      </c>
      <c r="H64" s="95" t="s">
        <v>4</v>
      </c>
      <c r="I64" s="95" t="s">
        <v>5</v>
      </c>
      <c r="J64" s="95" t="s">
        <v>6</v>
      </c>
      <c r="K64" s="95" t="s">
        <v>4</v>
      </c>
      <c r="L64" s="95" t="s">
        <v>5</v>
      </c>
      <c r="M64" s="95" t="s">
        <v>6</v>
      </c>
    </row>
    <row r="65" spans="1:13" ht="24" customHeight="1">
      <c r="A65" s="150" t="s">
        <v>395</v>
      </c>
      <c r="B65" s="76">
        <v>0</v>
      </c>
      <c r="C65" s="76">
        <v>0</v>
      </c>
      <c r="D65" s="123">
        <f>SUM(B65:C65)</f>
        <v>0</v>
      </c>
      <c r="E65" s="76">
        <v>0</v>
      </c>
      <c r="F65" s="76">
        <v>0</v>
      </c>
      <c r="G65" s="123">
        <f>SUM(E65:F65)</f>
        <v>0</v>
      </c>
      <c r="H65" s="76">
        <v>9</v>
      </c>
      <c r="I65" s="76">
        <v>8</v>
      </c>
      <c r="J65" s="123">
        <f>SUM(H65:I65)</f>
        <v>17</v>
      </c>
      <c r="K65" s="76">
        <f aca="true" t="shared" si="20" ref="K65:M67">SUM(B65,E65,H65)</f>
        <v>9</v>
      </c>
      <c r="L65" s="76">
        <f t="shared" si="20"/>
        <v>8</v>
      </c>
      <c r="M65" s="123">
        <f t="shared" si="20"/>
        <v>17</v>
      </c>
    </row>
    <row r="66" spans="1:13" ht="24" customHeight="1">
      <c r="A66" s="150" t="s">
        <v>394</v>
      </c>
      <c r="B66" s="76">
        <v>0</v>
      </c>
      <c r="C66" s="76">
        <v>0</v>
      </c>
      <c r="D66" s="123">
        <f>SUM(B66:C66)</f>
        <v>0</v>
      </c>
      <c r="E66" s="76">
        <v>0</v>
      </c>
      <c r="F66" s="76">
        <v>0</v>
      </c>
      <c r="G66" s="123">
        <f>SUM(E66:F66)</f>
        <v>0</v>
      </c>
      <c r="H66" s="76">
        <v>0</v>
      </c>
      <c r="I66" s="76">
        <v>2</v>
      </c>
      <c r="J66" s="123">
        <f>SUM(H66:I66)</f>
        <v>2</v>
      </c>
      <c r="K66" s="76">
        <f t="shared" si="20"/>
        <v>0</v>
      </c>
      <c r="L66" s="76">
        <f t="shared" si="20"/>
        <v>2</v>
      </c>
      <c r="M66" s="123">
        <f t="shared" si="20"/>
        <v>2</v>
      </c>
    </row>
    <row r="67" spans="1:13" ht="24" customHeight="1">
      <c r="A67" s="150" t="s">
        <v>393</v>
      </c>
      <c r="B67" s="76">
        <v>1</v>
      </c>
      <c r="C67" s="76">
        <v>1</v>
      </c>
      <c r="D67" s="123">
        <f>SUM(B67:C67)</f>
        <v>2</v>
      </c>
      <c r="E67" s="76">
        <v>3</v>
      </c>
      <c r="F67" s="76">
        <v>2</v>
      </c>
      <c r="G67" s="123">
        <f>SUM(E67:F67)</f>
        <v>5</v>
      </c>
      <c r="H67" s="76">
        <v>6</v>
      </c>
      <c r="I67" s="76">
        <v>7</v>
      </c>
      <c r="J67" s="123">
        <f>SUM(H67:I67)</f>
        <v>13</v>
      </c>
      <c r="K67" s="76">
        <f t="shared" si="20"/>
        <v>10</v>
      </c>
      <c r="L67" s="76">
        <f t="shared" si="20"/>
        <v>10</v>
      </c>
      <c r="M67" s="123">
        <f t="shared" si="20"/>
        <v>20</v>
      </c>
    </row>
    <row r="68" spans="1:13" ht="24" customHeight="1">
      <c r="A68" s="151" t="s">
        <v>6</v>
      </c>
      <c r="B68" s="112">
        <f>SUM(B65:B67)</f>
        <v>1</v>
      </c>
      <c r="C68" s="112">
        <f>SUM(C65:C67)</f>
        <v>1</v>
      </c>
      <c r="D68" s="112">
        <f>SUM(B68:C68)</f>
        <v>2</v>
      </c>
      <c r="E68" s="112">
        <f>SUM(E65:E67)</f>
        <v>3</v>
      </c>
      <c r="F68" s="112">
        <f>SUM(F65:F67)</f>
        <v>2</v>
      </c>
      <c r="G68" s="112">
        <f>SUM(E68:F68)</f>
        <v>5</v>
      </c>
      <c r="H68" s="112">
        <f>SUM(H65:H67)</f>
        <v>15</v>
      </c>
      <c r="I68" s="112">
        <f>SUM(I65:I67)</f>
        <v>17</v>
      </c>
      <c r="J68" s="112">
        <f>SUM(H68:I68)</f>
        <v>32</v>
      </c>
      <c r="K68" s="112">
        <f>SUM(B68,E68,H68)</f>
        <v>19</v>
      </c>
      <c r="L68" s="112">
        <f>SUM(C68,F68,I68)</f>
        <v>20</v>
      </c>
      <c r="M68" s="112">
        <f>SUM(D68,G68,J68)</f>
        <v>39</v>
      </c>
    </row>
    <row r="69" spans="1:13" ht="24" customHeight="1">
      <c r="A69" s="156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</row>
    <row r="70" spans="1:13" s="153" customFormat="1" ht="28.5" customHeight="1">
      <c r="A70" s="753" t="s">
        <v>0</v>
      </c>
      <c r="B70" s="753"/>
      <c r="C70" s="753"/>
      <c r="D70" s="753"/>
      <c r="E70" s="753"/>
      <c r="F70" s="753"/>
      <c r="G70" s="753"/>
      <c r="H70" s="753"/>
      <c r="I70" s="753"/>
      <c r="J70" s="753"/>
      <c r="K70" s="753"/>
      <c r="L70" s="753"/>
      <c r="M70" s="753"/>
    </row>
    <row r="71" spans="1:13" s="153" customFormat="1" ht="28.5" customHeight="1">
      <c r="A71" s="753" t="s">
        <v>400</v>
      </c>
      <c r="B71" s="753"/>
      <c r="C71" s="753"/>
      <c r="D71" s="753"/>
      <c r="E71" s="753"/>
      <c r="F71" s="753"/>
      <c r="G71" s="753"/>
      <c r="H71" s="753"/>
      <c r="I71" s="753"/>
      <c r="J71" s="753"/>
      <c r="K71" s="753"/>
      <c r="L71" s="753"/>
      <c r="M71" s="753"/>
    </row>
    <row r="73" spans="1:13" s="154" customFormat="1" ht="24" customHeight="1">
      <c r="A73" s="767" t="s">
        <v>20</v>
      </c>
      <c r="B73" s="749" t="s">
        <v>2</v>
      </c>
      <c r="C73" s="696"/>
      <c r="D73" s="743"/>
      <c r="E73" s="749" t="s">
        <v>3</v>
      </c>
      <c r="F73" s="696"/>
      <c r="G73" s="743"/>
      <c r="H73" s="749" t="s">
        <v>59</v>
      </c>
      <c r="I73" s="696"/>
      <c r="J73" s="743"/>
      <c r="K73" s="749" t="s">
        <v>7</v>
      </c>
      <c r="L73" s="696"/>
      <c r="M73" s="743"/>
    </row>
    <row r="74" spans="1:13" s="154" customFormat="1" ht="24" customHeight="1">
      <c r="A74" s="768"/>
      <c r="B74" s="95" t="s">
        <v>4</v>
      </c>
      <c r="C74" s="95" t="s">
        <v>5</v>
      </c>
      <c r="D74" s="95" t="s">
        <v>6</v>
      </c>
      <c r="E74" s="95" t="s">
        <v>4</v>
      </c>
      <c r="F74" s="95" t="s">
        <v>5</v>
      </c>
      <c r="G74" s="95" t="s">
        <v>6</v>
      </c>
      <c r="H74" s="95" t="s">
        <v>4</v>
      </c>
      <c r="I74" s="95" t="s">
        <v>5</v>
      </c>
      <c r="J74" s="95" t="s">
        <v>6</v>
      </c>
      <c r="K74" s="95" t="s">
        <v>4</v>
      </c>
      <c r="L74" s="95" t="s">
        <v>5</v>
      </c>
      <c r="M74" s="95" t="s">
        <v>6</v>
      </c>
    </row>
    <row r="75" spans="1:13" ht="24" customHeight="1">
      <c r="A75" s="150" t="s">
        <v>396</v>
      </c>
      <c r="B75" s="76">
        <v>4</v>
      </c>
      <c r="C75" s="76">
        <v>1</v>
      </c>
      <c r="D75" s="123">
        <f>SUM(B75:C75)</f>
        <v>5</v>
      </c>
      <c r="E75" s="76">
        <v>0</v>
      </c>
      <c r="F75" s="76">
        <v>0</v>
      </c>
      <c r="G75" s="123">
        <f>SUM(E75:F75)</f>
        <v>0</v>
      </c>
      <c r="H75" s="76">
        <v>0</v>
      </c>
      <c r="I75" s="76">
        <v>0</v>
      </c>
      <c r="J75" s="123">
        <f>SUM(H75:I75)</f>
        <v>0</v>
      </c>
      <c r="K75" s="76">
        <f>SUM(B75,E75,H75)</f>
        <v>4</v>
      </c>
      <c r="L75" s="76">
        <f>SUM(C75,F75,I75)</f>
        <v>1</v>
      </c>
      <c r="M75" s="123">
        <f>SUM(K75:L75)</f>
        <v>5</v>
      </c>
    </row>
    <row r="76" spans="1:13" ht="24" customHeight="1">
      <c r="A76" s="150" t="s">
        <v>393</v>
      </c>
      <c r="B76" s="76">
        <v>0</v>
      </c>
      <c r="C76" s="76">
        <v>0</v>
      </c>
      <c r="D76" s="123">
        <f>SUM(B76:C76)</f>
        <v>0</v>
      </c>
      <c r="E76" s="76">
        <v>0</v>
      </c>
      <c r="F76" s="76">
        <v>0</v>
      </c>
      <c r="G76" s="123">
        <f>SUM(E76:F76)</f>
        <v>0</v>
      </c>
      <c r="H76" s="76">
        <v>2</v>
      </c>
      <c r="I76" s="76">
        <v>6</v>
      </c>
      <c r="J76" s="123">
        <f>SUM(H76:I76)</f>
        <v>8</v>
      </c>
      <c r="K76" s="76">
        <f>SUM(B76,E76,H76)</f>
        <v>2</v>
      </c>
      <c r="L76" s="76">
        <f>SUM(C76,F76,I76)</f>
        <v>6</v>
      </c>
      <c r="M76" s="123">
        <f>SUM(K76:L76)</f>
        <v>8</v>
      </c>
    </row>
    <row r="77" spans="1:13" ht="24" customHeight="1">
      <c r="A77" s="151" t="s">
        <v>6</v>
      </c>
      <c r="B77" s="112">
        <f aca="true" t="shared" si="21" ref="B77:M77">SUM(B75:B76)</f>
        <v>4</v>
      </c>
      <c r="C77" s="112">
        <f t="shared" si="21"/>
        <v>1</v>
      </c>
      <c r="D77" s="112">
        <f t="shared" si="21"/>
        <v>5</v>
      </c>
      <c r="E77" s="112">
        <f t="shared" si="21"/>
        <v>0</v>
      </c>
      <c r="F77" s="112">
        <f t="shared" si="21"/>
        <v>0</v>
      </c>
      <c r="G77" s="112">
        <f t="shared" si="21"/>
        <v>0</v>
      </c>
      <c r="H77" s="112">
        <f t="shared" si="21"/>
        <v>2</v>
      </c>
      <c r="I77" s="112">
        <f t="shared" si="21"/>
        <v>6</v>
      </c>
      <c r="J77" s="112">
        <f t="shared" si="21"/>
        <v>8</v>
      </c>
      <c r="K77" s="112">
        <f t="shared" si="21"/>
        <v>6</v>
      </c>
      <c r="L77" s="112">
        <f t="shared" si="21"/>
        <v>7</v>
      </c>
      <c r="M77" s="112">
        <f t="shared" si="21"/>
        <v>13</v>
      </c>
    </row>
    <row r="78" spans="1:13" ht="24" customHeight="1">
      <c r="A78" s="156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</row>
    <row r="79" spans="1:13" ht="24" customHeight="1">
      <c r="A79" s="753" t="s">
        <v>0</v>
      </c>
      <c r="B79" s="753"/>
      <c r="C79" s="753"/>
      <c r="D79" s="753"/>
      <c r="E79" s="753"/>
      <c r="F79" s="753"/>
      <c r="G79" s="753"/>
      <c r="H79" s="753"/>
      <c r="I79" s="753"/>
      <c r="J79" s="753"/>
      <c r="K79" s="753"/>
      <c r="L79" s="753"/>
      <c r="M79" s="753"/>
    </row>
    <row r="80" spans="1:13" ht="24" customHeight="1">
      <c r="A80" s="753" t="s">
        <v>399</v>
      </c>
      <c r="B80" s="753"/>
      <c r="C80" s="753"/>
      <c r="D80" s="753"/>
      <c r="E80" s="753"/>
      <c r="F80" s="753"/>
      <c r="G80" s="753"/>
      <c r="H80" s="753"/>
      <c r="I80" s="753"/>
      <c r="J80" s="753"/>
      <c r="K80" s="753"/>
      <c r="L80" s="753"/>
      <c r="M80" s="753"/>
    </row>
    <row r="82" spans="1:13" ht="24" customHeight="1">
      <c r="A82" s="767" t="s">
        <v>20</v>
      </c>
      <c r="B82" s="749" t="s">
        <v>2</v>
      </c>
      <c r="C82" s="696"/>
      <c r="D82" s="743"/>
      <c r="E82" s="749" t="s">
        <v>3</v>
      </c>
      <c r="F82" s="696"/>
      <c r="G82" s="743"/>
      <c r="H82" s="749" t="s">
        <v>59</v>
      </c>
      <c r="I82" s="696"/>
      <c r="J82" s="743"/>
      <c r="K82" s="749" t="s">
        <v>7</v>
      </c>
      <c r="L82" s="696"/>
      <c r="M82" s="743"/>
    </row>
    <row r="83" spans="1:13" ht="24" customHeight="1">
      <c r="A83" s="768"/>
      <c r="B83" s="95" t="s">
        <v>4</v>
      </c>
      <c r="C83" s="95" t="s">
        <v>5</v>
      </c>
      <c r="D83" s="95" t="s">
        <v>6</v>
      </c>
      <c r="E83" s="95" t="s">
        <v>4</v>
      </c>
      <c r="F83" s="95" t="s">
        <v>5</v>
      </c>
      <c r="G83" s="95" t="s">
        <v>6</v>
      </c>
      <c r="H83" s="95" t="s">
        <v>4</v>
      </c>
      <c r="I83" s="95" t="s">
        <v>5</v>
      </c>
      <c r="J83" s="95" t="s">
        <v>6</v>
      </c>
      <c r="K83" s="95" t="s">
        <v>4</v>
      </c>
      <c r="L83" s="95" t="s">
        <v>5</v>
      </c>
      <c r="M83" s="95" t="s">
        <v>6</v>
      </c>
    </row>
    <row r="84" spans="1:13" ht="24" customHeight="1">
      <c r="A84" s="150" t="s">
        <v>397</v>
      </c>
      <c r="B84" s="76">
        <v>0</v>
      </c>
      <c r="C84" s="76">
        <v>0</v>
      </c>
      <c r="D84" s="123">
        <f>SUM(B84:C84)</f>
        <v>0</v>
      </c>
      <c r="E84" s="76">
        <v>1</v>
      </c>
      <c r="F84" s="76">
        <v>0</v>
      </c>
      <c r="G84" s="123">
        <f>SUM(E84:F84)</f>
        <v>1</v>
      </c>
      <c r="H84" s="76">
        <v>0</v>
      </c>
      <c r="I84" s="76">
        <v>0</v>
      </c>
      <c r="J84" s="123">
        <f>SUM(H84:I84)</f>
        <v>0</v>
      </c>
      <c r="K84" s="76">
        <f aca="true" t="shared" si="22" ref="K84:M86">SUM(B84,E84,H84)</f>
        <v>1</v>
      </c>
      <c r="L84" s="76">
        <f t="shared" si="22"/>
        <v>0</v>
      </c>
      <c r="M84" s="123">
        <f t="shared" si="22"/>
        <v>1</v>
      </c>
    </row>
    <row r="85" spans="1:13" ht="24" customHeight="1">
      <c r="A85" s="150" t="s">
        <v>398</v>
      </c>
      <c r="B85" s="76">
        <v>6</v>
      </c>
      <c r="C85" s="76">
        <v>20</v>
      </c>
      <c r="D85" s="123">
        <f>SUM(B85:C85)</f>
        <v>26</v>
      </c>
      <c r="E85" s="76">
        <v>3</v>
      </c>
      <c r="F85" s="76">
        <v>27</v>
      </c>
      <c r="G85" s="123">
        <f>SUM(E85:F85)</f>
        <v>30</v>
      </c>
      <c r="H85" s="76">
        <v>0</v>
      </c>
      <c r="I85" s="76">
        <v>0</v>
      </c>
      <c r="J85" s="123">
        <f>SUM(H85:I85)</f>
        <v>0</v>
      </c>
      <c r="K85" s="76">
        <f t="shared" si="22"/>
        <v>9</v>
      </c>
      <c r="L85" s="76">
        <f t="shared" si="22"/>
        <v>47</v>
      </c>
      <c r="M85" s="123">
        <f t="shared" si="22"/>
        <v>56</v>
      </c>
    </row>
    <row r="86" spans="1:13" ht="24" customHeight="1">
      <c r="A86" s="151" t="s">
        <v>6</v>
      </c>
      <c r="B86" s="112">
        <f>SUM(B84:B85)</f>
        <v>6</v>
      </c>
      <c r="C86" s="112">
        <f>SUM(C84:C85)</f>
        <v>20</v>
      </c>
      <c r="D86" s="112">
        <f>SUM(B86:C86)</f>
        <v>26</v>
      </c>
      <c r="E86" s="112">
        <f>SUM(E84:E85)</f>
        <v>4</v>
      </c>
      <c r="F86" s="112">
        <f>SUM(F84:F85)</f>
        <v>27</v>
      </c>
      <c r="G86" s="112">
        <f>SUM(E86:F86)</f>
        <v>31</v>
      </c>
      <c r="H86" s="112">
        <f>SUM(H84:H85)</f>
        <v>0</v>
      </c>
      <c r="I86" s="112">
        <f>SUM(I84:I85)</f>
        <v>0</v>
      </c>
      <c r="J86" s="112">
        <f>SUM(H86:I86)</f>
        <v>0</v>
      </c>
      <c r="K86" s="112">
        <f t="shared" si="22"/>
        <v>10</v>
      </c>
      <c r="L86" s="112">
        <f t="shared" si="22"/>
        <v>47</v>
      </c>
      <c r="M86" s="112">
        <f t="shared" si="22"/>
        <v>57</v>
      </c>
    </row>
  </sheetData>
  <sheetProtection/>
  <mergeCells count="45">
    <mergeCell ref="A32:A33"/>
    <mergeCell ref="B32:D32"/>
    <mergeCell ref="K32:M32"/>
    <mergeCell ref="K16:M16"/>
    <mergeCell ref="E32:G32"/>
    <mergeCell ref="H32:J32"/>
    <mergeCell ref="A16:A17"/>
    <mergeCell ref="B16:D16"/>
    <mergeCell ref="H44:J44"/>
    <mergeCell ref="A1:M1"/>
    <mergeCell ref="A2:M2"/>
    <mergeCell ref="A4:A5"/>
    <mergeCell ref="B4:D4"/>
    <mergeCell ref="E4:G4"/>
    <mergeCell ref="H4:J4"/>
    <mergeCell ref="K4:M4"/>
    <mergeCell ref="A29:M29"/>
    <mergeCell ref="A30:M30"/>
    <mergeCell ref="A71:M71"/>
    <mergeCell ref="E16:G16"/>
    <mergeCell ref="H16:J16"/>
    <mergeCell ref="A61:M61"/>
    <mergeCell ref="A63:A64"/>
    <mergeCell ref="B63:D63"/>
    <mergeCell ref="E63:G63"/>
    <mergeCell ref="A44:A45"/>
    <mergeCell ref="B44:D44"/>
    <mergeCell ref="E44:G44"/>
    <mergeCell ref="B73:D73"/>
    <mergeCell ref="E73:G73"/>
    <mergeCell ref="H73:J73"/>
    <mergeCell ref="K73:M73"/>
    <mergeCell ref="K44:M44"/>
    <mergeCell ref="A60:M60"/>
    <mergeCell ref="H63:J63"/>
    <mergeCell ref="K63:M63"/>
    <mergeCell ref="A73:A74"/>
    <mergeCell ref="A70:M70"/>
    <mergeCell ref="K82:M82"/>
    <mergeCell ref="A82:A83"/>
    <mergeCell ref="B82:D82"/>
    <mergeCell ref="E82:G82"/>
    <mergeCell ref="H82:J82"/>
    <mergeCell ref="A79:M79"/>
    <mergeCell ref="A80:M80"/>
  </mergeCells>
  <printOptions horizontalCentered="1"/>
  <pageMargins left="0.5905511811023623" right="0.5905511811023623" top="0.984251968503937" bottom="0.3937007874015748" header="0" footer="0"/>
  <pageSetup firstPageNumber="24" useFirstPageNumber="1" horizontalDpi="600" verticalDpi="600" orientation="landscape" paperSize="9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 &amp;P&amp;R&amp;"TH SarabunPSK,ธรรมดา"&amp;12ข้อมูล ณ วันที่  7 กันยายน 2560</oddFooter>
  </headerFooter>
  <rowBreaks count="6" manualBreakCount="6">
    <brk id="13" max="255" man="1"/>
    <brk id="28" max="255" man="1"/>
    <brk id="41" max="255" man="1"/>
    <brk id="59" max="255" man="1"/>
    <brk id="69" max="255" man="1"/>
    <brk id="7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S70"/>
  <sheetViews>
    <sheetView showGridLines="0" zoomScale="80" zoomScaleNormal="80" zoomScalePageLayoutView="0" workbookViewId="0" topLeftCell="A1">
      <selection activeCell="A1" sqref="A1:S1"/>
    </sheetView>
  </sheetViews>
  <sheetFormatPr defaultColWidth="9.00390625" defaultRowHeight="23.25" customHeight="1"/>
  <cols>
    <col min="1" max="1" width="34.875" style="115" customWidth="1"/>
    <col min="2" max="4" width="5.00390625" style="9" customWidth="1"/>
    <col min="5" max="13" width="5.00390625" style="440" customWidth="1"/>
    <col min="14" max="17" width="5.00390625" style="9" customWidth="1"/>
    <col min="18" max="18" width="6.375" style="9" customWidth="1"/>
    <col min="19" max="19" width="6.25390625" style="9" customWidth="1"/>
    <col min="20" max="16384" width="9.00390625" style="8" customWidth="1"/>
  </cols>
  <sheetData>
    <row r="1" spans="1:19" s="153" customFormat="1" ht="25.5" customHeight="1">
      <c r="A1" s="712" t="s">
        <v>131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</row>
    <row r="2" spans="1:19" s="153" customFormat="1" ht="25.5" customHeight="1">
      <c r="A2" s="712" t="s">
        <v>335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2"/>
      <c r="Q2" s="712"/>
      <c r="R2" s="712"/>
      <c r="S2" s="712"/>
    </row>
    <row r="3" spans="1:19" s="153" customFormat="1" ht="25.5" customHeight="1">
      <c r="A3" s="712" t="s">
        <v>132</v>
      </c>
      <c r="B3" s="712"/>
      <c r="C3" s="712"/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  <c r="O3" s="712"/>
      <c r="P3" s="712"/>
      <c r="Q3" s="712"/>
      <c r="R3" s="712"/>
      <c r="S3" s="712"/>
    </row>
    <row r="4" ht="29.25" customHeight="1"/>
    <row r="5" spans="1:19" s="154" customFormat="1" ht="23.25" customHeight="1">
      <c r="A5" s="767" t="s">
        <v>1</v>
      </c>
      <c r="B5" s="749" t="s">
        <v>2</v>
      </c>
      <c r="C5" s="696"/>
      <c r="D5" s="743"/>
      <c r="E5" s="749" t="s">
        <v>3</v>
      </c>
      <c r="F5" s="696"/>
      <c r="G5" s="743"/>
      <c r="H5" s="749" t="s">
        <v>8</v>
      </c>
      <c r="I5" s="696"/>
      <c r="J5" s="743"/>
      <c r="K5" s="749" t="s">
        <v>9</v>
      </c>
      <c r="L5" s="696"/>
      <c r="M5" s="743"/>
      <c r="N5" s="749" t="s">
        <v>10</v>
      </c>
      <c r="O5" s="696"/>
      <c r="P5" s="743"/>
      <c r="Q5" s="749" t="s">
        <v>7</v>
      </c>
      <c r="R5" s="696"/>
      <c r="S5" s="743"/>
    </row>
    <row r="6" spans="1:19" s="154" customFormat="1" ht="23.25" customHeight="1">
      <c r="A6" s="768"/>
      <c r="B6" s="95" t="s">
        <v>4</v>
      </c>
      <c r="C6" s="95" t="s">
        <v>5</v>
      </c>
      <c r="D6" s="95" t="s">
        <v>6</v>
      </c>
      <c r="E6" s="95" t="s">
        <v>4</v>
      </c>
      <c r="F6" s="95" t="s">
        <v>5</v>
      </c>
      <c r="G6" s="95" t="s">
        <v>6</v>
      </c>
      <c r="H6" s="95" t="s">
        <v>4</v>
      </c>
      <c r="I6" s="95" t="s">
        <v>5</v>
      </c>
      <c r="J6" s="95" t="s">
        <v>6</v>
      </c>
      <c r="K6" s="95" t="s">
        <v>4</v>
      </c>
      <c r="L6" s="95" t="s">
        <v>5</v>
      </c>
      <c r="M6" s="95" t="s">
        <v>6</v>
      </c>
      <c r="N6" s="95" t="s">
        <v>4</v>
      </c>
      <c r="O6" s="95" t="s">
        <v>5</v>
      </c>
      <c r="P6" s="95" t="s">
        <v>6</v>
      </c>
      <c r="Q6" s="95" t="s">
        <v>4</v>
      </c>
      <c r="R6" s="95" t="s">
        <v>5</v>
      </c>
      <c r="S6" s="95" t="s">
        <v>6</v>
      </c>
    </row>
    <row r="7" spans="1:19" ht="23.25" customHeight="1">
      <c r="A7" s="150" t="s">
        <v>402</v>
      </c>
      <c r="B7" s="251">
        <v>5</v>
      </c>
      <c r="C7" s="251">
        <v>33</v>
      </c>
      <c r="D7" s="252">
        <f aca="true" t="shared" si="0" ref="D7:D20">SUM(B7:C7)</f>
        <v>38</v>
      </c>
      <c r="E7" s="251">
        <v>5</v>
      </c>
      <c r="F7" s="251">
        <v>24</v>
      </c>
      <c r="G7" s="252">
        <f aca="true" t="shared" si="1" ref="G7:G20">SUM(E7:F7)</f>
        <v>29</v>
      </c>
      <c r="H7" s="251">
        <v>7</v>
      </c>
      <c r="I7" s="251">
        <v>34</v>
      </c>
      <c r="J7" s="252">
        <f aca="true" t="shared" si="2" ref="J7:J20">SUM(H7:I7)</f>
        <v>41</v>
      </c>
      <c r="K7" s="251">
        <v>2</v>
      </c>
      <c r="L7" s="251">
        <v>17</v>
      </c>
      <c r="M7" s="252">
        <f aca="true" t="shared" si="3" ref="M7:M20">SUM(K7:L7)</f>
        <v>19</v>
      </c>
      <c r="N7" s="251">
        <v>0</v>
      </c>
      <c r="O7" s="251">
        <v>0</v>
      </c>
      <c r="P7" s="252">
        <f aca="true" t="shared" si="4" ref="P7:P20">SUM(N7:O7)</f>
        <v>0</v>
      </c>
      <c r="Q7" s="251">
        <f aca="true" t="shared" si="5" ref="Q7:R20">SUM(B7,E7,H7,K7,N7)</f>
        <v>19</v>
      </c>
      <c r="R7" s="251">
        <f t="shared" si="5"/>
        <v>108</v>
      </c>
      <c r="S7" s="252">
        <f aca="true" t="shared" si="6" ref="S7:S20">SUM(Q7:R7)</f>
        <v>127</v>
      </c>
    </row>
    <row r="8" spans="1:19" ht="23.25" customHeight="1">
      <c r="A8" s="150" t="s">
        <v>315</v>
      </c>
      <c r="B8" s="251">
        <v>3</v>
      </c>
      <c r="C8" s="251">
        <v>16</v>
      </c>
      <c r="D8" s="252">
        <f t="shared" si="0"/>
        <v>19</v>
      </c>
      <c r="E8" s="251">
        <v>2</v>
      </c>
      <c r="F8" s="251">
        <v>19</v>
      </c>
      <c r="G8" s="252">
        <f t="shared" si="1"/>
        <v>21</v>
      </c>
      <c r="H8" s="251">
        <v>4</v>
      </c>
      <c r="I8" s="251">
        <v>34</v>
      </c>
      <c r="J8" s="252">
        <f t="shared" si="2"/>
        <v>38</v>
      </c>
      <c r="K8" s="251">
        <v>0</v>
      </c>
      <c r="L8" s="251">
        <v>42</v>
      </c>
      <c r="M8" s="252">
        <f t="shared" si="3"/>
        <v>42</v>
      </c>
      <c r="N8" s="251">
        <v>1</v>
      </c>
      <c r="O8" s="251">
        <v>4</v>
      </c>
      <c r="P8" s="252">
        <f t="shared" si="4"/>
        <v>5</v>
      </c>
      <c r="Q8" s="251">
        <f t="shared" si="5"/>
        <v>10</v>
      </c>
      <c r="R8" s="251">
        <f t="shared" si="5"/>
        <v>115</v>
      </c>
      <c r="S8" s="252">
        <f t="shared" si="6"/>
        <v>125</v>
      </c>
    </row>
    <row r="9" spans="1:19" ht="23.25" customHeight="1">
      <c r="A9" s="150" t="s">
        <v>316</v>
      </c>
      <c r="B9" s="251">
        <v>1</v>
      </c>
      <c r="C9" s="251">
        <v>8</v>
      </c>
      <c r="D9" s="252">
        <f t="shared" si="0"/>
        <v>9</v>
      </c>
      <c r="E9" s="251">
        <v>5</v>
      </c>
      <c r="F9" s="251">
        <v>12</v>
      </c>
      <c r="G9" s="252">
        <f t="shared" si="1"/>
        <v>17</v>
      </c>
      <c r="H9" s="251">
        <v>2</v>
      </c>
      <c r="I9" s="251">
        <v>8</v>
      </c>
      <c r="J9" s="252">
        <f t="shared" si="2"/>
        <v>10</v>
      </c>
      <c r="K9" s="251">
        <v>0</v>
      </c>
      <c r="L9" s="251">
        <v>5</v>
      </c>
      <c r="M9" s="252">
        <f t="shared" si="3"/>
        <v>5</v>
      </c>
      <c r="N9" s="251">
        <v>1</v>
      </c>
      <c r="O9" s="251">
        <v>0</v>
      </c>
      <c r="P9" s="252">
        <f t="shared" si="4"/>
        <v>1</v>
      </c>
      <c r="Q9" s="251">
        <f t="shared" si="5"/>
        <v>9</v>
      </c>
      <c r="R9" s="251">
        <f t="shared" si="5"/>
        <v>33</v>
      </c>
      <c r="S9" s="252">
        <f t="shared" si="6"/>
        <v>42</v>
      </c>
    </row>
    <row r="10" spans="1:19" ht="23.25" customHeight="1">
      <c r="A10" s="150" t="s">
        <v>317</v>
      </c>
      <c r="B10" s="251">
        <v>1</v>
      </c>
      <c r="C10" s="251">
        <v>15</v>
      </c>
      <c r="D10" s="252">
        <f t="shared" si="0"/>
        <v>16</v>
      </c>
      <c r="E10" s="251">
        <v>1</v>
      </c>
      <c r="F10" s="251">
        <v>23</v>
      </c>
      <c r="G10" s="252">
        <f t="shared" si="1"/>
        <v>24</v>
      </c>
      <c r="H10" s="251">
        <v>2</v>
      </c>
      <c r="I10" s="251">
        <v>24</v>
      </c>
      <c r="J10" s="252">
        <f t="shared" si="2"/>
        <v>26</v>
      </c>
      <c r="K10" s="251">
        <v>0</v>
      </c>
      <c r="L10" s="251">
        <v>19</v>
      </c>
      <c r="M10" s="252">
        <f t="shared" si="3"/>
        <v>19</v>
      </c>
      <c r="N10" s="251">
        <v>0</v>
      </c>
      <c r="O10" s="251">
        <v>1</v>
      </c>
      <c r="P10" s="252">
        <f t="shared" si="4"/>
        <v>1</v>
      </c>
      <c r="Q10" s="251">
        <f t="shared" si="5"/>
        <v>4</v>
      </c>
      <c r="R10" s="251">
        <f t="shared" si="5"/>
        <v>82</v>
      </c>
      <c r="S10" s="252">
        <f t="shared" si="6"/>
        <v>86</v>
      </c>
    </row>
    <row r="11" spans="1:19" ht="25.5" customHeight="1">
      <c r="A11" s="150" t="s">
        <v>318</v>
      </c>
      <c r="B11" s="251">
        <v>1</v>
      </c>
      <c r="C11" s="251">
        <v>50</v>
      </c>
      <c r="D11" s="252">
        <f t="shared" si="0"/>
        <v>51</v>
      </c>
      <c r="E11" s="251">
        <v>4</v>
      </c>
      <c r="F11" s="251">
        <v>34</v>
      </c>
      <c r="G11" s="252">
        <f t="shared" si="1"/>
        <v>38</v>
      </c>
      <c r="H11" s="251">
        <v>3</v>
      </c>
      <c r="I11" s="251">
        <v>43</v>
      </c>
      <c r="J11" s="252">
        <f t="shared" si="2"/>
        <v>46</v>
      </c>
      <c r="K11" s="251">
        <v>1</v>
      </c>
      <c r="L11" s="251">
        <v>25</v>
      </c>
      <c r="M11" s="252">
        <f t="shared" si="3"/>
        <v>26</v>
      </c>
      <c r="N11" s="251">
        <v>2</v>
      </c>
      <c r="O11" s="251">
        <v>2</v>
      </c>
      <c r="P11" s="252">
        <f t="shared" si="4"/>
        <v>4</v>
      </c>
      <c r="Q11" s="251">
        <f t="shared" si="5"/>
        <v>11</v>
      </c>
      <c r="R11" s="251">
        <f t="shared" si="5"/>
        <v>154</v>
      </c>
      <c r="S11" s="252">
        <f t="shared" si="6"/>
        <v>165</v>
      </c>
    </row>
    <row r="12" spans="1:19" ht="25.5" customHeight="1">
      <c r="A12" s="150" t="s">
        <v>403</v>
      </c>
      <c r="B12" s="251">
        <f>SUM('[2]ป.ตรีสมทบพัทลุง'!B9,'[2]ป.ตรีสมทบพัทลุง'!B19)</f>
        <v>0</v>
      </c>
      <c r="C12" s="251">
        <f>SUM('[2]ป.ตรีสมทบพัทลุง'!C9,'[2]ป.ตรีสมทบพัทลุง'!C19)</f>
        <v>0</v>
      </c>
      <c r="D12" s="252">
        <f t="shared" si="0"/>
        <v>0</v>
      </c>
      <c r="E12" s="251">
        <f>SUM('[2]ป.ตรีสมทบพัทลุง'!E9,'[2]ป.ตรีสมทบพัทลุง'!E19)</f>
        <v>11</v>
      </c>
      <c r="F12" s="251">
        <f>SUM('[2]ป.ตรีสมทบพัทลุง'!F9,'[2]ป.ตรีสมทบพัทลุง'!F19)</f>
        <v>8</v>
      </c>
      <c r="G12" s="252">
        <f t="shared" si="1"/>
        <v>19</v>
      </c>
      <c r="H12" s="251">
        <f>SUM('[2]ป.ตรีสมทบพัทลุง'!H9,'[2]ป.ตรีสมทบพัทลุง'!H19)</f>
        <v>25</v>
      </c>
      <c r="I12" s="251">
        <f>SUM('[2]ป.ตรีสมทบพัทลุง'!I9,'[2]ป.ตรีสมทบพัทลุง'!I19)</f>
        <v>4</v>
      </c>
      <c r="J12" s="252">
        <f t="shared" si="2"/>
        <v>29</v>
      </c>
      <c r="K12" s="251">
        <f>SUM('[2]ป.ตรีสมทบพัทลุง'!K9,'[2]ป.ตรีสมทบพัทลุง'!K19)</f>
        <v>0</v>
      </c>
      <c r="L12" s="251">
        <f>SUM('[2]ป.ตรีสมทบพัทลุง'!L9,'[2]ป.ตรีสมทบพัทลุง'!L19)</f>
        <v>0</v>
      </c>
      <c r="M12" s="252">
        <f t="shared" si="3"/>
        <v>0</v>
      </c>
      <c r="N12" s="251">
        <f>SUM('[2]ป.ตรีสมทบพัทลุง'!N9,'[2]ป.ตรีสมทบพัทลุง'!N19)</f>
        <v>0</v>
      </c>
      <c r="O12" s="251">
        <f>SUM('[2]ป.ตรีสมทบพัทลุง'!O9,'[2]ป.ตรีสมทบพัทลุง'!O19)</f>
        <v>0</v>
      </c>
      <c r="P12" s="252">
        <f t="shared" si="4"/>
        <v>0</v>
      </c>
      <c r="Q12" s="251">
        <f t="shared" si="5"/>
        <v>36</v>
      </c>
      <c r="R12" s="251">
        <f t="shared" si="5"/>
        <v>12</v>
      </c>
      <c r="S12" s="252">
        <f t="shared" si="6"/>
        <v>48</v>
      </c>
    </row>
    <row r="13" spans="1:19" ht="23.25" customHeight="1">
      <c r="A13" s="150" t="s">
        <v>319</v>
      </c>
      <c r="B13" s="251">
        <v>3</v>
      </c>
      <c r="C13" s="251">
        <v>10</v>
      </c>
      <c r="D13" s="252">
        <f t="shared" si="0"/>
        <v>13</v>
      </c>
      <c r="E13" s="251">
        <v>7</v>
      </c>
      <c r="F13" s="251">
        <v>10</v>
      </c>
      <c r="G13" s="252">
        <f t="shared" si="1"/>
        <v>17</v>
      </c>
      <c r="H13" s="251">
        <v>12</v>
      </c>
      <c r="I13" s="251">
        <v>12</v>
      </c>
      <c r="J13" s="252">
        <f t="shared" si="2"/>
        <v>24</v>
      </c>
      <c r="K13" s="251">
        <v>3</v>
      </c>
      <c r="L13" s="251">
        <v>6</v>
      </c>
      <c r="M13" s="252">
        <f t="shared" si="3"/>
        <v>9</v>
      </c>
      <c r="N13" s="251">
        <v>2</v>
      </c>
      <c r="O13" s="251">
        <v>2</v>
      </c>
      <c r="P13" s="252">
        <f t="shared" si="4"/>
        <v>4</v>
      </c>
      <c r="Q13" s="251">
        <f t="shared" si="5"/>
        <v>27</v>
      </c>
      <c r="R13" s="251">
        <f t="shared" si="5"/>
        <v>40</v>
      </c>
      <c r="S13" s="252">
        <f t="shared" si="6"/>
        <v>67</v>
      </c>
    </row>
    <row r="14" spans="1:19" ht="23.25" customHeight="1">
      <c r="A14" s="150" t="s">
        <v>320</v>
      </c>
      <c r="B14" s="251">
        <v>2</v>
      </c>
      <c r="C14" s="251">
        <v>14</v>
      </c>
      <c r="D14" s="252">
        <f t="shared" si="0"/>
        <v>16</v>
      </c>
      <c r="E14" s="251">
        <v>2</v>
      </c>
      <c r="F14" s="251">
        <v>8</v>
      </c>
      <c r="G14" s="252">
        <f t="shared" si="1"/>
        <v>10</v>
      </c>
      <c r="H14" s="251">
        <v>5</v>
      </c>
      <c r="I14" s="251">
        <v>9</v>
      </c>
      <c r="J14" s="252">
        <f t="shared" si="2"/>
        <v>14</v>
      </c>
      <c r="K14" s="251">
        <v>2</v>
      </c>
      <c r="L14" s="251">
        <v>6</v>
      </c>
      <c r="M14" s="252">
        <f t="shared" si="3"/>
        <v>8</v>
      </c>
      <c r="N14" s="251">
        <v>0</v>
      </c>
      <c r="O14" s="251">
        <v>1</v>
      </c>
      <c r="P14" s="252">
        <f t="shared" si="4"/>
        <v>1</v>
      </c>
      <c r="Q14" s="251">
        <f t="shared" si="5"/>
        <v>11</v>
      </c>
      <c r="R14" s="251">
        <f t="shared" si="5"/>
        <v>38</v>
      </c>
      <c r="S14" s="252">
        <f t="shared" si="6"/>
        <v>49</v>
      </c>
    </row>
    <row r="15" spans="1:19" ht="23.25" customHeight="1">
      <c r="A15" s="150" t="s">
        <v>321</v>
      </c>
      <c r="B15" s="251">
        <v>13</v>
      </c>
      <c r="C15" s="251">
        <v>12</v>
      </c>
      <c r="D15" s="252">
        <f t="shared" si="0"/>
        <v>25</v>
      </c>
      <c r="E15" s="251">
        <v>11</v>
      </c>
      <c r="F15" s="251">
        <v>8</v>
      </c>
      <c r="G15" s="252">
        <f t="shared" si="1"/>
        <v>19</v>
      </c>
      <c r="H15" s="251">
        <v>13</v>
      </c>
      <c r="I15" s="251">
        <v>10</v>
      </c>
      <c r="J15" s="252">
        <f t="shared" si="2"/>
        <v>23</v>
      </c>
      <c r="K15" s="251">
        <v>2</v>
      </c>
      <c r="L15" s="251">
        <v>7</v>
      </c>
      <c r="M15" s="252">
        <f t="shared" si="3"/>
        <v>9</v>
      </c>
      <c r="N15" s="251">
        <v>9</v>
      </c>
      <c r="O15" s="251">
        <v>4</v>
      </c>
      <c r="P15" s="252">
        <f t="shared" si="4"/>
        <v>13</v>
      </c>
      <c r="Q15" s="251">
        <f t="shared" si="5"/>
        <v>48</v>
      </c>
      <c r="R15" s="251">
        <f t="shared" si="5"/>
        <v>41</v>
      </c>
      <c r="S15" s="252">
        <f t="shared" si="6"/>
        <v>89</v>
      </c>
    </row>
    <row r="16" spans="1:19" ht="23.25" customHeight="1">
      <c r="A16" s="150" t="s">
        <v>404</v>
      </c>
      <c r="B16" s="251">
        <v>0</v>
      </c>
      <c r="C16" s="251">
        <v>0</v>
      </c>
      <c r="D16" s="252">
        <f t="shared" si="0"/>
        <v>0</v>
      </c>
      <c r="E16" s="251">
        <v>4</v>
      </c>
      <c r="F16" s="251">
        <v>10</v>
      </c>
      <c r="G16" s="252">
        <f t="shared" si="1"/>
        <v>14</v>
      </c>
      <c r="H16" s="251">
        <v>2</v>
      </c>
      <c r="I16" s="251">
        <v>11</v>
      </c>
      <c r="J16" s="252">
        <f t="shared" si="2"/>
        <v>13</v>
      </c>
      <c r="K16" s="251">
        <v>2</v>
      </c>
      <c r="L16" s="251">
        <v>4</v>
      </c>
      <c r="M16" s="252">
        <f t="shared" si="3"/>
        <v>6</v>
      </c>
      <c r="N16" s="251">
        <v>6</v>
      </c>
      <c r="O16" s="251">
        <v>0</v>
      </c>
      <c r="P16" s="252">
        <f t="shared" si="4"/>
        <v>6</v>
      </c>
      <c r="Q16" s="251">
        <f t="shared" si="5"/>
        <v>14</v>
      </c>
      <c r="R16" s="251">
        <f t="shared" si="5"/>
        <v>25</v>
      </c>
      <c r="S16" s="252">
        <f t="shared" si="6"/>
        <v>39</v>
      </c>
    </row>
    <row r="17" spans="1:19" ht="23.25" customHeight="1">
      <c r="A17" s="150" t="s">
        <v>405</v>
      </c>
      <c r="B17" s="251">
        <v>3</v>
      </c>
      <c r="C17" s="251">
        <v>6</v>
      </c>
      <c r="D17" s="252">
        <f t="shared" si="0"/>
        <v>9</v>
      </c>
      <c r="E17" s="251">
        <v>0</v>
      </c>
      <c r="F17" s="251">
        <v>0</v>
      </c>
      <c r="G17" s="252">
        <f t="shared" si="1"/>
        <v>0</v>
      </c>
      <c r="H17" s="251">
        <v>0</v>
      </c>
      <c r="I17" s="251">
        <v>0</v>
      </c>
      <c r="J17" s="252">
        <f t="shared" si="2"/>
        <v>0</v>
      </c>
      <c r="K17" s="251" t="s">
        <v>37</v>
      </c>
      <c r="L17" s="251" t="s">
        <v>37</v>
      </c>
      <c r="M17" s="252">
        <f t="shared" si="3"/>
        <v>0</v>
      </c>
      <c r="N17" s="251">
        <v>0</v>
      </c>
      <c r="O17" s="251">
        <v>0</v>
      </c>
      <c r="P17" s="252">
        <f t="shared" si="4"/>
        <v>0</v>
      </c>
      <c r="Q17" s="251">
        <f>SUM(B17,E17,H17,K17,N17)</f>
        <v>3</v>
      </c>
      <c r="R17" s="251">
        <f>SUM(C17,F17,I17,L17,O17)</f>
        <v>6</v>
      </c>
      <c r="S17" s="252">
        <f t="shared" si="6"/>
        <v>9</v>
      </c>
    </row>
    <row r="18" spans="1:19" ht="23.25" customHeight="1">
      <c r="A18" s="150" t="s">
        <v>323</v>
      </c>
      <c r="B18" s="251">
        <v>3</v>
      </c>
      <c r="C18" s="251">
        <v>23</v>
      </c>
      <c r="D18" s="252">
        <f t="shared" si="0"/>
        <v>26</v>
      </c>
      <c r="E18" s="251">
        <v>3</v>
      </c>
      <c r="F18" s="251">
        <v>29</v>
      </c>
      <c r="G18" s="252">
        <f t="shared" si="1"/>
        <v>32</v>
      </c>
      <c r="H18" s="251">
        <v>3</v>
      </c>
      <c r="I18" s="251">
        <v>38</v>
      </c>
      <c r="J18" s="252">
        <f t="shared" si="2"/>
        <v>41</v>
      </c>
      <c r="K18" s="251">
        <v>3</v>
      </c>
      <c r="L18" s="251">
        <v>11</v>
      </c>
      <c r="M18" s="252">
        <f t="shared" si="3"/>
        <v>14</v>
      </c>
      <c r="N18" s="251">
        <v>7</v>
      </c>
      <c r="O18" s="251">
        <v>12</v>
      </c>
      <c r="P18" s="252">
        <f t="shared" si="4"/>
        <v>19</v>
      </c>
      <c r="Q18" s="251">
        <f t="shared" si="5"/>
        <v>19</v>
      </c>
      <c r="R18" s="251">
        <f t="shared" si="5"/>
        <v>113</v>
      </c>
      <c r="S18" s="252">
        <f t="shared" si="6"/>
        <v>132</v>
      </c>
    </row>
    <row r="19" spans="1:19" ht="23.25" customHeight="1">
      <c r="A19" s="150" t="s">
        <v>406</v>
      </c>
      <c r="B19" s="251">
        <v>0</v>
      </c>
      <c r="C19" s="251">
        <v>0</v>
      </c>
      <c r="D19" s="252">
        <f t="shared" si="0"/>
        <v>0</v>
      </c>
      <c r="E19" s="251">
        <v>0</v>
      </c>
      <c r="F19" s="251">
        <v>4</v>
      </c>
      <c r="G19" s="252">
        <f t="shared" si="1"/>
        <v>4</v>
      </c>
      <c r="H19" s="251">
        <v>2</v>
      </c>
      <c r="I19" s="251">
        <v>11</v>
      </c>
      <c r="J19" s="252">
        <f t="shared" si="2"/>
        <v>13</v>
      </c>
      <c r="K19" s="251">
        <v>2</v>
      </c>
      <c r="L19" s="251">
        <v>1</v>
      </c>
      <c r="M19" s="252">
        <f t="shared" si="3"/>
        <v>3</v>
      </c>
      <c r="N19" s="251">
        <v>2</v>
      </c>
      <c r="O19" s="251">
        <v>4</v>
      </c>
      <c r="P19" s="252">
        <f t="shared" si="4"/>
        <v>6</v>
      </c>
      <c r="Q19" s="251">
        <f t="shared" si="5"/>
        <v>6</v>
      </c>
      <c r="R19" s="251">
        <f t="shared" si="5"/>
        <v>20</v>
      </c>
      <c r="S19" s="252">
        <f t="shared" si="6"/>
        <v>26</v>
      </c>
    </row>
    <row r="20" spans="1:19" ht="23.25" customHeight="1">
      <c r="A20" s="151" t="s">
        <v>6</v>
      </c>
      <c r="B20" s="253">
        <f>SUM(B7:B19)</f>
        <v>35</v>
      </c>
      <c r="C20" s="253">
        <f>SUM(C7:C19)</f>
        <v>187</v>
      </c>
      <c r="D20" s="253">
        <f t="shared" si="0"/>
        <v>222</v>
      </c>
      <c r="E20" s="253">
        <f>SUM(E7:E19)</f>
        <v>55</v>
      </c>
      <c r="F20" s="253">
        <f>SUM(F7:F19)</f>
        <v>189</v>
      </c>
      <c r="G20" s="253">
        <f t="shared" si="1"/>
        <v>244</v>
      </c>
      <c r="H20" s="253">
        <f>SUM(H7:H19)</f>
        <v>80</v>
      </c>
      <c r="I20" s="253">
        <f>SUM(I7:I19)</f>
        <v>238</v>
      </c>
      <c r="J20" s="253">
        <f t="shared" si="2"/>
        <v>318</v>
      </c>
      <c r="K20" s="253">
        <f>SUM(K7:K19)</f>
        <v>17</v>
      </c>
      <c r="L20" s="253">
        <f>SUM(L7:L19)</f>
        <v>143</v>
      </c>
      <c r="M20" s="253">
        <f t="shared" si="3"/>
        <v>160</v>
      </c>
      <c r="N20" s="253">
        <f>SUM(N7:N19)</f>
        <v>30</v>
      </c>
      <c r="O20" s="253">
        <f>SUM(O7:O19)</f>
        <v>30</v>
      </c>
      <c r="P20" s="253">
        <f t="shared" si="4"/>
        <v>60</v>
      </c>
      <c r="Q20" s="253">
        <f t="shared" si="5"/>
        <v>217</v>
      </c>
      <c r="R20" s="253">
        <f t="shared" si="5"/>
        <v>787</v>
      </c>
      <c r="S20" s="253">
        <f t="shared" si="6"/>
        <v>1004</v>
      </c>
    </row>
    <row r="21" spans="1:19" ht="30" customHeight="1">
      <c r="A21" s="115" t="s">
        <v>336</v>
      </c>
      <c r="B21" s="127"/>
      <c r="C21" s="127"/>
      <c r="D21" s="127"/>
      <c r="E21" s="441"/>
      <c r="F21" s="441"/>
      <c r="G21" s="441"/>
      <c r="H21" s="441"/>
      <c r="I21" s="441"/>
      <c r="J21" s="441"/>
      <c r="K21" s="441"/>
      <c r="L21" s="441"/>
      <c r="M21" s="441"/>
      <c r="N21" s="127"/>
      <c r="O21" s="127"/>
      <c r="P21" s="127"/>
      <c r="Q21" s="127"/>
      <c r="R21" s="127"/>
      <c r="S21" s="127"/>
    </row>
    <row r="22" spans="1:19" s="153" customFormat="1" ht="30" customHeight="1">
      <c r="A22" s="712" t="s">
        <v>131</v>
      </c>
      <c r="B22" s="712"/>
      <c r="C22" s="712"/>
      <c r="D22" s="712"/>
      <c r="E22" s="712"/>
      <c r="F22" s="712"/>
      <c r="G22" s="712"/>
      <c r="H22" s="712"/>
      <c r="I22" s="712"/>
      <c r="J22" s="712"/>
      <c r="K22" s="712"/>
      <c r="L22" s="712"/>
      <c r="M22" s="712"/>
      <c r="N22" s="712"/>
      <c r="O22" s="712"/>
      <c r="P22" s="712"/>
      <c r="Q22" s="712"/>
      <c r="R22" s="712"/>
      <c r="S22" s="712"/>
    </row>
    <row r="23" spans="1:19" s="153" customFormat="1" ht="30" customHeight="1">
      <c r="A23" s="712" t="s">
        <v>335</v>
      </c>
      <c r="B23" s="712"/>
      <c r="C23" s="712"/>
      <c r="D23" s="712"/>
      <c r="E23" s="712"/>
      <c r="F23" s="712"/>
      <c r="G23" s="712"/>
      <c r="H23" s="712"/>
      <c r="I23" s="712"/>
      <c r="J23" s="712"/>
      <c r="K23" s="712"/>
      <c r="L23" s="712"/>
      <c r="M23" s="712"/>
      <c r="N23" s="712"/>
      <c r="O23" s="712"/>
      <c r="P23" s="712"/>
      <c r="Q23" s="712"/>
      <c r="R23" s="712"/>
      <c r="S23" s="712"/>
    </row>
    <row r="24" spans="1:19" s="153" customFormat="1" ht="23.25" customHeight="1">
      <c r="A24" s="712" t="s">
        <v>133</v>
      </c>
      <c r="B24" s="712"/>
      <c r="C24" s="712"/>
      <c r="D24" s="712"/>
      <c r="E24" s="712"/>
      <c r="F24" s="712"/>
      <c r="G24" s="712"/>
      <c r="H24" s="712"/>
      <c r="I24" s="712"/>
      <c r="J24" s="712"/>
      <c r="K24" s="712"/>
      <c r="L24" s="712"/>
      <c r="M24" s="712"/>
      <c r="N24" s="712"/>
      <c r="O24" s="712"/>
      <c r="P24" s="712"/>
      <c r="Q24" s="712"/>
      <c r="R24" s="712"/>
      <c r="S24" s="712"/>
    </row>
    <row r="26" spans="1:19" s="154" customFormat="1" ht="23.25" customHeight="1">
      <c r="A26" s="767" t="s">
        <v>1</v>
      </c>
      <c r="B26" s="749" t="s">
        <v>2</v>
      </c>
      <c r="C26" s="696"/>
      <c r="D26" s="743"/>
      <c r="E26" s="749" t="s">
        <v>3</v>
      </c>
      <c r="F26" s="696"/>
      <c r="G26" s="743"/>
      <c r="H26" s="749" t="s">
        <v>8</v>
      </c>
      <c r="I26" s="696"/>
      <c r="J26" s="743"/>
      <c r="K26" s="749" t="s">
        <v>9</v>
      </c>
      <c r="L26" s="696"/>
      <c r="M26" s="743"/>
      <c r="N26" s="749" t="s">
        <v>10</v>
      </c>
      <c r="O26" s="696"/>
      <c r="P26" s="743"/>
      <c r="Q26" s="749" t="s">
        <v>7</v>
      </c>
      <c r="R26" s="696"/>
      <c r="S26" s="743"/>
    </row>
    <row r="27" spans="1:19" s="154" customFormat="1" ht="23.25" customHeight="1">
      <c r="A27" s="768"/>
      <c r="B27" s="95" t="s">
        <v>4</v>
      </c>
      <c r="C27" s="95" t="s">
        <v>5</v>
      </c>
      <c r="D27" s="95" t="s">
        <v>6</v>
      </c>
      <c r="E27" s="95" t="s">
        <v>4</v>
      </c>
      <c r="F27" s="95" t="s">
        <v>5</v>
      </c>
      <c r="G27" s="95" t="s">
        <v>6</v>
      </c>
      <c r="H27" s="95" t="s">
        <v>4</v>
      </c>
      <c r="I27" s="95" t="s">
        <v>5</v>
      </c>
      <c r="J27" s="95" t="s">
        <v>6</v>
      </c>
      <c r="K27" s="95" t="s">
        <v>4</v>
      </c>
      <c r="L27" s="95" t="s">
        <v>5</v>
      </c>
      <c r="M27" s="95" t="s">
        <v>6</v>
      </c>
      <c r="N27" s="95" t="s">
        <v>4</v>
      </c>
      <c r="O27" s="95" t="s">
        <v>5</v>
      </c>
      <c r="P27" s="95" t="s">
        <v>6</v>
      </c>
      <c r="Q27" s="95" t="s">
        <v>4</v>
      </c>
      <c r="R27" s="95" t="s">
        <v>5</v>
      </c>
      <c r="S27" s="95" t="s">
        <v>6</v>
      </c>
    </row>
    <row r="28" spans="1:19" ht="23.25" customHeight="1">
      <c r="A28" s="150" t="s">
        <v>407</v>
      </c>
      <c r="B28" s="251">
        <v>5</v>
      </c>
      <c r="C28" s="251">
        <v>20</v>
      </c>
      <c r="D28" s="252">
        <f aca="true" t="shared" si="7" ref="D28:D33">SUM(B28:C28)</f>
        <v>25</v>
      </c>
      <c r="E28" s="251">
        <v>0</v>
      </c>
      <c r="F28" s="251">
        <v>0</v>
      </c>
      <c r="G28" s="252">
        <f aca="true" t="shared" si="8" ref="G28:G33">SUM(E28:F28)</f>
        <v>0</v>
      </c>
      <c r="H28" s="251" t="s">
        <v>37</v>
      </c>
      <c r="I28" s="251" t="s">
        <v>37</v>
      </c>
      <c r="J28" s="252">
        <f aca="true" t="shared" si="9" ref="J28:J33">SUM(H28:I28)</f>
        <v>0</v>
      </c>
      <c r="K28" s="251">
        <v>0</v>
      </c>
      <c r="L28" s="251">
        <v>0</v>
      </c>
      <c r="M28" s="252">
        <f aca="true" t="shared" si="10" ref="M28:M33">SUM(K28:L28)</f>
        <v>0</v>
      </c>
      <c r="N28" s="251">
        <v>0</v>
      </c>
      <c r="O28" s="251">
        <v>0</v>
      </c>
      <c r="P28" s="252">
        <f aca="true" t="shared" si="11" ref="P28:P33">SUM(N28:O28)</f>
        <v>0</v>
      </c>
      <c r="Q28" s="251">
        <f aca="true" t="shared" si="12" ref="Q28:R33">SUM(B28,E28,H28,K28,N28)</f>
        <v>5</v>
      </c>
      <c r="R28" s="251">
        <f t="shared" si="12"/>
        <v>20</v>
      </c>
      <c r="S28" s="252">
        <f aca="true" t="shared" si="13" ref="S28:S33">SUM(Q28:R28)</f>
        <v>25</v>
      </c>
    </row>
    <row r="29" spans="1:19" ht="23.25" customHeight="1">
      <c r="A29" s="150" t="s">
        <v>325</v>
      </c>
      <c r="B29" s="251">
        <v>9</v>
      </c>
      <c r="C29" s="251">
        <v>21</v>
      </c>
      <c r="D29" s="252">
        <f t="shared" si="7"/>
        <v>30</v>
      </c>
      <c r="E29" s="251">
        <v>4</v>
      </c>
      <c r="F29" s="251">
        <v>8</v>
      </c>
      <c r="G29" s="252">
        <f t="shared" si="8"/>
        <v>12</v>
      </c>
      <c r="H29" s="251">
        <v>0</v>
      </c>
      <c r="I29" s="251">
        <v>5</v>
      </c>
      <c r="J29" s="252">
        <f t="shared" si="9"/>
        <v>5</v>
      </c>
      <c r="K29" s="251">
        <v>2</v>
      </c>
      <c r="L29" s="251">
        <v>9</v>
      </c>
      <c r="M29" s="252">
        <f t="shared" si="10"/>
        <v>11</v>
      </c>
      <c r="N29" s="251">
        <v>0</v>
      </c>
      <c r="O29" s="251">
        <v>0</v>
      </c>
      <c r="P29" s="252">
        <f t="shared" si="11"/>
        <v>0</v>
      </c>
      <c r="Q29" s="251">
        <f t="shared" si="12"/>
        <v>15</v>
      </c>
      <c r="R29" s="251">
        <f t="shared" si="12"/>
        <v>43</v>
      </c>
      <c r="S29" s="252">
        <f t="shared" si="13"/>
        <v>58</v>
      </c>
    </row>
    <row r="30" spans="1:19" ht="23.25" customHeight="1">
      <c r="A30" s="150" t="s">
        <v>408</v>
      </c>
      <c r="B30" s="251">
        <v>0</v>
      </c>
      <c r="C30" s="251">
        <v>0</v>
      </c>
      <c r="D30" s="252">
        <f t="shared" si="7"/>
        <v>0</v>
      </c>
      <c r="E30" s="251">
        <v>3</v>
      </c>
      <c r="F30" s="251">
        <v>10</v>
      </c>
      <c r="G30" s="252">
        <f t="shared" si="8"/>
        <v>13</v>
      </c>
      <c r="H30" s="251">
        <v>5</v>
      </c>
      <c r="I30" s="251">
        <v>8</v>
      </c>
      <c r="J30" s="252">
        <f t="shared" si="9"/>
        <v>13</v>
      </c>
      <c r="K30" s="251">
        <v>3</v>
      </c>
      <c r="L30" s="251">
        <v>8</v>
      </c>
      <c r="M30" s="252">
        <f t="shared" si="10"/>
        <v>11</v>
      </c>
      <c r="N30" s="251">
        <v>0</v>
      </c>
      <c r="O30" s="251">
        <v>3</v>
      </c>
      <c r="P30" s="252">
        <f t="shared" si="11"/>
        <v>3</v>
      </c>
      <c r="Q30" s="251">
        <f t="shared" si="12"/>
        <v>11</v>
      </c>
      <c r="R30" s="251">
        <f t="shared" si="12"/>
        <v>29</v>
      </c>
      <c r="S30" s="252">
        <f t="shared" si="13"/>
        <v>40</v>
      </c>
    </row>
    <row r="31" spans="1:19" ht="23.25" customHeight="1">
      <c r="A31" s="150" t="s">
        <v>326</v>
      </c>
      <c r="B31" s="251">
        <v>8</v>
      </c>
      <c r="C31" s="251">
        <v>33</v>
      </c>
      <c r="D31" s="252">
        <f t="shared" si="7"/>
        <v>41</v>
      </c>
      <c r="E31" s="251">
        <v>1</v>
      </c>
      <c r="F31" s="251">
        <v>16</v>
      </c>
      <c r="G31" s="252">
        <f t="shared" si="8"/>
        <v>17</v>
      </c>
      <c r="H31" s="251">
        <v>4</v>
      </c>
      <c r="I31" s="251">
        <v>36</v>
      </c>
      <c r="J31" s="252">
        <f t="shared" si="9"/>
        <v>40</v>
      </c>
      <c r="K31" s="251">
        <v>1</v>
      </c>
      <c r="L31" s="251">
        <v>16</v>
      </c>
      <c r="M31" s="252">
        <f t="shared" si="10"/>
        <v>17</v>
      </c>
      <c r="N31" s="251">
        <v>1</v>
      </c>
      <c r="O31" s="251">
        <v>5</v>
      </c>
      <c r="P31" s="252">
        <f t="shared" si="11"/>
        <v>6</v>
      </c>
      <c r="Q31" s="251">
        <f t="shared" si="12"/>
        <v>15</v>
      </c>
      <c r="R31" s="251">
        <f t="shared" si="12"/>
        <v>106</v>
      </c>
      <c r="S31" s="252">
        <f t="shared" si="13"/>
        <v>121</v>
      </c>
    </row>
    <row r="32" spans="1:19" ht="23.25" customHeight="1">
      <c r="A32" s="150" t="s">
        <v>327</v>
      </c>
      <c r="B32" s="251">
        <v>15</v>
      </c>
      <c r="C32" s="251">
        <v>34</v>
      </c>
      <c r="D32" s="252">
        <f t="shared" si="7"/>
        <v>49</v>
      </c>
      <c r="E32" s="251">
        <v>7</v>
      </c>
      <c r="F32" s="251">
        <v>29</v>
      </c>
      <c r="G32" s="252">
        <f t="shared" si="8"/>
        <v>36</v>
      </c>
      <c r="H32" s="251">
        <v>7</v>
      </c>
      <c r="I32" s="251">
        <v>31</v>
      </c>
      <c r="J32" s="252">
        <f t="shared" si="9"/>
        <v>38</v>
      </c>
      <c r="K32" s="251">
        <v>7</v>
      </c>
      <c r="L32" s="251">
        <v>12</v>
      </c>
      <c r="M32" s="252">
        <f t="shared" si="10"/>
        <v>19</v>
      </c>
      <c r="N32" s="251">
        <v>6</v>
      </c>
      <c r="O32" s="251">
        <v>10</v>
      </c>
      <c r="P32" s="252">
        <f t="shared" si="11"/>
        <v>16</v>
      </c>
      <c r="Q32" s="251">
        <f t="shared" si="12"/>
        <v>42</v>
      </c>
      <c r="R32" s="251">
        <f t="shared" si="12"/>
        <v>116</v>
      </c>
      <c r="S32" s="252">
        <f t="shared" si="13"/>
        <v>158</v>
      </c>
    </row>
    <row r="33" spans="1:19" ht="27" customHeight="1">
      <c r="A33" s="151" t="s">
        <v>6</v>
      </c>
      <c r="B33" s="112">
        <f>SUM(B28:B32)</f>
        <v>37</v>
      </c>
      <c r="C33" s="112">
        <f>SUM(C28:C32)</f>
        <v>108</v>
      </c>
      <c r="D33" s="112">
        <f t="shared" si="7"/>
        <v>145</v>
      </c>
      <c r="E33" s="112">
        <f>SUM(E28:E32)</f>
        <v>15</v>
      </c>
      <c r="F33" s="112">
        <f>SUM(F28:F32)</f>
        <v>63</v>
      </c>
      <c r="G33" s="112">
        <f t="shared" si="8"/>
        <v>78</v>
      </c>
      <c r="H33" s="112">
        <f>SUM(H28:H32)</f>
        <v>16</v>
      </c>
      <c r="I33" s="112">
        <f>SUM(I28:I32)</f>
        <v>80</v>
      </c>
      <c r="J33" s="112">
        <f t="shared" si="9"/>
        <v>96</v>
      </c>
      <c r="K33" s="112">
        <f>SUM(K28:K32)</f>
        <v>13</v>
      </c>
      <c r="L33" s="112">
        <f>SUM(L28:L32)</f>
        <v>45</v>
      </c>
      <c r="M33" s="112">
        <f t="shared" si="10"/>
        <v>58</v>
      </c>
      <c r="N33" s="112">
        <f>SUM(N28:N32)</f>
        <v>7</v>
      </c>
      <c r="O33" s="112">
        <f>SUM(O28:O32)</f>
        <v>18</v>
      </c>
      <c r="P33" s="112">
        <f t="shared" si="11"/>
        <v>25</v>
      </c>
      <c r="Q33" s="112">
        <f t="shared" si="12"/>
        <v>88</v>
      </c>
      <c r="R33" s="112">
        <f t="shared" si="12"/>
        <v>314</v>
      </c>
      <c r="S33" s="112">
        <f t="shared" si="13"/>
        <v>402</v>
      </c>
    </row>
    <row r="34" ht="27" customHeight="1">
      <c r="A34" s="115" t="s">
        <v>337</v>
      </c>
    </row>
    <row r="35" spans="1:19" s="153" customFormat="1" ht="27" customHeight="1">
      <c r="A35" s="712" t="s">
        <v>131</v>
      </c>
      <c r="B35" s="712"/>
      <c r="C35" s="712"/>
      <c r="D35" s="712"/>
      <c r="E35" s="712"/>
      <c r="F35" s="712"/>
      <c r="G35" s="712"/>
      <c r="H35" s="712"/>
      <c r="I35" s="712"/>
      <c r="J35" s="712"/>
      <c r="K35" s="712"/>
      <c r="L35" s="712"/>
      <c r="M35" s="712"/>
      <c r="N35" s="712"/>
      <c r="O35" s="712"/>
      <c r="P35" s="712"/>
      <c r="Q35" s="712"/>
      <c r="R35" s="712"/>
      <c r="S35" s="712"/>
    </row>
    <row r="36" spans="1:19" s="153" customFormat="1" ht="23.25" customHeight="1">
      <c r="A36" s="712" t="s">
        <v>335</v>
      </c>
      <c r="B36" s="712"/>
      <c r="C36" s="712"/>
      <c r="D36" s="712"/>
      <c r="E36" s="712"/>
      <c r="F36" s="712"/>
      <c r="G36" s="712"/>
      <c r="H36" s="712"/>
      <c r="I36" s="712"/>
      <c r="J36" s="712"/>
      <c r="K36" s="712"/>
      <c r="L36" s="712"/>
      <c r="M36" s="712"/>
      <c r="N36" s="712"/>
      <c r="O36" s="712"/>
      <c r="P36" s="712"/>
      <c r="Q36" s="712"/>
      <c r="R36" s="712"/>
      <c r="S36" s="712"/>
    </row>
    <row r="37" spans="1:19" s="153" customFormat="1" ht="23.25" customHeight="1">
      <c r="A37" s="712" t="s">
        <v>134</v>
      </c>
      <c r="B37" s="712"/>
      <c r="C37" s="712"/>
      <c r="D37" s="712"/>
      <c r="E37" s="712"/>
      <c r="F37" s="712"/>
      <c r="G37" s="712"/>
      <c r="H37" s="712"/>
      <c r="I37" s="712"/>
      <c r="J37" s="712"/>
      <c r="K37" s="712"/>
      <c r="L37" s="712"/>
      <c r="M37" s="712"/>
      <c r="N37" s="712"/>
      <c r="O37" s="712"/>
      <c r="P37" s="712"/>
      <c r="Q37" s="712"/>
      <c r="R37" s="712"/>
      <c r="S37" s="712"/>
    </row>
    <row r="39" spans="1:19" s="154" customFormat="1" ht="23.25" customHeight="1">
      <c r="A39" s="767" t="s">
        <v>1</v>
      </c>
      <c r="B39" s="749" t="s">
        <v>2</v>
      </c>
      <c r="C39" s="696"/>
      <c r="D39" s="743"/>
      <c r="E39" s="749" t="s">
        <v>3</v>
      </c>
      <c r="F39" s="696"/>
      <c r="G39" s="743"/>
      <c r="H39" s="749" t="s">
        <v>8</v>
      </c>
      <c r="I39" s="696"/>
      <c r="J39" s="743"/>
      <c r="K39" s="749" t="s">
        <v>9</v>
      </c>
      <c r="L39" s="696"/>
      <c r="M39" s="743"/>
      <c r="N39" s="749" t="s">
        <v>10</v>
      </c>
      <c r="O39" s="696"/>
      <c r="P39" s="743"/>
      <c r="Q39" s="749" t="s">
        <v>7</v>
      </c>
      <c r="R39" s="696"/>
      <c r="S39" s="743"/>
    </row>
    <row r="40" spans="1:19" s="154" customFormat="1" ht="23.25" customHeight="1">
      <c r="A40" s="768"/>
      <c r="B40" s="95" t="s">
        <v>4</v>
      </c>
      <c r="C40" s="95" t="s">
        <v>5</v>
      </c>
      <c r="D40" s="95" t="s">
        <v>6</v>
      </c>
      <c r="E40" s="95" t="s">
        <v>4</v>
      </c>
      <c r="F40" s="95" t="s">
        <v>5</v>
      </c>
      <c r="G40" s="95" t="s">
        <v>6</v>
      </c>
      <c r="H40" s="95" t="s">
        <v>4</v>
      </c>
      <c r="I40" s="95" t="s">
        <v>5</v>
      </c>
      <c r="J40" s="95" t="s">
        <v>6</v>
      </c>
      <c r="K40" s="95" t="s">
        <v>4</v>
      </c>
      <c r="L40" s="95" t="s">
        <v>5</v>
      </c>
      <c r="M40" s="95" t="s">
        <v>6</v>
      </c>
      <c r="N40" s="95" t="s">
        <v>4</v>
      </c>
      <c r="O40" s="95" t="s">
        <v>5</v>
      </c>
      <c r="P40" s="95" t="s">
        <v>6</v>
      </c>
      <c r="Q40" s="95" t="s">
        <v>4</v>
      </c>
      <c r="R40" s="95" t="s">
        <v>5</v>
      </c>
      <c r="S40" s="95" t="s">
        <v>6</v>
      </c>
    </row>
    <row r="41" spans="1:19" ht="23.25" customHeight="1">
      <c r="A41" s="150" t="s">
        <v>328</v>
      </c>
      <c r="B41" s="76">
        <v>2</v>
      </c>
      <c r="C41" s="76">
        <v>64</v>
      </c>
      <c r="D41" s="123">
        <f aca="true" t="shared" si="14" ref="D41:D47">SUM(B41:C41)</f>
        <v>66</v>
      </c>
      <c r="E41" s="76">
        <v>6</v>
      </c>
      <c r="F41" s="76">
        <v>30</v>
      </c>
      <c r="G41" s="123">
        <f aca="true" t="shared" si="15" ref="G41:G47">SUM(E41:F41)</f>
        <v>36</v>
      </c>
      <c r="H41" s="76">
        <v>3</v>
      </c>
      <c r="I41" s="76">
        <v>35</v>
      </c>
      <c r="J41" s="123">
        <f aca="true" t="shared" si="16" ref="J41:J47">SUM(H41:I41)</f>
        <v>38</v>
      </c>
      <c r="K41" s="76">
        <v>9</v>
      </c>
      <c r="L41" s="76">
        <v>48</v>
      </c>
      <c r="M41" s="123">
        <f aca="true" t="shared" si="17" ref="M41:M47">SUM(K41:L41)</f>
        <v>57</v>
      </c>
      <c r="N41" s="76">
        <v>0</v>
      </c>
      <c r="O41" s="76">
        <v>0</v>
      </c>
      <c r="P41" s="123">
        <f aca="true" t="shared" si="18" ref="P41:P47">SUM(N41:O41)</f>
        <v>0</v>
      </c>
      <c r="Q41" s="76">
        <f aca="true" t="shared" si="19" ref="Q41:R45">SUM(B41,E41,H41,K41,N41)</f>
        <v>20</v>
      </c>
      <c r="R41" s="76">
        <f t="shared" si="19"/>
        <v>177</v>
      </c>
      <c r="S41" s="123">
        <f aca="true" t="shared" si="20" ref="S41:S47">SUM(Q41:R41)</f>
        <v>197</v>
      </c>
    </row>
    <row r="42" spans="1:19" ht="23.25" customHeight="1">
      <c r="A42" s="150" t="s">
        <v>329</v>
      </c>
      <c r="B42" s="76">
        <v>24</v>
      </c>
      <c r="C42" s="76">
        <v>9</v>
      </c>
      <c r="D42" s="123">
        <f t="shared" si="14"/>
        <v>33</v>
      </c>
      <c r="E42" s="76">
        <v>15</v>
      </c>
      <c r="F42" s="76">
        <v>9</v>
      </c>
      <c r="G42" s="123">
        <f t="shared" si="15"/>
        <v>24</v>
      </c>
      <c r="H42" s="76">
        <v>35</v>
      </c>
      <c r="I42" s="76">
        <v>14</v>
      </c>
      <c r="J42" s="123">
        <f t="shared" si="16"/>
        <v>49</v>
      </c>
      <c r="K42" s="76">
        <v>13</v>
      </c>
      <c r="L42" s="76">
        <v>17</v>
      </c>
      <c r="M42" s="123">
        <f t="shared" si="17"/>
        <v>30</v>
      </c>
      <c r="N42" s="76">
        <v>8</v>
      </c>
      <c r="O42" s="76">
        <v>1</v>
      </c>
      <c r="P42" s="123">
        <f t="shared" si="18"/>
        <v>9</v>
      </c>
      <c r="Q42" s="76">
        <f t="shared" si="19"/>
        <v>95</v>
      </c>
      <c r="R42" s="76">
        <f t="shared" si="19"/>
        <v>50</v>
      </c>
      <c r="S42" s="123">
        <f t="shared" si="20"/>
        <v>145</v>
      </c>
    </row>
    <row r="43" spans="1:19" ht="26.25" customHeight="1">
      <c r="A43" s="150" t="s">
        <v>409</v>
      </c>
      <c r="B43" s="76">
        <v>0</v>
      </c>
      <c r="C43" s="76">
        <v>0</v>
      </c>
      <c r="D43" s="123">
        <f t="shared" si="14"/>
        <v>0</v>
      </c>
      <c r="E43" s="76">
        <v>4</v>
      </c>
      <c r="F43" s="76">
        <v>69</v>
      </c>
      <c r="G43" s="123">
        <f t="shared" si="15"/>
        <v>73</v>
      </c>
      <c r="H43" s="76">
        <v>11</v>
      </c>
      <c r="I43" s="76">
        <v>67</v>
      </c>
      <c r="J43" s="123">
        <f t="shared" si="16"/>
        <v>78</v>
      </c>
      <c r="K43" s="76">
        <v>9</v>
      </c>
      <c r="L43" s="76">
        <v>94</v>
      </c>
      <c r="M43" s="123">
        <f t="shared" si="17"/>
        <v>103</v>
      </c>
      <c r="N43" s="76">
        <v>0</v>
      </c>
      <c r="O43" s="76">
        <v>1</v>
      </c>
      <c r="P43" s="123">
        <f t="shared" si="18"/>
        <v>1</v>
      </c>
      <c r="Q43" s="76">
        <f t="shared" si="19"/>
        <v>24</v>
      </c>
      <c r="R43" s="76">
        <f t="shared" si="19"/>
        <v>231</v>
      </c>
      <c r="S43" s="123">
        <f t="shared" si="20"/>
        <v>255</v>
      </c>
    </row>
    <row r="44" spans="1:19" ht="23.25" customHeight="1">
      <c r="A44" s="150" t="s">
        <v>410</v>
      </c>
      <c r="B44" s="76">
        <v>0</v>
      </c>
      <c r="C44" s="76">
        <v>0</v>
      </c>
      <c r="D44" s="123">
        <f t="shared" si="14"/>
        <v>0</v>
      </c>
      <c r="E44" s="76">
        <v>10</v>
      </c>
      <c r="F44" s="76">
        <v>29</v>
      </c>
      <c r="G44" s="123">
        <f t="shared" si="15"/>
        <v>39</v>
      </c>
      <c r="H44" s="76">
        <v>10</v>
      </c>
      <c r="I44" s="76">
        <v>40</v>
      </c>
      <c r="J44" s="123">
        <f t="shared" si="16"/>
        <v>50</v>
      </c>
      <c r="K44" s="76">
        <v>11</v>
      </c>
      <c r="L44" s="76">
        <v>46</v>
      </c>
      <c r="M44" s="123">
        <f t="shared" si="17"/>
        <v>57</v>
      </c>
      <c r="N44" s="76">
        <v>3</v>
      </c>
      <c r="O44" s="76">
        <v>5</v>
      </c>
      <c r="P44" s="123">
        <f t="shared" si="18"/>
        <v>8</v>
      </c>
      <c r="Q44" s="76">
        <f t="shared" si="19"/>
        <v>34</v>
      </c>
      <c r="R44" s="76">
        <f t="shared" si="19"/>
        <v>120</v>
      </c>
      <c r="S44" s="123">
        <f t="shared" si="20"/>
        <v>154</v>
      </c>
    </row>
    <row r="45" spans="1:19" ht="27" customHeight="1">
      <c r="A45" s="150" t="s">
        <v>411</v>
      </c>
      <c r="B45" s="76">
        <v>9</v>
      </c>
      <c r="C45" s="76">
        <v>37</v>
      </c>
      <c r="D45" s="123">
        <f t="shared" si="14"/>
        <v>46</v>
      </c>
      <c r="E45" s="76">
        <v>0</v>
      </c>
      <c r="F45" s="76">
        <v>0</v>
      </c>
      <c r="G45" s="123">
        <f t="shared" si="15"/>
        <v>0</v>
      </c>
      <c r="H45" s="76">
        <v>0</v>
      </c>
      <c r="I45" s="76">
        <v>0</v>
      </c>
      <c r="J45" s="123">
        <f t="shared" si="16"/>
        <v>0</v>
      </c>
      <c r="K45" s="76">
        <v>0</v>
      </c>
      <c r="L45" s="76">
        <v>0</v>
      </c>
      <c r="M45" s="123">
        <f t="shared" si="17"/>
        <v>0</v>
      </c>
      <c r="N45" s="76">
        <v>0</v>
      </c>
      <c r="O45" s="76">
        <v>0</v>
      </c>
      <c r="P45" s="123">
        <f t="shared" si="18"/>
        <v>0</v>
      </c>
      <c r="Q45" s="76">
        <f t="shared" si="19"/>
        <v>9</v>
      </c>
      <c r="R45" s="76">
        <f t="shared" si="19"/>
        <v>37</v>
      </c>
      <c r="S45" s="123">
        <f t="shared" si="20"/>
        <v>46</v>
      </c>
    </row>
    <row r="46" spans="1:19" ht="27" customHeight="1">
      <c r="A46" s="150" t="s">
        <v>412</v>
      </c>
      <c r="B46" s="76">
        <v>5</v>
      </c>
      <c r="C46" s="76">
        <v>75</v>
      </c>
      <c r="D46" s="123">
        <f t="shared" si="14"/>
        <v>80</v>
      </c>
      <c r="E46" s="76">
        <v>0</v>
      </c>
      <c r="F46" s="76">
        <v>0</v>
      </c>
      <c r="G46" s="123">
        <f t="shared" si="15"/>
        <v>0</v>
      </c>
      <c r="H46" s="76">
        <v>0</v>
      </c>
      <c r="I46" s="76">
        <v>0</v>
      </c>
      <c r="J46" s="123">
        <f t="shared" si="16"/>
        <v>0</v>
      </c>
      <c r="K46" s="76">
        <v>0</v>
      </c>
      <c r="L46" s="76">
        <v>0</v>
      </c>
      <c r="M46" s="123">
        <f t="shared" si="17"/>
        <v>0</v>
      </c>
      <c r="N46" s="76">
        <v>0</v>
      </c>
      <c r="O46" s="76">
        <v>0</v>
      </c>
      <c r="P46" s="123">
        <f t="shared" si="18"/>
        <v>0</v>
      </c>
      <c r="Q46" s="76">
        <f>SUM(B46,E46,H46,K46,N46)</f>
        <v>5</v>
      </c>
      <c r="R46" s="76">
        <f>SUM(C46,F46,I46,L46,O46)</f>
        <v>75</v>
      </c>
      <c r="S46" s="123">
        <f>SUM(Q46:R46)</f>
        <v>80</v>
      </c>
    </row>
    <row r="47" spans="1:19" ht="27" customHeight="1">
      <c r="A47" s="151" t="s">
        <v>6</v>
      </c>
      <c r="B47" s="112">
        <f>SUM(B41:B46)</f>
        <v>40</v>
      </c>
      <c r="C47" s="112">
        <f>SUM(C41:C46)</f>
        <v>185</v>
      </c>
      <c r="D47" s="112">
        <f t="shared" si="14"/>
        <v>225</v>
      </c>
      <c r="E47" s="112">
        <f>SUM(E41:E46)</f>
        <v>35</v>
      </c>
      <c r="F47" s="112">
        <f>SUM(F41:F46)</f>
        <v>137</v>
      </c>
      <c r="G47" s="112">
        <f t="shared" si="15"/>
        <v>172</v>
      </c>
      <c r="H47" s="112">
        <f>SUM(H41:H46)</f>
        <v>59</v>
      </c>
      <c r="I47" s="112">
        <f>SUM(I41:I46)</f>
        <v>156</v>
      </c>
      <c r="J47" s="112">
        <f t="shared" si="16"/>
        <v>215</v>
      </c>
      <c r="K47" s="112">
        <f>SUM(K41:K46)</f>
        <v>42</v>
      </c>
      <c r="L47" s="112">
        <f>SUM(L41:L46)</f>
        <v>205</v>
      </c>
      <c r="M47" s="112">
        <f t="shared" si="17"/>
        <v>247</v>
      </c>
      <c r="N47" s="112">
        <f>SUM(N41:N46)</f>
        <v>11</v>
      </c>
      <c r="O47" s="112">
        <f>SUM(O41:O46)</f>
        <v>7</v>
      </c>
      <c r="P47" s="112">
        <f t="shared" si="18"/>
        <v>18</v>
      </c>
      <c r="Q47" s="112">
        <f>SUM(B47,E47,H47,K47,N47)</f>
        <v>187</v>
      </c>
      <c r="R47" s="112">
        <f>SUM(C47,F47,I47,L47,O47)</f>
        <v>690</v>
      </c>
      <c r="S47" s="112">
        <f t="shared" si="20"/>
        <v>877</v>
      </c>
    </row>
    <row r="48" spans="1:19" ht="23.25" customHeight="1">
      <c r="A48" s="115" t="s">
        <v>338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</row>
    <row r="49" ht="23.25" customHeight="1">
      <c r="A49" s="115" t="s">
        <v>339</v>
      </c>
    </row>
    <row r="50" spans="1:19" s="153" customFormat="1" ht="23.25" customHeight="1">
      <c r="A50" s="712" t="s">
        <v>131</v>
      </c>
      <c r="B50" s="712"/>
      <c r="C50" s="712"/>
      <c r="D50" s="712"/>
      <c r="E50" s="712"/>
      <c r="F50" s="712"/>
      <c r="G50" s="712"/>
      <c r="H50" s="712"/>
      <c r="I50" s="712"/>
      <c r="J50" s="712"/>
      <c r="K50" s="712"/>
      <c r="L50" s="712"/>
      <c r="M50" s="712"/>
      <c r="N50" s="712"/>
      <c r="O50" s="712"/>
      <c r="P50" s="712"/>
      <c r="Q50" s="712"/>
      <c r="R50" s="712"/>
      <c r="S50" s="712"/>
    </row>
    <row r="51" spans="1:19" s="153" customFormat="1" ht="23.25" customHeight="1">
      <c r="A51" s="712" t="s">
        <v>340</v>
      </c>
      <c r="B51" s="712"/>
      <c r="C51" s="712"/>
      <c r="D51" s="712"/>
      <c r="E51" s="712"/>
      <c r="F51" s="712"/>
      <c r="G51" s="712"/>
      <c r="H51" s="712"/>
      <c r="I51" s="712"/>
      <c r="J51" s="712"/>
      <c r="K51" s="712"/>
      <c r="L51" s="712"/>
      <c r="M51" s="712"/>
      <c r="N51" s="712"/>
      <c r="O51" s="712"/>
      <c r="P51" s="712"/>
      <c r="Q51" s="712"/>
      <c r="R51" s="712"/>
      <c r="S51" s="712"/>
    </row>
    <row r="52" spans="1:19" s="153" customFormat="1" ht="23.25" customHeight="1">
      <c r="A52" s="712" t="s">
        <v>135</v>
      </c>
      <c r="B52" s="712"/>
      <c r="C52" s="712"/>
      <c r="D52" s="712"/>
      <c r="E52" s="712"/>
      <c r="F52" s="712"/>
      <c r="G52" s="712"/>
      <c r="H52" s="712"/>
      <c r="I52" s="712"/>
      <c r="J52" s="712"/>
      <c r="K52" s="712"/>
      <c r="L52" s="712"/>
      <c r="M52" s="712"/>
      <c r="N52" s="712"/>
      <c r="O52" s="712"/>
      <c r="P52" s="712"/>
      <c r="Q52" s="712"/>
      <c r="R52" s="712"/>
      <c r="S52" s="712"/>
    </row>
    <row r="53" ht="30.75" customHeight="1"/>
    <row r="54" spans="1:19" s="154" customFormat="1" ht="30" customHeight="1">
      <c r="A54" s="767" t="s">
        <v>1</v>
      </c>
      <c r="B54" s="749" t="s">
        <v>2</v>
      </c>
      <c r="C54" s="696"/>
      <c r="D54" s="743"/>
      <c r="E54" s="749" t="s">
        <v>3</v>
      </c>
      <c r="F54" s="696"/>
      <c r="G54" s="743"/>
      <c r="H54" s="749" t="s">
        <v>8</v>
      </c>
      <c r="I54" s="696"/>
      <c r="J54" s="743"/>
      <c r="K54" s="749" t="s">
        <v>9</v>
      </c>
      <c r="L54" s="696"/>
      <c r="M54" s="743"/>
      <c r="N54" s="749" t="s">
        <v>10</v>
      </c>
      <c r="O54" s="696"/>
      <c r="P54" s="743"/>
      <c r="Q54" s="749" t="s">
        <v>7</v>
      </c>
      <c r="R54" s="696"/>
      <c r="S54" s="743"/>
    </row>
    <row r="55" spans="1:19" s="154" customFormat="1" ht="23.25" customHeight="1">
      <c r="A55" s="768"/>
      <c r="B55" s="95" t="s">
        <v>4</v>
      </c>
      <c r="C55" s="95" t="s">
        <v>5</v>
      </c>
      <c r="D55" s="95" t="s">
        <v>6</v>
      </c>
      <c r="E55" s="95" t="s">
        <v>4</v>
      </c>
      <c r="F55" s="95" t="s">
        <v>5</v>
      </c>
      <c r="G55" s="95" t="s">
        <v>6</v>
      </c>
      <c r="H55" s="95" t="s">
        <v>4</v>
      </c>
      <c r="I55" s="95" t="s">
        <v>5</v>
      </c>
      <c r="J55" s="95" t="s">
        <v>6</v>
      </c>
      <c r="K55" s="95" t="s">
        <v>4</v>
      </c>
      <c r="L55" s="95" t="s">
        <v>5</v>
      </c>
      <c r="M55" s="95" t="s">
        <v>6</v>
      </c>
      <c r="N55" s="95" t="s">
        <v>4</v>
      </c>
      <c r="O55" s="95" t="s">
        <v>5</v>
      </c>
      <c r="P55" s="95" t="s">
        <v>6</v>
      </c>
      <c r="Q55" s="95" t="s">
        <v>4</v>
      </c>
      <c r="R55" s="95" t="s">
        <v>5</v>
      </c>
      <c r="S55" s="95" t="s">
        <v>6</v>
      </c>
    </row>
    <row r="56" spans="1:19" ht="23.25" customHeight="1">
      <c r="A56" s="150" t="s">
        <v>278</v>
      </c>
      <c r="B56" s="76">
        <v>49</v>
      </c>
      <c r="C56" s="76">
        <v>43</v>
      </c>
      <c r="D56" s="123">
        <f>SUM(B56:C56)</f>
        <v>92</v>
      </c>
      <c r="E56" s="76">
        <v>36</v>
      </c>
      <c r="F56" s="76">
        <v>58</v>
      </c>
      <c r="G56" s="123">
        <f>SUM(E56:F56)</f>
        <v>94</v>
      </c>
      <c r="H56" s="76">
        <v>24</v>
      </c>
      <c r="I56" s="76">
        <v>36</v>
      </c>
      <c r="J56" s="123">
        <f>SUM(H56:I56)</f>
        <v>60</v>
      </c>
      <c r="K56" s="76">
        <v>21</v>
      </c>
      <c r="L56" s="76">
        <v>28</v>
      </c>
      <c r="M56" s="123">
        <f>SUM(K56:L56)</f>
        <v>49</v>
      </c>
      <c r="N56" s="76">
        <v>4</v>
      </c>
      <c r="O56" s="76">
        <v>3</v>
      </c>
      <c r="P56" s="123">
        <f>SUM(N56:O56)</f>
        <v>7</v>
      </c>
      <c r="Q56" s="76">
        <f>SUM(B56,E56,H56,K56,N56)</f>
        <v>134</v>
      </c>
      <c r="R56" s="76">
        <f>SUM(C56,F56,I56,L56,O56)</f>
        <v>168</v>
      </c>
      <c r="S56" s="123">
        <f>SUM(Q56:R56)</f>
        <v>302</v>
      </c>
    </row>
    <row r="57" spans="1:19" ht="23.25" customHeight="1">
      <c r="A57" s="150"/>
      <c r="B57" s="76"/>
      <c r="C57" s="76"/>
      <c r="D57" s="123"/>
      <c r="E57" s="76"/>
      <c r="F57" s="76"/>
      <c r="G57" s="123"/>
      <c r="H57" s="76"/>
      <c r="I57" s="76"/>
      <c r="J57" s="123"/>
      <c r="K57" s="76"/>
      <c r="L57" s="76"/>
      <c r="M57" s="123"/>
      <c r="N57" s="76"/>
      <c r="O57" s="76"/>
      <c r="P57" s="123"/>
      <c r="Q57" s="76"/>
      <c r="R57" s="76"/>
      <c r="S57" s="123"/>
    </row>
    <row r="58" spans="1:19" ht="23.25" customHeight="1">
      <c r="A58" s="151" t="s">
        <v>6</v>
      </c>
      <c r="B58" s="112">
        <f>SUM(B56:B57)</f>
        <v>49</v>
      </c>
      <c r="C58" s="112">
        <f>SUM(C56:C57)</f>
        <v>43</v>
      </c>
      <c r="D58" s="112">
        <f>SUM(B58:C58)</f>
        <v>92</v>
      </c>
      <c r="E58" s="112">
        <f>SUM(E56:E57)</f>
        <v>36</v>
      </c>
      <c r="F58" s="112">
        <f>SUM(F56:F57)</f>
        <v>58</v>
      </c>
      <c r="G58" s="112">
        <f>SUM(E58:F58)</f>
        <v>94</v>
      </c>
      <c r="H58" s="112">
        <f>SUM(H56:H57)</f>
        <v>24</v>
      </c>
      <c r="I58" s="112">
        <f>SUM(I56:I57)</f>
        <v>36</v>
      </c>
      <c r="J58" s="112">
        <f>SUM(H58:I58)</f>
        <v>60</v>
      </c>
      <c r="K58" s="112">
        <f>SUM(K56:K57)</f>
        <v>21</v>
      </c>
      <c r="L58" s="112">
        <f>SUM(L56:L57)</f>
        <v>28</v>
      </c>
      <c r="M58" s="112">
        <f>SUM(K58:L58)</f>
        <v>49</v>
      </c>
      <c r="N58" s="112">
        <f>SUM(N56:N57)</f>
        <v>4</v>
      </c>
      <c r="O58" s="112">
        <f>SUM(O56:O57)</f>
        <v>3</v>
      </c>
      <c r="P58" s="112">
        <f>SUM(N58:O58)</f>
        <v>7</v>
      </c>
      <c r="Q58" s="112">
        <f>SUM(B58,E58,H58,K58,N58)</f>
        <v>134</v>
      </c>
      <c r="R58" s="112">
        <f>SUM(C58,F58,I58,L58,O58)</f>
        <v>168</v>
      </c>
      <c r="S58" s="112">
        <f>SUM(Q58:R58)</f>
        <v>302</v>
      </c>
    </row>
    <row r="60" spans="1:19" s="153" customFormat="1" ht="23.25" customHeight="1">
      <c r="A60" s="712" t="s">
        <v>131</v>
      </c>
      <c r="B60" s="712"/>
      <c r="C60" s="712"/>
      <c r="D60" s="712"/>
      <c r="E60" s="712"/>
      <c r="F60" s="712"/>
      <c r="G60" s="712"/>
      <c r="H60" s="712"/>
      <c r="I60" s="712"/>
      <c r="J60" s="712"/>
      <c r="K60" s="712"/>
      <c r="L60" s="712"/>
      <c r="M60" s="712"/>
      <c r="N60" s="712"/>
      <c r="O60" s="712"/>
      <c r="P60" s="712"/>
      <c r="Q60" s="712"/>
      <c r="R60" s="712"/>
      <c r="S60" s="712"/>
    </row>
    <row r="61" spans="1:19" s="153" customFormat="1" ht="23.25" customHeight="1">
      <c r="A61" s="712" t="s">
        <v>340</v>
      </c>
      <c r="B61" s="712"/>
      <c r="C61" s="712"/>
      <c r="D61" s="712"/>
      <c r="E61" s="712"/>
      <c r="F61" s="712"/>
      <c r="G61" s="712"/>
      <c r="H61" s="712"/>
      <c r="I61" s="712"/>
      <c r="J61" s="712"/>
      <c r="K61" s="712"/>
      <c r="L61" s="712"/>
      <c r="M61" s="712"/>
      <c r="N61" s="712"/>
      <c r="O61" s="712"/>
      <c r="P61" s="712"/>
      <c r="Q61" s="712"/>
      <c r="R61" s="712"/>
      <c r="S61" s="712"/>
    </row>
    <row r="62" spans="1:19" s="153" customFormat="1" ht="23.25" customHeight="1">
      <c r="A62" s="712" t="s">
        <v>341</v>
      </c>
      <c r="B62" s="712"/>
      <c r="C62" s="712"/>
      <c r="D62" s="712"/>
      <c r="E62" s="712"/>
      <c r="F62" s="712"/>
      <c r="G62" s="712"/>
      <c r="H62" s="712"/>
      <c r="I62" s="712"/>
      <c r="J62" s="712"/>
      <c r="K62" s="712"/>
      <c r="L62" s="712"/>
      <c r="M62" s="712"/>
      <c r="N62" s="712"/>
      <c r="O62" s="712"/>
      <c r="P62" s="712"/>
      <c r="Q62" s="712"/>
      <c r="R62" s="712"/>
      <c r="S62" s="712"/>
    </row>
    <row r="64" spans="1:19" s="154" customFormat="1" ht="23.25" customHeight="1">
      <c r="A64" s="767" t="s">
        <v>1</v>
      </c>
      <c r="B64" s="749" t="s">
        <v>2</v>
      </c>
      <c r="C64" s="696"/>
      <c r="D64" s="743"/>
      <c r="E64" s="749" t="s">
        <v>3</v>
      </c>
      <c r="F64" s="696"/>
      <c r="G64" s="743"/>
      <c r="H64" s="749" t="s">
        <v>8</v>
      </c>
      <c r="I64" s="696"/>
      <c r="J64" s="743"/>
      <c r="K64" s="749" t="s">
        <v>9</v>
      </c>
      <c r="L64" s="696"/>
      <c r="M64" s="743"/>
      <c r="N64" s="749" t="s">
        <v>10</v>
      </c>
      <c r="O64" s="696"/>
      <c r="P64" s="743"/>
      <c r="Q64" s="749" t="s">
        <v>7</v>
      </c>
      <c r="R64" s="696"/>
      <c r="S64" s="743"/>
    </row>
    <row r="65" spans="1:19" s="154" customFormat="1" ht="23.25" customHeight="1">
      <c r="A65" s="768"/>
      <c r="B65" s="95" t="s">
        <v>4</v>
      </c>
      <c r="C65" s="95" t="s">
        <v>5</v>
      </c>
      <c r="D65" s="95" t="s">
        <v>6</v>
      </c>
      <c r="E65" s="95" t="s">
        <v>4</v>
      </c>
      <c r="F65" s="95" t="s">
        <v>5</v>
      </c>
      <c r="G65" s="95" t="s">
        <v>6</v>
      </c>
      <c r="H65" s="95" t="s">
        <v>4</v>
      </c>
      <c r="I65" s="95" t="s">
        <v>5</v>
      </c>
      <c r="J65" s="95" t="s">
        <v>6</v>
      </c>
      <c r="K65" s="95" t="s">
        <v>4</v>
      </c>
      <c r="L65" s="95" t="s">
        <v>5</v>
      </c>
      <c r="M65" s="95" t="s">
        <v>6</v>
      </c>
      <c r="N65" s="95" t="s">
        <v>4</v>
      </c>
      <c r="O65" s="95" t="s">
        <v>5</v>
      </c>
      <c r="P65" s="95" t="s">
        <v>6</v>
      </c>
      <c r="Q65" s="95" t="s">
        <v>4</v>
      </c>
      <c r="R65" s="95" t="s">
        <v>5</v>
      </c>
      <c r="S65" s="95" t="s">
        <v>6</v>
      </c>
    </row>
    <row r="66" spans="1:19" ht="23.25" customHeight="1">
      <c r="A66" s="442" t="s">
        <v>413</v>
      </c>
      <c r="B66" s="76">
        <v>10</v>
      </c>
      <c r="C66" s="76">
        <v>4</v>
      </c>
      <c r="D66" s="123">
        <f>SUM(B66:C66)</f>
        <v>14</v>
      </c>
      <c r="E66" s="76">
        <v>0</v>
      </c>
      <c r="F66" s="76">
        <v>0</v>
      </c>
      <c r="G66" s="123">
        <f>SUM(E66:F66)</f>
        <v>0</v>
      </c>
      <c r="H66" s="76">
        <v>0</v>
      </c>
      <c r="I66" s="76">
        <v>0</v>
      </c>
      <c r="J66" s="123">
        <f>SUM(H66:I66)</f>
        <v>0</v>
      </c>
      <c r="K66" s="76">
        <v>0</v>
      </c>
      <c r="L66" s="76">
        <v>0</v>
      </c>
      <c r="M66" s="123">
        <f>SUM(K66:L66)</f>
        <v>0</v>
      </c>
      <c r="N66" s="76">
        <v>0</v>
      </c>
      <c r="O66" s="76">
        <v>0</v>
      </c>
      <c r="P66" s="123">
        <f>SUM(N66:O66)</f>
        <v>0</v>
      </c>
      <c r="Q66" s="76">
        <f>SUM(B66,E66,H66,K66,N66)</f>
        <v>10</v>
      </c>
      <c r="R66" s="76">
        <f>SUM(C66,F66,I66,L66,O66)</f>
        <v>4</v>
      </c>
      <c r="S66" s="123">
        <f>SUM(Q66:R66)</f>
        <v>14</v>
      </c>
    </row>
    <row r="67" spans="1:19" ht="23.25" customHeight="1">
      <c r="A67" s="150" t="s">
        <v>414</v>
      </c>
      <c r="B67" s="76">
        <v>4</v>
      </c>
      <c r="C67" s="76">
        <v>4</v>
      </c>
      <c r="D67" s="123">
        <f>SUM(B67:C67)</f>
        <v>8</v>
      </c>
      <c r="E67" s="76">
        <v>0</v>
      </c>
      <c r="F67" s="76">
        <v>0</v>
      </c>
      <c r="G67" s="123"/>
      <c r="H67" s="76">
        <v>0</v>
      </c>
      <c r="I67" s="76">
        <v>0</v>
      </c>
      <c r="J67" s="123">
        <f>SUM(H67:I67)</f>
        <v>0</v>
      </c>
      <c r="K67" s="76">
        <v>0</v>
      </c>
      <c r="L67" s="76">
        <v>0</v>
      </c>
      <c r="M67" s="123">
        <f>SUM(K67:L67)</f>
        <v>0</v>
      </c>
      <c r="N67" s="76">
        <v>0</v>
      </c>
      <c r="O67" s="76">
        <v>0</v>
      </c>
      <c r="P67" s="123">
        <f>SUM(N67:O67)</f>
        <v>0</v>
      </c>
      <c r="Q67" s="76">
        <f>SUM(B67,E67,H67,K67,N67)</f>
        <v>4</v>
      </c>
      <c r="R67" s="76">
        <f>SUM(C67,F67,I67,L67,O67)</f>
        <v>4</v>
      </c>
      <c r="S67" s="123">
        <f>SUM(Q67:R67)</f>
        <v>8</v>
      </c>
    </row>
    <row r="68" spans="1:19" ht="23.25" customHeight="1">
      <c r="A68" s="443"/>
      <c r="B68" s="76"/>
      <c r="C68" s="76"/>
      <c r="D68" s="123"/>
      <c r="E68" s="76"/>
      <c r="F68" s="76"/>
      <c r="G68" s="123"/>
      <c r="H68" s="76"/>
      <c r="I68" s="76"/>
      <c r="J68" s="123"/>
      <c r="K68" s="76"/>
      <c r="L68" s="76"/>
      <c r="M68" s="123"/>
      <c r="N68" s="76"/>
      <c r="O68" s="76"/>
      <c r="P68" s="123"/>
      <c r="Q68" s="76"/>
      <c r="R68" s="76"/>
      <c r="S68" s="123"/>
    </row>
    <row r="69" spans="1:19" ht="23.25" customHeight="1">
      <c r="A69" s="151" t="s">
        <v>6</v>
      </c>
      <c r="B69" s="112">
        <f>SUM(B66:B67)</f>
        <v>14</v>
      </c>
      <c r="C69" s="112">
        <f>SUM(C66:C67)</f>
        <v>8</v>
      </c>
      <c r="D69" s="112">
        <f>SUM(B69:C69)</f>
        <v>22</v>
      </c>
      <c r="E69" s="112">
        <f>SUM(E66:E67)</f>
        <v>0</v>
      </c>
      <c r="F69" s="112">
        <f>SUM(F66:F67)</f>
        <v>0</v>
      </c>
      <c r="G69" s="112">
        <f>SUM(E69:F69)</f>
        <v>0</v>
      </c>
      <c r="H69" s="112">
        <f>SUM(H66:H67)</f>
        <v>0</v>
      </c>
      <c r="I69" s="112">
        <f>SUM(I66:I67)</f>
        <v>0</v>
      </c>
      <c r="J69" s="112">
        <f>SUM(H69:I69)</f>
        <v>0</v>
      </c>
      <c r="K69" s="112">
        <f>SUM(K66:K67)</f>
        <v>0</v>
      </c>
      <c r="L69" s="112">
        <f>SUM(L66:L67)</f>
        <v>0</v>
      </c>
      <c r="M69" s="112">
        <f>SUM(K69:L69)</f>
        <v>0</v>
      </c>
      <c r="N69" s="112">
        <f>SUM(N66:N67)</f>
        <v>0</v>
      </c>
      <c r="O69" s="112">
        <f>SUM(O66:O67)</f>
        <v>0</v>
      </c>
      <c r="P69" s="112">
        <f>SUM(N69:O69)</f>
        <v>0</v>
      </c>
      <c r="Q69" s="112">
        <f>SUM(B69,E69,H69,K69,N69)</f>
        <v>14</v>
      </c>
      <c r="R69" s="112">
        <f>SUM(C69,F69,I69,L69,O69)</f>
        <v>8</v>
      </c>
      <c r="S69" s="112">
        <f>SUM(Q69:R69)</f>
        <v>22</v>
      </c>
    </row>
    <row r="70" ht="23.25" customHeight="1">
      <c r="A70" s="444" t="s">
        <v>342</v>
      </c>
    </row>
  </sheetData>
  <sheetProtection/>
  <mergeCells count="50">
    <mergeCell ref="A60:S60"/>
    <mergeCell ref="A61:S61"/>
    <mergeCell ref="A62:S62"/>
    <mergeCell ref="A64:A65"/>
    <mergeCell ref="B64:D64"/>
    <mergeCell ref="E64:G64"/>
    <mergeCell ref="H64:J64"/>
    <mergeCell ref="K64:M64"/>
    <mergeCell ref="N64:P64"/>
    <mergeCell ref="Q64:S64"/>
    <mergeCell ref="A52:S52"/>
    <mergeCell ref="A54:A55"/>
    <mergeCell ref="B54:D54"/>
    <mergeCell ref="E54:G54"/>
    <mergeCell ref="H54:J54"/>
    <mergeCell ref="K54:M54"/>
    <mergeCell ref="N54:P54"/>
    <mergeCell ref="Q54:S54"/>
    <mergeCell ref="A1:S1"/>
    <mergeCell ref="A2:S2"/>
    <mergeCell ref="A3:S3"/>
    <mergeCell ref="A5:A6"/>
    <mergeCell ref="B5:D5"/>
    <mergeCell ref="A51:S51"/>
    <mergeCell ref="A50:S50"/>
    <mergeCell ref="A22:S22"/>
    <mergeCell ref="A23:S23"/>
    <mergeCell ref="A24:S24"/>
    <mergeCell ref="Q39:S39"/>
    <mergeCell ref="A35:S35"/>
    <mergeCell ref="Q26:S26"/>
    <mergeCell ref="A37:S37"/>
    <mergeCell ref="A39:A40"/>
    <mergeCell ref="B39:D39"/>
    <mergeCell ref="E39:G39"/>
    <mergeCell ref="K26:M26"/>
    <mergeCell ref="N26:P26"/>
    <mergeCell ref="H39:J39"/>
    <mergeCell ref="Q5:S5"/>
    <mergeCell ref="A36:S36"/>
    <mergeCell ref="A26:A27"/>
    <mergeCell ref="B26:D26"/>
    <mergeCell ref="E26:G26"/>
    <mergeCell ref="H26:J26"/>
    <mergeCell ref="K39:M39"/>
    <mergeCell ref="N39:P39"/>
    <mergeCell ref="E5:G5"/>
    <mergeCell ref="H5:J5"/>
    <mergeCell ref="K5:M5"/>
    <mergeCell ref="N5:P5"/>
  </mergeCells>
  <printOptions horizontalCentered="1"/>
  <pageMargins left="0.5905511811023623" right="0.5905511811023623" top="0.984251968503937" bottom="0.3937007874015748" header="0.31496062992125984" footer="0.31496062992125984"/>
  <pageSetup firstPageNumber="33" useFirstPageNumber="1" horizontalDpi="600" verticalDpi="600" orientation="landscape" paperSize="9" r:id="rId1"/>
  <headerFooter>
    <oddFooter>&amp;L&amp;"TH SarabunPSK,ธรรมดา"&amp;12กลุ่มภารกิจทะเบียนนิสิตและบริการการศึกษา&amp;C&amp;"TH SarabunPSK,ธรรมดา"&amp;12หน้าที่  &amp;P&amp;R&amp;"TH SarabunPSK,ธรรมดา"&amp;12ข้อมูล ณ วันที่ 7 กันยายน 2560</oddFooter>
  </headerFooter>
  <rowBreaks count="3" manualBreakCount="3">
    <brk id="34" max="255" man="1"/>
    <brk id="49" max="255" man="1"/>
    <brk id="59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PageLayoutView="0" workbookViewId="0" topLeftCell="A1">
      <selection activeCell="A1" sqref="A1:M1"/>
    </sheetView>
  </sheetViews>
  <sheetFormatPr defaultColWidth="5.00390625" defaultRowHeight="24"/>
  <cols>
    <col min="1" max="1" width="35.25390625" style="445" customWidth="1"/>
    <col min="2" max="13" width="5.00390625" style="446" customWidth="1"/>
    <col min="14" max="16384" width="5.00390625" style="447" customWidth="1"/>
  </cols>
  <sheetData>
    <row r="1" spans="1:13" s="246" customFormat="1" ht="26.25" customHeight="1">
      <c r="A1" s="769" t="s">
        <v>131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</row>
    <row r="2" spans="1:13" s="246" customFormat="1" ht="26.25" customHeight="1">
      <c r="A2" s="769" t="s">
        <v>343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</row>
    <row r="3" spans="1:13" s="164" customFormat="1" ht="25.5" customHeight="1">
      <c r="A3" s="16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254" customFormat="1" ht="25.5" customHeight="1">
      <c r="A4" s="770" t="s">
        <v>1</v>
      </c>
      <c r="B4" s="749" t="s">
        <v>2</v>
      </c>
      <c r="C4" s="696"/>
      <c r="D4" s="743"/>
      <c r="E4" s="749" t="s">
        <v>3</v>
      </c>
      <c r="F4" s="696"/>
      <c r="G4" s="743"/>
      <c r="H4" s="749" t="s">
        <v>8</v>
      </c>
      <c r="I4" s="696"/>
      <c r="J4" s="743"/>
      <c r="K4" s="749" t="s">
        <v>7</v>
      </c>
      <c r="L4" s="696"/>
      <c r="M4" s="743"/>
    </row>
    <row r="5" spans="1:13" s="254" customFormat="1" ht="18.75">
      <c r="A5" s="771"/>
      <c r="B5" s="116" t="s">
        <v>4</v>
      </c>
      <c r="C5" s="116" t="s">
        <v>5</v>
      </c>
      <c r="D5" s="116" t="s">
        <v>6</v>
      </c>
      <c r="E5" s="116" t="s">
        <v>4</v>
      </c>
      <c r="F5" s="116" t="s">
        <v>5</v>
      </c>
      <c r="G5" s="116" t="s">
        <v>6</v>
      </c>
      <c r="H5" s="116" t="s">
        <v>4</v>
      </c>
      <c r="I5" s="116" t="s">
        <v>5</v>
      </c>
      <c r="J5" s="116" t="s">
        <v>6</v>
      </c>
      <c r="K5" s="116" t="s">
        <v>4</v>
      </c>
      <c r="L5" s="116" t="s">
        <v>5</v>
      </c>
      <c r="M5" s="116" t="s">
        <v>6</v>
      </c>
    </row>
    <row r="6" spans="1:13" s="254" customFormat="1" ht="18.75">
      <c r="A6" s="165" t="s">
        <v>415</v>
      </c>
      <c r="B6" s="255">
        <v>0</v>
      </c>
      <c r="C6" s="255">
        <v>0</v>
      </c>
      <c r="D6" s="256">
        <f aca="true" t="shared" si="0" ref="D6:D15">SUM(B6:C6)</f>
        <v>0</v>
      </c>
      <c r="E6" s="255">
        <v>0</v>
      </c>
      <c r="F6" s="255">
        <v>0</v>
      </c>
      <c r="G6" s="256">
        <f aca="true" t="shared" si="1" ref="G6:G15">SUM(E6:F6)</f>
        <v>0</v>
      </c>
      <c r="H6" s="255">
        <v>2</v>
      </c>
      <c r="I6" s="255">
        <v>5</v>
      </c>
      <c r="J6" s="256">
        <f aca="true" t="shared" si="2" ref="J6:J15">SUM(H6:I6)</f>
        <v>7</v>
      </c>
      <c r="K6" s="255">
        <f aca="true" t="shared" si="3" ref="K6:M15">SUM(B6,E6,H6)</f>
        <v>2</v>
      </c>
      <c r="L6" s="255">
        <f t="shared" si="3"/>
        <v>5</v>
      </c>
      <c r="M6" s="256">
        <f t="shared" si="3"/>
        <v>7</v>
      </c>
    </row>
    <row r="7" spans="1:13" s="254" customFormat="1" ht="18.75">
      <c r="A7" s="165" t="s">
        <v>416</v>
      </c>
      <c r="B7" s="255">
        <v>0</v>
      </c>
      <c r="C7" s="255">
        <v>0</v>
      </c>
      <c r="D7" s="256">
        <f t="shared" si="0"/>
        <v>0</v>
      </c>
      <c r="E7" s="255">
        <v>0</v>
      </c>
      <c r="F7" s="255">
        <v>0</v>
      </c>
      <c r="G7" s="256">
        <f t="shared" si="1"/>
        <v>0</v>
      </c>
      <c r="H7" s="255">
        <v>1</v>
      </c>
      <c r="I7" s="255">
        <v>1</v>
      </c>
      <c r="J7" s="256">
        <f t="shared" si="2"/>
        <v>2</v>
      </c>
      <c r="K7" s="255">
        <f t="shared" si="3"/>
        <v>1</v>
      </c>
      <c r="L7" s="255">
        <f t="shared" si="3"/>
        <v>1</v>
      </c>
      <c r="M7" s="256">
        <f t="shared" si="3"/>
        <v>2</v>
      </c>
    </row>
    <row r="8" spans="1:13" s="254" customFormat="1" ht="18.75">
      <c r="A8" s="165" t="s">
        <v>417</v>
      </c>
      <c r="B8" s="255">
        <v>0</v>
      </c>
      <c r="C8" s="255">
        <v>0</v>
      </c>
      <c r="D8" s="256">
        <f t="shared" si="0"/>
        <v>0</v>
      </c>
      <c r="E8" s="255">
        <v>1</v>
      </c>
      <c r="F8" s="255">
        <v>0</v>
      </c>
      <c r="G8" s="256">
        <f t="shared" si="1"/>
        <v>1</v>
      </c>
      <c r="H8" s="255">
        <v>0</v>
      </c>
      <c r="I8" s="255">
        <v>3</v>
      </c>
      <c r="J8" s="256">
        <f t="shared" si="2"/>
        <v>3</v>
      </c>
      <c r="K8" s="255">
        <f t="shared" si="3"/>
        <v>1</v>
      </c>
      <c r="L8" s="255">
        <f t="shared" si="3"/>
        <v>3</v>
      </c>
      <c r="M8" s="256">
        <f t="shared" si="3"/>
        <v>4</v>
      </c>
    </row>
    <row r="9" spans="1:13" s="254" customFormat="1" ht="18.75">
      <c r="A9" s="165" t="s">
        <v>418</v>
      </c>
      <c r="B9" s="255">
        <v>0</v>
      </c>
      <c r="C9" s="255">
        <v>0</v>
      </c>
      <c r="D9" s="256">
        <f t="shared" si="0"/>
        <v>0</v>
      </c>
      <c r="E9" s="255">
        <v>0</v>
      </c>
      <c r="F9" s="255">
        <v>1</v>
      </c>
      <c r="G9" s="256">
        <f t="shared" si="1"/>
        <v>1</v>
      </c>
      <c r="H9" s="255">
        <v>0</v>
      </c>
      <c r="I9" s="255">
        <v>2</v>
      </c>
      <c r="J9" s="256">
        <f t="shared" si="2"/>
        <v>2</v>
      </c>
      <c r="K9" s="255">
        <f t="shared" si="3"/>
        <v>0</v>
      </c>
      <c r="L9" s="255">
        <f t="shared" si="3"/>
        <v>3</v>
      </c>
      <c r="M9" s="256">
        <f t="shared" si="3"/>
        <v>3</v>
      </c>
    </row>
    <row r="10" spans="1:13" s="254" customFormat="1" ht="18.75">
      <c r="A10" s="165" t="s">
        <v>419</v>
      </c>
      <c r="B10" s="255">
        <v>0</v>
      </c>
      <c r="C10" s="255">
        <v>3</v>
      </c>
      <c r="D10" s="256">
        <f t="shared" si="0"/>
        <v>3</v>
      </c>
      <c r="E10" s="255">
        <v>1</v>
      </c>
      <c r="F10" s="255">
        <v>6</v>
      </c>
      <c r="G10" s="256">
        <f t="shared" si="1"/>
        <v>7</v>
      </c>
      <c r="H10" s="255">
        <v>2</v>
      </c>
      <c r="I10" s="255">
        <v>2</v>
      </c>
      <c r="J10" s="256">
        <f t="shared" si="2"/>
        <v>4</v>
      </c>
      <c r="K10" s="255">
        <f t="shared" si="3"/>
        <v>3</v>
      </c>
      <c r="L10" s="255">
        <f t="shared" si="3"/>
        <v>11</v>
      </c>
      <c r="M10" s="256">
        <f t="shared" si="3"/>
        <v>14</v>
      </c>
    </row>
    <row r="11" spans="1:13" s="164" customFormat="1" ht="18.75">
      <c r="A11" s="165" t="s">
        <v>420</v>
      </c>
      <c r="B11" s="255">
        <v>1</v>
      </c>
      <c r="C11" s="255">
        <v>1</v>
      </c>
      <c r="D11" s="256">
        <f t="shared" si="0"/>
        <v>2</v>
      </c>
      <c r="E11" s="255">
        <v>2</v>
      </c>
      <c r="F11" s="255">
        <v>3</v>
      </c>
      <c r="G11" s="256">
        <f t="shared" si="1"/>
        <v>5</v>
      </c>
      <c r="H11" s="255">
        <v>0</v>
      </c>
      <c r="I11" s="255">
        <v>4</v>
      </c>
      <c r="J11" s="256">
        <f t="shared" si="2"/>
        <v>4</v>
      </c>
      <c r="K11" s="255">
        <f t="shared" si="3"/>
        <v>3</v>
      </c>
      <c r="L11" s="255">
        <f t="shared" si="3"/>
        <v>8</v>
      </c>
      <c r="M11" s="256">
        <f t="shared" si="3"/>
        <v>11</v>
      </c>
    </row>
    <row r="12" spans="1:13" s="164" customFormat="1" ht="23.25" customHeight="1">
      <c r="A12" s="165" t="s">
        <v>421</v>
      </c>
      <c r="B12" s="255">
        <v>1</v>
      </c>
      <c r="C12" s="255">
        <v>0</v>
      </c>
      <c r="D12" s="256">
        <f t="shared" si="0"/>
        <v>1</v>
      </c>
      <c r="E12" s="255">
        <v>1</v>
      </c>
      <c r="F12" s="255">
        <v>0</v>
      </c>
      <c r="G12" s="256">
        <f t="shared" si="1"/>
        <v>1</v>
      </c>
      <c r="H12" s="255">
        <v>1</v>
      </c>
      <c r="I12" s="255">
        <v>1</v>
      </c>
      <c r="J12" s="256">
        <f t="shared" si="2"/>
        <v>2</v>
      </c>
      <c r="K12" s="255">
        <f t="shared" si="3"/>
        <v>3</v>
      </c>
      <c r="L12" s="255">
        <f t="shared" si="3"/>
        <v>1</v>
      </c>
      <c r="M12" s="256">
        <f t="shared" si="3"/>
        <v>4</v>
      </c>
    </row>
    <row r="13" spans="1:13" s="164" customFormat="1" ht="23.25" customHeight="1">
      <c r="A13" s="165" t="s">
        <v>422</v>
      </c>
      <c r="B13" s="255">
        <v>0</v>
      </c>
      <c r="C13" s="255">
        <v>0</v>
      </c>
      <c r="D13" s="256">
        <f t="shared" si="0"/>
        <v>0</v>
      </c>
      <c r="E13" s="255">
        <v>0</v>
      </c>
      <c r="F13" s="255">
        <v>1</v>
      </c>
      <c r="G13" s="256">
        <f t="shared" si="1"/>
        <v>1</v>
      </c>
      <c r="H13" s="255">
        <v>6</v>
      </c>
      <c r="I13" s="255">
        <v>4</v>
      </c>
      <c r="J13" s="256">
        <f t="shared" si="2"/>
        <v>10</v>
      </c>
      <c r="K13" s="255">
        <f t="shared" si="3"/>
        <v>6</v>
      </c>
      <c r="L13" s="255">
        <f t="shared" si="3"/>
        <v>5</v>
      </c>
      <c r="M13" s="256">
        <f t="shared" si="3"/>
        <v>11</v>
      </c>
    </row>
    <row r="14" spans="1:13" s="164" customFormat="1" ht="23.25" customHeight="1">
      <c r="A14" s="165" t="s">
        <v>423</v>
      </c>
      <c r="B14" s="255">
        <v>0</v>
      </c>
      <c r="C14" s="255">
        <v>2</v>
      </c>
      <c r="D14" s="256">
        <f>SUM(B14:C14)</f>
        <v>2</v>
      </c>
      <c r="E14" s="255">
        <v>2</v>
      </c>
      <c r="F14" s="255">
        <v>2</v>
      </c>
      <c r="G14" s="256">
        <f>SUM(E14:F14)</f>
        <v>4</v>
      </c>
      <c r="H14" s="255">
        <v>2</v>
      </c>
      <c r="I14" s="255">
        <v>7</v>
      </c>
      <c r="J14" s="256">
        <f>SUM(H14:I14)</f>
        <v>9</v>
      </c>
      <c r="K14" s="255">
        <f>SUM(B14,E14,H14)</f>
        <v>4</v>
      </c>
      <c r="L14" s="255">
        <f>SUM(C14,F14,I14)</f>
        <v>11</v>
      </c>
      <c r="M14" s="256">
        <f>SUM(D14,G14,J14)</f>
        <v>15</v>
      </c>
    </row>
    <row r="15" spans="1:13" s="164" customFormat="1" ht="23.25" customHeight="1">
      <c r="A15" s="165" t="s">
        <v>424</v>
      </c>
      <c r="B15" s="255">
        <v>3</v>
      </c>
      <c r="C15" s="255">
        <v>0</v>
      </c>
      <c r="D15" s="256">
        <f t="shared" si="0"/>
        <v>3</v>
      </c>
      <c r="E15" s="255">
        <v>2</v>
      </c>
      <c r="F15" s="255">
        <v>2</v>
      </c>
      <c r="G15" s="256">
        <f t="shared" si="1"/>
        <v>4</v>
      </c>
      <c r="H15" s="255">
        <v>0</v>
      </c>
      <c r="I15" s="255">
        <v>0</v>
      </c>
      <c r="J15" s="256">
        <f t="shared" si="2"/>
        <v>0</v>
      </c>
      <c r="K15" s="255">
        <f t="shared" si="3"/>
        <v>5</v>
      </c>
      <c r="L15" s="255">
        <f t="shared" si="3"/>
        <v>2</v>
      </c>
      <c r="M15" s="256">
        <f t="shared" si="3"/>
        <v>7</v>
      </c>
    </row>
    <row r="16" spans="1:13" s="8" customFormat="1" ht="23.25" customHeight="1">
      <c r="A16" s="151" t="s">
        <v>136</v>
      </c>
      <c r="B16" s="112">
        <f>SUM(B6:B15)</f>
        <v>5</v>
      </c>
      <c r="C16" s="112">
        <f aca="true" t="shared" si="4" ref="C16:M16">SUM(C6:C15)</f>
        <v>6</v>
      </c>
      <c r="D16" s="112">
        <f t="shared" si="4"/>
        <v>11</v>
      </c>
      <c r="E16" s="112">
        <f t="shared" si="4"/>
        <v>9</v>
      </c>
      <c r="F16" s="112">
        <f t="shared" si="4"/>
        <v>15</v>
      </c>
      <c r="G16" s="112">
        <f t="shared" si="4"/>
        <v>24</v>
      </c>
      <c r="H16" s="112">
        <f t="shared" si="4"/>
        <v>14</v>
      </c>
      <c r="I16" s="112">
        <f t="shared" si="4"/>
        <v>29</v>
      </c>
      <c r="J16" s="112">
        <f t="shared" si="4"/>
        <v>43</v>
      </c>
      <c r="K16" s="112">
        <f t="shared" si="4"/>
        <v>28</v>
      </c>
      <c r="L16" s="112">
        <f t="shared" si="4"/>
        <v>50</v>
      </c>
      <c r="M16" s="112">
        <f t="shared" si="4"/>
        <v>78</v>
      </c>
    </row>
    <row r="17" spans="1:13" s="164" customFormat="1" ht="23.25" customHeight="1">
      <c r="A17" s="257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ht="23.25" customHeight="1"/>
    <row r="19" spans="1:13" s="153" customFormat="1" ht="26.25" customHeight="1">
      <c r="A19" s="712" t="s">
        <v>131</v>
      </c>
      <c r="B19" s="712"/>
      <c r="C19" s="712"/>
      <c r="D19" s="712"/>
      <c r="E19" s="712"/>
      <c r="F19" s="712"/>
      <c r="G19" s="712"/>
      <c r="H19" s="712"/>
      <c r="I19" s="712"/>
      <c r="J19" s="712"/>
      <c r="K19" s="712"/>
      <c r="L19" s="712"/>
      <c r="M19" s="712"/>
    </row>
    <row r="20" spans="1:13" s="153" customFormat="1" ht="26.25" customHeight="1">
      <c r="A20" s="712" t="s">
        <v>344</v>
      </c>
      <c r="B20" s="712"/>
      <c r="C20" s="712"/>
      <c r="D20" s="712"/>
      <c r="E20" s="712"/>
      <c r="F20" s="712"/>
      <c r="G20" s="712"/>
      <c r="H20" s="712"/>
      <c r="I20" s="712"/>
      <c r="J20" s="712"/>
      <c r="K20" s="712"/>
      <c r="L20" s="712"/>
      <c r="M20" s="712"/>
    </row>
    <row r="21" spans="1:13" s="8" customFormat="1" ht="20.25" customHeight="1">
      <c r="A21" s="11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s="154" customFormat="1" ht="25.5" customHeight="1">
      <c r="A22" s="767" t="s">
        <v>1</v>
      </c>
      <c r="B22" s="749" t="s">
        <v>2</v>
      </c>
      <c r="C22" s="696"/>
      <c r="D22" s="743"/>
      <c r="E22" s="749" t="s">
        <v>3</v>
      </c>
      <c r="F22" s="696"/>
      <c r="G22" s="743"/>
      <c r="H22" s="749" t="s">
        <v>8</v>
      </c>
      <c r="I22" s="696"/>
      <c r="J22" s="743"/>
      <c r="K22" s="749" t="s">
        <v>7</v>
      </c>
      <c r="L22" s="696"/>
      <c r="M22" s="743"/>
    </row>
    <row r="23" spans="1:13" s="154" customFormat="1" ht="18.75">
      <c r="A23" s="768"/>
      <c r="B23" s="95" t="s">
        <v>4</v>
      </c>
      <c r="C23" s="95" t="s">
        <v>5</v>
      </c>
      <c r="D23" s="95" t="s">
        <v>6</v>
      </c>
      <c r="E23" s="95" t="s">
        <v>4</v>
      </c>
      <c r="F23" s="95" t="s">
        <v>5</v>
      </c>
      <c r="G23" s="95" t="s">
        <v>6</v>
      </c>
      <c r="H23" s="95" t="s">
        <v>4</v>
      </c>
      <c r="I23" s="95" t="s">
        <v>5</v>
      </c>
      <c r="J23" s="95" t="s">
        <v>6</v>
      </c>
      <c r="K23" s="95" t="s">
        <v>4</v>
      </c>
      <c r="L23" s="95" t="s">
        <v>5</v>
      </c>
      <c r="M23" s="95" t="s">
        <v>6</v>
      </c>
    </row>
    <row r="24" spans="1:13" s="8" customFormat="1" ht="18.75">
      <c r="A24" s="150" t="s">
        <v>415</v>
      </c>
      <c r="B24" s="251">
        <v>1</v>
      </c>
      <c r="C24" s="251">
        <v>2</v>
      </c>
      <c r="D24" s="252">
        <f aca="true" t="shared" si="5" ref="D24:D29">SUM(B24:C24)</f>
        <v>3</v>
      </c>
      <c r="E24" s="251">
        <v>0</v>
      </c>
      <c r="F24" s="251">
        <v>0</v>
      </c>
      <c r="G24" s="252">
        <f aca="true" t="shared" si="6" ref="G24:G29">SUM(E24:F24)</f>
        <v>0</v>
      </c>
      <c r="H24" s="251">
        <v>7</v>
      </c>
      <c r="I24" s="251">
        <v>2</v>
      </c>
      <c r="J24" s="252">
        <f aca="true" t="shared" si="7" ref="J24:J29">SUM(H24:I24)</f>
        <v>9</v>
      </c>
      <c r="K24" s="251">
        <f aca="true" t="shared" si="8" ref="K24:M28">SUM(B24,E24,H24)</f>
        <v>8</v>
      </c>
      <c r="L24" s="251">
        <f t="shared" si="8"/>
        <v>4</v>
      </c>
      <c r="M24" s="252">
        <f t="shared" si="8"/>
        <v>12</v>
      </c>
    </row>
    <row r="25" spans="1:13" s="8" customFormat="1" ht="23.25" customHeight="1">
      <c r="A25" s="150" t="s">
        <v>416</v>
      </c>
      <c r="B25" s="251">
        <v>0</v>
      </c>
      <c r="C25" s="251">
        <v>0</v>
      </c>
      <c r="D25" s="252">
        <f t="shared" si="5"/>
        <v>0</v>
      </c>
      <c r="E25" s="251">
        <v>1</v>
      </c>
      <c r="F25" s="251">
        <v>0</v>
      </c>
      <c r="G25" s="252">
        <f t="shared" si="6"/>
        <v>1</v>
      </c>
      <c r="H25" s="251">
        <v>2</v>
      </c>
      <c r="I25" s="251">
        <v>8</v>
      </c>
      <c r="J25" s="252">
        <f t="shared" si="7"/>
        <v>10</v>
      </c>
      <c r="K25" s="251">
        <f t="shared" si="8"/>
        <v>3</v>
      </c>
      <c r="L25" s="251">
        <f t="shared" si="8"/>
        <v>8</v>
      </c>
      <c r="M25" s="252">
        <f t="shared" si="8"/>
        <v>11</v>
      </c>
    </row>
    <row r="26" spans="1:13" s="8" customFormat="1" ht="24" customHeight="1">
      <c r="A26" s="150" t="s">
        <v>417</v>
      </c>
      <c r="B26" s="76">
        <v>2</v>
      </c>
      <c r="C26" s="76">
        <v>0</v>
      </c>
      <c r="D26" s="123">
        <f t="shared" si="5"/>
        <v>2</v>
      </c>
      <c r="E26" s="76">
        <v>1</v>
      </c>
      <c r="F26" s="76">
        <v>1</v>
      </c>
      <c r="G26" s="123">
        <f t="shared" si="6"/>
        <v>2</v>
      </c>
      <c r="H26" s="76">
        <v>6</v>
      </c>
      <c r="I26" s="76">
        <v>6</v>
      </c>
      <c r="J26" s="123">
        <f t="shared" si="7"/>
        <v>12</v>
      </c>
      <c r="K26" s="76">
        <f t="shared" si="8"/>
        <v>9</v>
      </c>
      <c r="L26" s="76">
        <f t="shared" si="8"/>
        <v>7</v>
      </c>
      <c r="M26" s="123">
        <f t="shared" si="8"/>
        <v>16</v>
      </c>
    </row>
    <row r="27" spans="1:13" s="8" customFormat="1" ht="24" customHeight="1">
      <c r="A27" s="139" t="s">
        <v>421</v>
      </c>
      <c r="B27" s="251">
        <v>0</v>
      </c>
      <c r="C27" s="251">
        <v>0</v>
      </c>
      <c r="D27" s="252">
        <f t="shared" si="5"/>
        <v>0</v>
      </c>
      <c r="E27" s="251">
        <v>1</v>
      </c>
      <c r="F27" s="251">
        <v>1</v>
      </c>
      <c r="G27" s="123">
        <f t="shared" si="6"/>
        <v>2</v>
      </c>
      <c r="H27" s="251">
        <v>3</v>
      </c>
      <c r="I27" s="251">
        <v>3</v>
      </c>
      <c r="J27" s="252">
        <f t="shared" si="7"/>
        <v>6</v>
      </c>
      <c r="K27" s="251">
        <f>SUM(B27,E27,H27)</f>
        <v>4</v>
      </c>
      <c r="L27" s="251">
        <f>SUM(C27,F27,I27)</f>
        <v>4</v>
      </c>
      <c r="M27" s="252">
        <f>SUM(D27,G27,J27)</f>
        <v>8</v>
      </c>
    </row>
    <row r="28" spans="1:13" s="8" customFormat="1" ht="24" customHeight="1">
      <c r="A28" s="139" t="s">
        <v>423</v>
      </c>
      <c r="B28" s="251">
        <v>1</v>
      </c>
      <c r="C28" s="251">
        <v>5</v>
      </c>
      <c r="D28" s="252">
        <f t="shared" si="5"/>
        <v>6</v>
      </c>
      <c r="E28" s="251">
        <v>3</v>
      </c>
      <c r="F28" s="251">
        <v>2</v>
      </c>
      <c r="G28" s="123">
        <f t="shared" si="6"/>
        <v>5</v>
      </c>
      <c r="H28" s="251">
        <v>0</v>
      </c>
      <c r="I28" s="251">
        <v>0</v>
      </c>
      <c r="J28" s="252">
        <f t="shared" si="7"/>
        <v>0</v>
      </c>
      <c r="K28" s="251">
        <f t="shared" si="8"/>
        <v>4</v>
      </c>
      <c r="L28" s="251">
        <f t="shared" si="8"/>
        <v>7</v>
      </c>
      <c r="M28" s="252">
        <f t="shared" si="8"/>
        <v>11</v>
      </c>
    </row>
    <row r="29" spans="1:13" s="164" customFormat="1" ht="24" customHeight="1">
      <c r="A29" s="151" t="s">
        <v>137</v>
      </c>
      <c r="B29" s="112">
        <f>SUM(B24:B28)</f>
        <v>4</v>
      </c>
      <c r="C29" s="112">
        <f>SUM(C24:C28)</f>
        <v>7</v>
      </c>
      <c r="D29" s="112">
        <f t="shared" si="5"/>
        <v>11</v>
      </c>
      <c r="E29" s="112">
        <f>SUM(E24:E28)</f>
        <v>6</v>
      </c>
      <c r="F29" s="112">
        <f>SUM(F24:F28)</f>
        <v>4</v>
      </c>
      <c r="G29" s="112">
        <f t="shared" si="6"/>
        <v>10</v>
      </c>
      <c r="H29" s="112">
        <f>SUM(H24:H28)</f>
        <v>18</v>
      </c>
      <c r="I29" s="112">
        <f>SUM(I24:I28)</f>
        <v>19</v>
      </c>
      <c r="J29" s="112">
        <f t="shared" si="7"/>
        <v>37</v>
      </c>
      <c r="K29" s="112">
        <f>SUM(K24:K28)</f>
        <v>28</v>
      </c>
      <c r="L29" s="112">
        <f>SUM(L24:L28)</f>
        <v>30</v>
      </c>
      <c r="M29" s="112">
        <f>SUM(K29:L29)</f>
        <v>58</v>
      </c>
    </row>
    <row r="30" spans="1:13" s="164" customFormat="1" ht="28.5" customHeight="1">
      <c r="A30" s="166"/>
      <c r="B30" s="2"/>
      <c r="C30" s="2"/>
      <c r="D30" s="2"/>
      <c r="E30" s="258"/>
      <c r="F30" s="258"/>
      <c r="G30" s="258"/>
      <c r="H30" s="2"/>
      <c r="I30" s="2"/>
      <c r="J30" s="2"/>
      <c r="K30" s="2"/>
      <c r="L30" s="2"/>
      <c r="M30" s="2"/>
    </row>
    <row r="32" spans="1:13" s="153" customFormat="1" ht="23.25">
      <c r="A32" s="712" t="s">
        <v>131</v>
      </c>
      <c r="B32" s="712"/>
      <c r="C32" s="712"/>
      <c r="D32" s="712"/>
      <c r="E32" s="712"/>
      <c r="F32" s="712"/>
      <c r="G32" s="712"/>
      <c r="H32" s="712"/>
      <c r="I32" s="712"/>
      <c r="J32" s="712"/>
      <c r="K32" s="712"/>
      <c r="L32" s="712"/>
      <c r="M32" s="712"/>
    </row>
    <row r="33" spans="1:13" s="153" customFormat="1" ht="26.25" customHeight="1">
      <c r="A33" s="712" t="s">
        <v>345</v>
      </c>
      <c r="B33" s="712"/>
      <c r="C33" s="712"/>
      <c r="D33" s="712"/>
      <c r="E33" s="712"/>
      <c r="F33" s="712"/>
      <c r="G33" s="712"/>
      <c r="H33" s="712"/>
      <c r="I33" s="712"/>
      <c r="J33" s="712"/>
      <c r="K33" s="712"/>
      <c r="L33" s="712"/>
      <c r="M33" s="712"/>
    </row>
    <row r="34" spans="1:13" s="8" customFormat="1" ht="26.25" customHeight="1">
      <c r="A34" s="115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s="154" customFormat="1" ht="20.25" customHeight="1">
      <c r="A35" s="767" t="s">
        <v>1</v>
      </c>
      <c r="B35" s="749" t="s">
        <v>2</v>
      </c>
      <c r="C35" s="696"/>
      <c r="D35" s="743"/>
      <c r="E35" s="749" t="s">
        <v>3</v>
      </c>
      <c r="F35" s="696"/>
      <c r="G35" s="743"/>
      <c r="H35" s="749" t="s">
        <v>8</v>
      </c>
      <c r="I35" s="696"/>
      <c r="J35" s="743"/>
      <c r="K35" s="749" t="s">
        <v>7</v>
      </c>
      <c r="L35" s="696"/>
      <c r="M35" s="743"/>
    </row>
    <row r="36" spans="1:13" s="154" customFormat="1" ht="25.5" customHeight="1">
      <c r="A36" s="768"/>
      <c r="B36" s="95" t="s">
        <v>4</v>
      </c>
      <c r="C36" s="95" t="s">
        <v>5</v>
      </c>
      <c r="D36" s="95" t="s">
        <v>6</v>
      </c>
      <c r="E36" s="95" t="s">
        <v>4</v>
      </c>
      <c r="F36" s="95" t="s">
        <v>5</v>
      </c>
      <c r="G36" s="95" t="s">
        <v>6</v>
      </c>
      <c r="H36" s="95" t="s">
        <v>4</v>
      </c>
      <c r="I36" s="95" t="s">
        <v>5</v>
      </c>
      <c r="J36" s="95" t="s">
        <v>6</v>
      </c>
      <c r="K36" s="95" t="s">
        <v>4</v>
      </c>
      <c r="L36" s="95" t="s">
        <v>5</v>
      </c>
      <c r="M36" s="95" t="s">
        <v>6</v>
      </c>
    </row>
    <row r="37" spans="1:13" s="8" customFormat="1" ht="18.75">
      <c r="A37" s="150" t="s">
        <v>425</v>
      </c>
      <c r="B37" s="251">
        <v>1</v>
      </c>
      <c r="C37" s="251">
        <v>3</v>
      </c>
      <c r="D37" s="252">
        <f>SUM(B37:C37)</f>
        <v>4</v>
      </c>
      <c r="E37" s="251">
        <v>5</v>
      </c>
      <c r="F37" s="251">
        <v>4</v>
      </c>
      <c r="G37" s="252">
        <f>SUM(E37:F37)</f>
        <v>9</v>
      </c>
      <c r="H37" s="251">
        <v>3</v>
      </c>
      <c r="I37" s="251">
        <v>6</v>
      </c>
      <c r="J37" s="252">
        <f>SUM(H37:I37)</f>
        <v>9</v>
      </c>
      <c r="K37" s="251">
        <f aca="true" t="shared" si="9" ref="K37:M39">SUM(B37,E37,H37)</f>
        <v>9</v>
      </c>
      <c r="L37" s="251">
        <f t="shared" si="9"/>
        <v>13</v>
      </c>
      <c r="M37" s="252">
        <f t="shared" si="9"/>
        <v>22</v>
      </c>
    </row>
    <row r="38" spans="1:13" s="8" customFormat="1" ht="26.25" customHeight="1">
      <c r="A38" s="139" t="s">
        <v>426</v>
      </c>
      <c r="B38" s="251">
        <v>1</v>
      </c>
      <c r="C38" s="251">
        <v>1</v>
      </c>
      <c r="D38" s="252">
        <f>SUM(B38:C38)</f>
        <v>2</v>
      </c>
      <c r="E38" s="251">
        <v>1</v>
      </c>
      <c r="F38" s="251">
        <v>1</v>
      </c>
      <c r="G38" s="252">
        <f>SUM(E38:F38)</f>
        <v>2</v>
      </c>
      <c r="H38" s="251">
        <v>0</v>
      </c>
      <c r="I38" s="251">
        <v>0</v>
      </c>
      <c r="J38" s="252">
        <f>SUM(H38:I38)</f>
        <v>0</v>
      </c>
      <c r="K38" s="251">
        <f t="shared" si="9"/>
        <v>2</v>
      </c>
      <c r="L38" s="251">
        <f t="shared" si="9"/>
        <v>2</v>
      </c>
      <c r="M38" s="252">
        <f t="shared" si="9"/>
        <v>4</v>
      </c>
    </row>
    <row r="39" spans="1:13" s="8" customFormat="1" ht="24" customHeight="1">
      <c r="A39" s="151" t="s">
        <v>138</v>
      </c>
      <c r="B39" s="112">
        <f>SUM(B37:B38)</f>
        <v>2</v>
      </c>
      <c r="C39" s="112">
        <f>SUM(C37:C38)</f>
        <v>4</v>
      </c>
      <c r="D39" s="112">
        <f>SUM(B39:C39)</f>
        <v>6</v>
      </c>
      <c r="E39" s="112">
        <f>SUM(E37:E38)</f>
        <v>6</v>
      </c>
      <c r="F39" s="112">
        <f>SUM(F37:F38)</f>
        <v>5</v>
      </c>
      <c r="G39" s="112">
        <f>SUM(E39:F39)</f>
        <v>11</v>
      </c>
      <c r="H39" s="112">
        <f>SUM(H37:H38)</f>
        <v>3</v>
      </c>
      <c r="I39" s="112">
        <f>SUM(I37:I38)</f>
        <v>6</v>
      </c>
      <c r="J39" s="112">
        <f>SUM(H39:I39)</f>
        <v>9</v>
      </c>
      <c r="K39" s="112">
        <f t="shared" si="9"/>
        <v>11</v>
      </c>
      <c r="L39" s="112">
        <f t="shared" si="9"/>
        <v>15</v>
      </c>
      <c r="M39" s="112">
        <f t="shared" si="9"/>
        <v>26</v>
      </c>
    </row>
    <row r="40" ht="26.25" customHeight="1"/>
  </sheetData>
  <sheetProtection/>
  <mergeCells count="21">
    <mergeCell ref="A32:M32"/>
    <mergeCell ref="A35:A36"/>
    <mergeCell ref="B35:D35"/>
    <mergeCell ref="E35:G35"/>
    <mergeCell ref="H35:J35"/>
    <mergeCell ref="K35:M35"/>
    <mergeCell ref="A33:M33"/>
    <mergeCell ref="A1:M1"/>
    <mergeCell ref="A2:M2"/>
    <mergeCell ref="A4:A5"/>
    <mergeCell ref="B4:D4"/>
    <mergeCell ref="E4:G4"/>
    <mergeCell ref="H4:J4"/>
    <mergeCell ref="K4:M4"/>
    <mergeCell ref="A19:M19"/>
    <mergeCell ref="A20:M20"/>
    <mergeCell ref="A22:A23"/>
    <mergeCell ref="B22:D22"/>
    <mergeCell ref="E22:G22"/>
    <mergeCell ref="H22:J22"/>
    <mergeCell ref="K22:M22"/>
  </mergeCells>
  <printOptions horizontalCentered="1"/>
  <pageMargins left="0.5905511811023623" right="0.5905511811023623" top="0.984251968503937" bottom="0.3937007874015748" header="0.31496062992125984" footer="0.31496062992125984"/>
  <pageSetup firstPageNumber="38" useFirstPageNumber="1" horizontalDpi="600" verticalDpi="600" orientation="landscape" paperSize="9" r:id="rId1"/>
  <headerFooter>
    <oddFooter>&amp;L&amp;"TH SarabunPSK,ธรรมดา"&amp;12กลุ่มภารกิจทะเบียนนิสิตและบริการการศึกษา&amp;C&amp;"TH SarabunPSK,ธรรมดา"&amp;12หน้าที่ &amp;P&amp;R&amp;"TH SarabunPSK,ธรรมดา"&amp;12ข้อมูล ณ วันที่  7 กันยายน 2560</oddFooter>
  </headerFooter>
  <rowBreaks count="2" manualBreakCount="2">
    <brk id="18" max="255" man="1"/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4"/>
  <sheetViews>
    <sheetView showGridLines="0" zoomScalePageLayoutView="0" workbookViewId="0" topLeftCell="A1">
      <selection activeCell="A1" sqref="A1:C1"/>
    </sheetView>
  </sheetViews>
  <sheetFormatPr defaultColWidth="9.00390625" defaultRowHeight="21.75" customHeight="1"/>
  <cols>
    <col min="1" max="1" width="3.75390625" style="153" customWidth="1"/>
    <col min="2" max="2" width="69.375" style="153" customWidth="1"/>
    <col min="3" max="3" width="6.75390625" style="265" customWidth="1"/>
    <col min="4" max="16384" width="9.00390625" style="153" customWidth="1"/>
  </cols>
  <sheetData>
    <row r="1" spans="1:3" ht="21.75" customHeight="1">
      <c r="A1" s="687" t="s">
        <v>143</v>
      </c>
      <c r="B1" s="687"/>
      <c r="C1" s="687"/>
    </row>
    <row r="2" spans="1:3" ht="21.75" customHeight="1">
      <c r="A2" s="688"/>
      <c r="B2" s="688"/>
      <c r="C2" s="266" t="s">
        <v>144</v>
      </c>
    </row>
    <row r="3" spans="1:3" ht="21.75" customHeight="1">
      <c r="A3" s="685" t="s">
        <v>436</v>
      </c>
      <c r="B3" s="685"/>
      <c r="C3" s="268"/>
    </row>
    <row r="4" spans="1:3" ht="21.75" customHeight="1">
      <c r="A4" s="250"/>
      <c r="B4" s="250" t="s">
        <v>145</v>
      </c>
      <c r="C4" s="268">
        <v>1</v>
      </c>
    </row>
    <row r="5" spans="1:3" ht="21.75" customHeight="1">
      <c r="A5" s="250"/>
      <c r="B5" s="250" t="s">
        <v>146</v>
      </c>
      <c r="C5" s="268">
        <v>3</v>
      </c>
    </row>
    <row r="6" spans="1:3" ht="21.75" customHeight="1">
      <c r="A6" s="250"/>
      <c r="B6" s="250" t="s">
        <v>438</v>
      </c>
      <c r="C6" s="268">
        <v>4</v>
      </c>
    </row>
    <row r="7" spans="1:3" ht="21.75" customHeight="1">
      <c r="A7" s="250"/>
      <c r="B7" s="250" t="s">
        <v>437</v>
      </c>
      <c r="C7" s="268">
        <v>5</v>
      </c>
    </row>
    <row r="8" spans="1:3" ht="21.75" customHeight="1">
      <c r="A8" s="250"/>
      <c r="B8" s="250" t="s">
        <v>147</v>
      </c>
      <c r="C8" s="268">
        <v>6</v>
      </c>
    </row>
    <row r="9" spans="1:3" ht="8.25" customHeight="1">
      <c r="A9" s="689"/>
      <c r="B9" s="689"/>
      <c r="C9" s="269"/>
    </row>
    <row r="10" spans="1:3" ht="21.75" customHeight="1">
      <c r="A10" s="685" t="s">
        <v>439</v>
      </c>
      <c r="B10" s="685"/>
      <c r="C10" s="268"/>
    </row>
    <row r="11" spans="1:3" ht="21.75" customHeight="1">
      <c r="A11" s="250"/>
      <c r="B11" s="250" t="s">
        <v>148</v>
      </c>
      <c r="C11" s="268">
        <v>7</v>
      </c>
    </row>
    <row r="12" spans="1:3" ht="21.75" customHeight="1">
      <c r="A12" s="250"/>
      <c r="B12" s="250" t="s">
        <v>149</v>
      </c>
      <c r="C12" s="268">
        <v>10</v>
      </c>
    </row>
    <row r="13" spans="1:3" ht="8.25" customHeight="1">
      <c r="A13" s="250"/>
      <c r="B13" s="250"/>
      <c r="C13" s="268"/>
    </row>
    <row r="14" spans="1:3" ht="21.75" customHeight="1">
      <c r="A14" s="686" t="s">
        <v>440</v>
      </c>
      <c r="B14" s="686"/>
      <c r="C14" s="268">
        <v>12</v>
      </c>
    </row>
    <row r="15" spans="1:3" ht="6.75" customHeight="1">
      <c r="A15" s="690"/>
      <c r="B15" s="690"/>
      <c r="C15" s="270"/>
    </row>
    <row r="16" spans="1:3" ht="21.75" customHeight="1">
      <c r="A16" s="686" t="s">
        <v>441</v>
      </c>
      <c r="B16" s="686"/>
      <c r="C16" s="268">
        <v>14</v>
      </c>
    </row>
    <row r="17" spans="1:3" ht="6.75" customHeight="1">
      <c r="A17" s="267"/>
      <c r="B17" s="267"/>
      <c r="C17" s="268"/>
    </row>
    <row r="18" spans="1:3" ht="21.75" customHeight="1">
      <c r="A18" s="685" t="s">
        <v>442</v>
      </c>
      <c r="B18" s="685"/>
      <c r="C18" s="268"/>
    </row>
    <row r="19" spans="1:3" ht="21.75" customHeight="1">
      <c r="A19" s="685" t="s">
        <v>38</v>
      </c>
      <c r="B19" s="685"/>
      <c r="C19" s="268"/>
    </row>
    <row r="20" spans="1:3" ht="21.75" customHeight="1">
      <c r="A20" s="686" t="s">
        <v>443</v>
      </c>
      <c r="B20" s="686"/>
      <c r="C20" s="268"/>
    </row>
    <row r="21" spans="1:3" ht="21.75" customHeight="1">
      <c r="A21" s="686" t="s">
        <v>150</v>
      </c>
      <c r="B21" s="686"/>
      <c r="C21" s="268"/>
    </row>
    <row r="22" spans="1:3" ht="21.75" customHeight="1">
      <c r="A22" s="250"/>
      <c r="B22" s="250" t="s">
        <v>66</v>
      </c>
      <c r="C22" s="268">
        <v>15</v>
      </c>
    </row>
    <row r="23" spans="1:3" ht="21.75" customHeight="1">
      <c r="A23" s="250"/>
      <c r="B23" s="250" t="s">
        <v>151</v>
      </c>
      <c r="C23" s="268">
        <v>16</v>
      </c>
    </row>
    <row r="24" spans="1:3" ht="21.75" customHeight="1">
      <c r="A24" s="250"/>
      <c r="B24" s="250" t="s">
        <v>70</v>
      </c>
      <c r="C24" s="268">
        <v>17</v>
      </c>
    </row>
    <row r="25" spans="1:3" ht="21.75" customHeight="1">
      <c r="A25" s="250"/>
      <c r="B25" s="250" t="s">
        <v>71</v>
      </c>
      <c r="C25" s="268">
        <v>18</v>
      </c>
    </row>
    <row r="26" spans="1:3" ht="21.75" customHeight="1">
      <c r="A26" s="250"/>
      <c r="B26" s="250" t="s">
        <v>68</v>
      </c>
      <c r="C26" s="268">
        <v>19</v>
      </c>
    </row>
    <row r="27" spans="1:3" ht="21.75" customHeight="1">
      <c r="A27" s="250"/>
      <c r="B27" s="250" t="s">
        <v>152</v>
      </c>
      <c r="C27" s="268">
        <v>20</v>
      </c>
    </row>
    <row r="28" spans="1:3" ht="21.75" customHeight="1">
      <c r="A28" s="250"/>
      <c r="B28" s="250" t="s">
        <v>153</v>
      </c>
      <c r="C28" s="268">
        <v>21</v>
      </c>
    </row>
    <row r="29" spans="1:3" ht="5.25" customHeight="1">
      <c r="A29" s="689"/>
      <c r="B29" s="689"/>
      <c r="C29" s="269"/>
    </row>
    <row r="30" spans="1:3" ht="21.75" customHeight="1">
      <c r="A30" s="686" t="s">
        <v>154</v>
      </c>
      <c r="B30" s="686"/>
      <c r="C30" s="268"/>
    </row>
    <row r="31" spans="1:3" ht="21.75" customHeight="1">
      <c r="A31" s="250"/>
      <c r="B31" s="250" t="s">
        <v>155</v>
      </c>
      <c r="C31" s="268">
        <v>22</v>
      </c>
    </row>
    <row r="32" spans="1:3" ht="21.75" customHeight="1">
      <c r="A32" s="250"/>
      <c r="B32" s="250" t="s">
        <v>156</v>
      </c>
      <c r="C32" s="268">
        <v>23</v>
      </c>
    </row>
    <row r="33" spans="1:3" ht="9.75" customHeight="1">
      <c r="A33" s="250"/>
      <c r="B33" s="250"/>
      <c r="C33" s="268"/>
    </row>
    <row r="34" spans="1:3" ht="21.75" customHeight="1">
      <c r="A34" s="686" t="s">
        <v>444</v>
      </c>
      <c r="B34" s="686"/>
      <c r="C34" s="268"/>
    </row>
    <row r="35" spans="1:3" ht="21.75" customHeight="1">
      <c r="A35" s="250"/>
      <c r="B35" s="250" t="s">
        <v>157</v>
      </c>
      <c r="C35" s="268">
        <v>24</v>
      </c>
    </row>
    <row r="36" spans="1:3" ht="21.75" customHeight="1">
      <c r="A36" s="250"/>
      <c r="B36" s="250" t="s">
        <v>158</v>
      </c>
      <c r="C36" s="268">
        <v>26</v>
      </c>
    </row>
    <row r="37" spans="1:3" ht="21.75" customHeight="1">
      <c r="A37" s="250"/>
      <c r="B37" s="250" t="s">
        <v>159</v>
      </c>
      <c r="C37" s="268">
        <v>28</v>
      </c>
    </row>
    <row r="38" spans="1:3" ht="21.75" customHeight="1">
      <c r="A38" s="250"/>
      <c r="B38" s="250" t="s">
        <v>160</v>
      </c>
      <c r="C38" s="268">
        <v>29</v>
      </c>
    </row>
    <row r="39" spans="1:3" ht="21.75" customHeight="1">
      <c r="A39" s="250"/>
      <c r="B39" s="250" t="s">
        <v>161</v>
      </c>
      <c r="C39" s="268">
        <v>30</v>
      </c>
    </row>
    <row r="40" spans="1:3" ht="21.75" customHeight="1">
      <c r="A40" s="687" t="s">
        <v>143</v>
      </c>
      <c r="B40" s="687"/>
      <c r="C40" s="687"/>
    </row>
    <row r="41" spans="1:3" ht="21.75" customHeight="1">
      <c r="A41" s="688"/>
      <c r="B41" s="688"/>
      <c r="C41" s="266" t="s">
        <v>144</v>
      </c>
    </row>
    <row r="42" spans="1:3" ht="21.75" customHeight="1">
      <c r="A42" s="685" t="s">
        <v>39</v>
      </c>
      <c r="B42" s="685"/>
      <c r="C42" s="268"/>
    </row>
    <row r="43" spans="1:3" ht="21.75" customHeight="1">
      <c r="A43" s="691" t="s">
        <v>445</v>
      </c>
      <c r="B43" s="691"/>
      <c r="C43" s="268"/>
    </row>
    <row r="44" spans="1:3" ht="21.75" customHeight="1">
      <c r="A44" s="686" t="s">
        <v>150</v>
      </c>
      <c r="B44" s="686"/>
      <c r="C44" s="268"/>
    </row>
    <row r="45" spans="1:3" ht="21.75" customHeight="1">
      <c r="A45" s="250"/>
      <c r="B45" s="250" t="s">
        <v>101</v>
      </c>
      <c r="C45" s="268">
        <v>33</v>
      </c>
    </row>
    <row r="46" spans="1:3" ht="21.75" customHeight="1">
      <c r="A46" s="250"/>
      <c r="B46" s="250" t="s">
        <v>114</v>
      </c>
      <c r="C46" s="268">
        <v>34</v>
      </c>
    </row>
    <row r="47" spans="1:3" ht="21.75" customHeight="1">
      <c r="A47" s="250"/>
      <c r="B47" s="250" t="s">
        <v>118</v>
      </c>
      <c r="C47" s="268">
        <v>35</v>
      </c>
    </row>
    <row r="48" spans="1:3" ht="21.75" customHeight="1">
      <c r="A48" s="250"/>
      <c r="B48" s="250" t="s">
        <v>68</v>
      </c>
      <c r="C48" s="268">
        <v>36</v>
      </c>
    </row>
    <row r="49" spans="1:3" ht="21.75" customHeight="1">
      <c r="A49" s="250"/>
      <c r="B49" s="250" t="s">
        <v>231</v>
      </c>
      <c r="C49" s="268">
        <v>37</v>
      </c>
    </row>
    <row r="50" spans="1:3" ht="14.25" customHeight="1">
      <c r="A50" s="250"/>
      <c r="B50" s="250"/>
      <c r="C50" s="268"/>
    </row>
    <row r="51" spans="1:3" ht="21.75" customHeight="1">
      <c r="A51" s="686" t="s">
        <v>446</v>
      </c>
      <c r="B51" s="686"/>
      <c r="C51" s="268"/>
    </row>
    <row r="52" spans="1:3" ht="21.75" customHeight="1">
      <c r="A52" s="250"/>
      <c r="B52" s="250" t="s">
        <v>157</v>
      </c>
      <c r="C52" s="268">
        <v>38</v>
      </c>
    </row>
    <row r="53" spans="1:3" ht="21.75" customHeight="1">
      <c r="A53" s="250"/>
      <c r="B53" s="250" t="s">
        <v>162</v>
      </c>
      <c r="C53" s="268">
        <v>39</v>
      </c>
    </row>
    <row r="54" spans="1:3" ht="21.75" customHeight="1">
      <c r="A54" s="250"/>
      <c r="B54" s="250" t="s">
        <v>163</v>
      </c>
      <c r="C54" s="268">
        <v>40</v>
      </c>
    </row>
  </sheetData>
  <sheetProtection/>
  <mergeCells count="21">
    <mergeCell ref="A51:B51"/>
    <mergeCell ref="A30:B30"/>
    <mergeCell ref="A40:C40"/>
    <mergeCell ref="A41:B41"/>
    <mergeCell ref="A34:B34"/>
    <mergeCell ref="A42:B42"/>
    <mergeCell ref="A44:B44"/>
    <mergeCell ref="A43:B43"/>
    <mergeCell ref="A18:B18"/>
    <mergeCell ref="A19:B19"/>
    <mergeCell ref="A21:B21"/>
    <mergeCell ref="A29:B29"/>
    <mergeCell ref="A15:B15"/>
    <mergeCell ref="A16:B16"/>
    <mergeCell ref="A20:B20"/>
    <mergeCell ref="A10:B10"/>
    <mergeCell ref="A14:B14"/>
    <mergeCell ref="A1:C1"/>
    <mergeCell ref="A2:B2"/>
    <mergeCell ref="A3:B3"/>
    <mergeCell ref="A9:B9"/>
  </mergeCells>
  <printOptions horizontalCentered="1"/>
  <pageMargins left="0.984251968503937" right="0.7086614173228347" top="0.7874015748031497" bottom="0.1968503937007874" header="0.31496062992125984" footer="0"/>
  <pageSetup horizontalDpi="600" verticalDpi="6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K94"/>
  <sheetViews>
    <sheetView showGridLines="0" zoomScale="120" zoomScaleNormal="120" zoomScalePageLayoutView="0" workbookViewId="0" topLeftCell="A1">
      <selection activeCell="A1" sqref="A1:K1"/>
    </sheetView>
  </sheetViews>
  <sheetFormatPr defaultColWidth="9.00390625" defaultRowHeight="21.75" customHeight="1"/>
  <cols>
    <col min="1" max="1" width="33.75390625" style="8" customWidth="1"/>
    <col min="2" max="2" width="6.00390625" style="8" customWidth="1"/>
    <col min="3" max="3" width="5.00390625" style="8" customWidth="1"/>
    <col min="4" max="4" width="5.75390625" style="8" customWidth="1"/>
    <col min="5" max="5" width="5.375" style="8" customWidth="1"/>
    <col min="6" max="6" width="6.375" style="8" customWidth="1"/>
    <col min="7" max="7" width="5.75390625" style="8" customWidth="1"/>
    <col min="8" max="8" width="5.75390625" style="8" bestFit="1" customWidth="1"/>
    <col min="9" max="9" width="5.25390625" style="8" customWidth="1"/>
    <col min="10" max="10" width="6.50390625" style="8" customWidth="1"/>
    <col min="11" max="11" width="6.875" style="8" customWidth="1"/>
    <col min="12" max="12" width="9.00390625" style="9" customWidth="1"/>
    <col min="13" max="16384" width="9.00390625" style="8" customWidth="1"/>
  </cols>
  <sheetData>
    <row r="1" spans="1:11" ht="26.25" customHeight="1">
      <c r="A1" s="700" t="s">
        <v>213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</row>
    <row r="2" spans="1:11" ht="21.7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1.75" customHeight="1">
      <c r="A3" s="701" t="s">
        <v>79</v>
      </c>
      <c r="B3" s="694" t="s">
        <v>60</v>
      </c>
      <c r="C3" s="696" t="s">
        <v>165</v>
      </c>
      <c r="D3" s="696"/>
      <c r="E3" s="696"/>
      <c r="F3" s="697"/>
      <c r="G3" s="702" t="s">
        <v>61</v>
      </c>
      <c r="H3" s="702"/>
      <c r="I3" s="702"/>
      <c r="J3" s="703"/>
      <c r="K3" s="4" t="s">
        <v>62</v>
      </c>
    </row>
    <row r="4" spans="1:11" ht="21.75" customHeight="1">
      <c r="A4" s="693"/>
      <c r="B4" s="695"/>
      <c r="C4" s="12" t="s">
        <v>63</v>
      </c>
      <c r="D4" s="14" t="s">
        <v>64</v>
      </c>
      <c r="E4" s="15" t="s">
        <v>100</v>
      </c>
      <c r="F4" s="16" t="s">
        <v>6</v>
      </c>
      <c r="G4" s="12" t="s">
        <v>63</v>
      </c>
      <c r="H4" s="14" t="s">
        <v>64</v>
      </c>
      <c r="I4" s="15" t="s">
        <v>100</v>
      </c>
      <c r="J4" s="13" t="s">
        <v>6</v>
      </c>
      <c r="K4" s="5" t="s">
        <v>65</v>
      </c>
    </row>
    <row r="5" spans="1:11" ht="21.75" customHeight="1">
      <c r="A5" s="17" t="s">
        <v>38</v>
      </c>
      <c r="B5" s="18"/>
      <c r="C5" s="19"/>
      <c r="D5" s="20"/>
      <c r="E5" s="20"/>
      <c r="F5" s="21"/>
      <c r="G5" s="19"/>
      <c r="H5" s="20"/>
      <c r="I5" s="22"/>
      <c r="J5" s="23"/>
      <c r="K5" s="24"/>
    </row>
    <row r="6" spans="1:11" ht="21.75" customHeight="1">
      <c r="A6" s="25" t="s">
        <v>66</v>
      </c>
      <c r="B6" s="18"/>
      <c r="C6" s="19"/>
      <c r="D6" s="20"/>
      <c r="E6" s="20"/>
      <c r="F6" s="21"/>
      <c r="G6" s="19"/>
      <c r="H6" s="20"/>
      <c r="I6" s="22"/>
      <c r="J6" s="23"/>
      <c r="K6" s="24"/>
    </row>
    <row r="7" spans="1:11" ht="21.75" customHeight="1">
      <c r="A7" s="361" t="s">
        <v>265</v>
      </c>
      <c r="B7" s="26">
        <v>35</v>
      </c>
      <c r="C7" s="27">
        <v>3</v>
      </c>
      <c r="D7" s="28">
        <v>41</v>
      </c>
      <c r="E7" s="28">
        <v>10</v>
      </c>
      <c r="F7" s="29">
        <f aca="true" t="shared" si="0" ref="F7:F18">SUM(C7+D7+E7)</f>
        <v>54</v>
      </c>
      <c r="G7" s="27">
        <v>3</v>
      </c>
      <c r="H7" s="28">
        <v>40</v>
      </c>
      <c r="I7" s="30">
        <v>10</v>
      </c>
      <c r="J7" s="31">
        <f aca="true" t="shared" si="1" ref="J7:J18">SUM(G7+H7+I7)</f>
        <v>53</v>
      </c>
      <c r="K7" s="32">
        <f aca="true" t="shared" si="2" ref="K7:K18">SUM(F7-J7)</f>
        <v>1</v>
      </c>
    </row>
    <row r="8" spans="1:11" ht="21.75" customHeight="1">
      <c r="A8" s="362" t="s">
        <v>254</v>
      </c>
      <c r="B8" s="33">
        <v>60</v>
      </c>
      <c r="C8" s="34">
        <v>13</v>
      </c>
      <c r="D8" s="35">
        <v>30</v>
      </c>
      <c r="E8" s="35">
        <v>4</v>
      </c>
      <c r="F8" s="36">
        <f t="shared" si="0"/>
        <v>47</v>
      </c>
      <c r="G8" s="34">
        <v>11</v>
      </c>
      <c r="H8" s="35">
        <v>29</v>
      </c>
      <c r="I8" s="37">
        <v>4</v>
      </c>
      <c r="J8" s="38">
        <f t="shared" si="1"/>
        <v>44</v>
      </c>
      <c r="K8" s="39">
        <f t="shared" si="2"/>
        <v>3</v>
      </c>
    </row>
    <row r="9" spans="1:11" ht="21.75" customHeight="1">
      <c r="A9" s="362" t="s">
        <v>255</v>
      </c>
      <c r="B9" s="33">
        <v>80</v>
      </c>
      <c r="C9" s="34">
        <v>0</v>
      </c>
      <c r="D9" s="35">
        <v>26</v>
      </c>
      <c r="E9" s="35">
        <v>17</v>
      </c>
      <c r="F9" s="36">
        <f t="shared" si="0"/>
        <v>43</v>
      </c>
      <c r="G9" s="34">
        <v>0</v>
      </c>
      <c r="H9" s="35">
        <v>26</v>
      </c>
      <c r="I9" s="37">
        <v>16</v>
      </c>
      <c r="J9" s="38">
        <f t="shared" si="1"/>
        <v>42</v>
      </c>
      <c r="K9" s="39">
        <f t="shared" si="2"/>
        <v>1</v>
      </c>
    </row>
    <row r="10" spans="1:11" ht="21.75" customHeight="1">
      <c r="A10" s="362" t="s">
        <v>256</v>
      </c>
      <c r="B10" s="33">
        <v>60</v>
      </c>
      <c r="C10" s="34">
        <v>2</v>
      </c>
      <c r="D10" s="35">
        <v>52</v>
      </c>
      <c r="E10" s="35">
        <v>25</v>
      </c>
      <c r="F10" s="36">
        <f t="shared" si="0"/>
        <v>79</v>
      </c>
      <c r="G10" s="34">
        <v>2</v>
      </c>
      <c r="H10" s="35">
        <v>51</v>
      </c>
      <c r="I10" s="37">
        <v>25</v>
      </c>
      <c r="J10" s="38">
        <f t="shared" si="1"/>
        <v>78</v>
      </c>
      <c r="K10" s="39">
        <f t="shared" si="2"/>
        <v>1</v>
      </c>
    </row>
    <row r="11" spans="1:11" ht="21.75" customHeight="1">
      <c r="A11" s="362" t="s">
        <v>257</v>
      </c>
      <c r="B11" s="33">
        <v>60</v>
      </c>
      <c r="C11" s="34">
        <v>0</v>
      </c>
      <c r="D11" s="35">
        <v>54</v>
      </c>
      <c r="E11" s="35">
        <v>7</v>
      </c>
      <c r="F11" s="36">
        <f t="shared" si="0"/>
        <v>61</v>
      </c>
      <c r="G11" s="34">
        <v>0</v>
      </c>
      <c r="H11" s="35">
        <v>54</v>
      </c>
      <c r="I11" s="37">
        <v>7</v>
      </c>
      <c r="J11" s="38">
        <f t="shared" si="1"/>
        <v>61</v>
      </c>
      <c r="K11" s="39">
        <f t="shared" si="2"/>
        <v>0</v>
      </c>
    </row>
    <row r="12" spans="1:11" ht="21.75" customHeight="1">
      <c r="A12" s="362" t="s">
        <v>264</v>
      </c>
      <c r="B12" s="33">
        <v>45</v>
      </c>
      <c r="C12" s="34">
        <v>1</v>
      </c>
      <c r="D12" s="35">
        <v>24</v>
      </c>
      <c r="E12" s="35">
        <v>15</v>
      </c>
      <c r="F12" s="36">
        <f t="shared" si="0"/>
        <v>40</v>
      </c>
      <c r="G12" s="34">
        <v>1</v>
      </c>
      <c r="H12" s="35">
        <v>24</v>
      </c>
      <c r="I12" s="37">
        <v>14</v>
      </c>
      <c r="J12" s="38">
        <f t="shared" si="1"/>
        <v>39</v>
      </c>
      <c r="K12" s="39">
        <f t="shared" si="2"/>
        <v>1</v>
      </c>
    </row>
    <row r="13" spans="1:11" ht="21.75" customHeight="1">
      <c r="A13" s="362" t="s">
        <v>258</v>
      </c>
      <c r="B13" s="33">
        <v>40</v>
      </c>
      <c r="C13" s="34">
        <v>0</v>
      </c>
      <c r="D13" s="35">
        <v>45</v>
      </c>
      <c r="E13" s="35">
        <v>17</v>
      </c>
      <c r="F13" s="36">
        <f t="shared" si="0"/>
        <v>62</v>
      </c>
      <c r="G13" s="34">
        <v>0</v>
      </c>
      <c r="H13" s="35">
        <v>44</v>
      </c>
      <c r="I13" s="37">
        <v>17</v>
      </c>
      <c r="J13" s="38">
        <f t="shared" si="1"/>
        <v>61</v>
      </c>
      <c r="K13" s="39">
        <f t="shared" si="2"/>
        <v>1</v>
      </c>
    </row>
    <row r="14" spans="1:11" ht="21.75" customHeight="1">
      <c r="A14" s="362" t="s">
        <v>259</v>
      </c>
      <c r="B14" s="33">
        <v>80</v>
      </c>
      <c r="C14" s="34">
        <v>0</v>
      </c>
      <c r="D14" s="35">
        <v>78</v>
      </c>
      <c r="E14" s="35">
        <v>18</v>
      </c>
      <c r="F14" s="36">
        <f t="shared" si="0"/>
        <v>96</v>
      </c>
      <c r="G14" s="34">
        <v>0</v>
      </c>
      <c r="H14" s="35">
        <v>77</v>
      </c>
      <c r="I14" s="37">
        <v>18</v>
      </c>
      <c r="J14" s="38">
        <f t="shared" si="1"/>
        <v>95</v>
      </c>
      <c r="K14" s="39">
        <f t="shared" si="2"/>
        <v>1</v>
      </c>
    </row>
    <row r="15" spans="1:11" ht="21.75" customHeight="1">
      <c r="A15" s="362" t="s">
        <v>260</v>
      </c>
      <c r="B15" s="33">
        <v>80</v>
      </c>
      <c r="C15" s="34">
        <v>0</v>
      </c>
      <c r="D15" s="35">
        <v>52</v>
      </c>
      <c r="E15" s="35">
        <v>15</v>
      </c>
      <c r="F15" s="36">
        <f t="shared" si="0"/>
        <v>67</v>
      </c>
      <c r="G15" s="34">
        <v>0</v>
      </c>
      <c r="H15" s="35">
        <v>52</v>
      </c>
      <c r="I15" s="37">
        <v>15</v>
      </c>
      <c r="J15" s="38">
        <f t="shared" si="1"/>
        <v>67</v>
      </c>
      <c r="K15" s="39">
        <f t="shared" si="2"/>
        <v>0</v>
      </c>
    </row>
    <row r="16" spans="1:11" ht="21.75" customHeight="1">
      <c r="A16" s="363" t="s">
        <v>261</v>
      </c>
      <c r="B16" s="40">
        <v>45</v>
      </c>
      <c r="C16" s="41">
        <v>5</v>
      </c>
      <c r="D16" s="42">
        <v>46</v>
      </c>
      <c r="E16" s="42">
        <v>7</v>
      </c>
      <c r="F16" s="43">
        <f t="shared" si="0"/>
        <v>58</v>
      </c>
      <c r="G16" s="41">
        <v>5</v>
      </c>
      <c r="H16" s="42">
        <v>45</v>
      </c>
      <c r="I16" s="44">
        <v>7</v>
      </c>
      <c r="J16" s="45">
        <f t="shared" si="1"/>
        <v>57</v>
      </c>
      <c r="K16" s="39">
        <f t="shared" si="2"/>
        <v>1</v>
      </c>
    </row>
    <row r="17" spans="1:11" ht="21.75" customHeight="1">
      <c r="A17" s="363" t="s">
        <v>262</v>
      </c>
      <c r="B17" s="40">
        <v>40</v>
      </c>
      <c r="C17" s="41">
        <v>0</v>
      </c>
      <c r="D17" s="42">
        <v>17</v>
      </c>
      <c r="E17" s="42">
        <v>13</v>
      </c>
      <c r="F17" s="43">
        <f t="shared" si="0"/>
        <v>30</v>
      </c>
      <c r="G17" s="41">
        <v>0</v>
      </c>
      <c r="H17" s="42">
        <v>14</v>
      </c>
      <c r="I17" s="44">
        <v>12</v>
      </c>
      <c r="J17" s="45">
        <f t="shared" si="1"/>
        <v>26</v>
      </c>
      <c r="K17" s="39">
        <f t="shared" si="2"/>
        <v>4</v>
      </c>
    </row>
    <row r="18" spans="1:11" ht="21.75" customHeight="1">
      <c r="A18" s="363" t="s">
        <v>263</v>
      </c>
      <c r="B18" s="40">
        <v>80</v>
      </c>
      <c r="C18" s="41">
        <v>0</v>
      </c>
      <c r="D18" s="42">
        <v>80</v>
      </c>
      <c r="E18" s="42">
        <v>25</v>
      </c>
      <c r="F18" s="43">
        <f t="shared" si="0"/>
        <v>105</v>
      </c>
      <c r="G18" s="41">
        <v>0</v>
      </c>
      <c r="H18" s="42">
        <v>78</v>
      </c>
      <c r="I18" s="44">
        <v>25</v>
      </c>
      <c r="J18" s="45">
        <f t="shared" si="1"/>
        <v>103</v>
      </c>
      <c r="K18" s="39">
        <f t="shared" si="2"/>
        <v>2</v>
      </c>
    </row>
    <row r="19" spans="1:11" ht="21.75" customHeight="1" thickBot="1">
      <c r="A19" s="364" t="s">
        <v>6</v>
      </c>
      <c r="B19" s="46">
        <f aca="true" t="shared" si="3" ref="B19:K19">SUM(B7:B18)</f>
        <v>705</v>
      </c>
      <c r="C19" s="47">
        <f t="shared" si="3"/>
        <v>24</v>
      </c>
      <c r="D19" s="48">
        <f t="shared" si="3"/>
        <v>545</v>
      </c>
      <c r="E19" s="48">
        <f t="shared" si="3"/>
        <v>173</v>
      </c>
      <c r="F19" s="49">
        <f t="shared" si="3"/>
        <v>742</v>
      </c>
      <c r="G19" s="47">
        <f t="shared" si="3"/>
        <v>22</v>
      </c>
      <c r="H19" s="48">
        <f t="shared" si="3"/>
        <v>534</v>
      </c>
      <c r="I19" s="50">
        <f t="shared" si="3"/>
        <v>170</v>
      </c>
      <c r="J19" s="51">
        <f t="shared" si="3"/>
        <v>726</v>
      </c>
      <c r="K19" s="52">
        <f t="shared" si="3"/>
        <v>16</v>
      </c>
    </row>
    <row r="20" spans="1:11" ht="21.75" customHeight="1" thickTop="1">
      <c r="A20" s="365" t="s">
        <v>67</v>
      </c>
      <c r="B20" s="53"/>
      <c r="C20" s="19"/>
      <c r="D20" s="20"/>
      <c r="E20" s="20"/>
      <c r="F20" s="21"/>
      <c r="G20" s="19"/>
      <c r="H20" s="20"/>
      <c r="I20" s="22"/>
      <c r="J20" s="23"/>
      <c r="K20" s="24"/>
    </row>
    <row r="21" spans="1:11" ht="21.75" customHeight="1">
      <c r="A21" s="361" t="s">
        <v>266</v>
      </c>
      <c r="B21" s="26">
        <v>40</v>
      </c>
      <c r="C21" s="27">
        <v>7</v>
      </c>
      <c r="D21" s="28">
        <v>59</v>
      </c>
      <c r="E21" s="28">
        <v>8</v>
      </c>
      <c r="F21" s="29">
        <f aca="true" t="shared" si="4" ref="F21:F32">SUM(C21+D21+E21)</f>
        <v>74</v>
      </c>
      <c r="G21" s="27">
        <v>7</v>
      </c>
      <c r="H21" s="28">
        <v>57</v>
      </c>
      <c r="I21" s="30">
        <v>8</v>
      </c>
      <c r="J21" s="31">
        <f aca="true" t="shared" si="5" ref="J21:J32">SUM(G21+H21+I21)</f>
        <v>72</v>
      </c>
      <c r="K21" s="32">
        <f aca="true" t="shared" si="6" ref="K21:K32">SUM(F21-J21)</f>
        <v>2</v>
      </c>
    </row>
    <row r="22" spans="1:11" ht="21.75" customHeight="1">
      <c r="A22" s="361" t="s">
        <v>268</v>
      </c>
      <c r="B22" s="26">
        <v>30</v>
      </c>
      <c r="C22" s="27">
        <v>3</v>
      </c>
      <c r="D22" s="28">
        <v>22</v>
      </c>
      <c r="E22" s="28">
        <v>3</v>
      </c>
      <c r="F22" s="29">
        <f t="shared" si="4"/>
        <v>28</v>
      </c>
      <c r="G22" s="27">
        <v>3</v>
      </c>
      <c r="H22" s="28">
        <v>21</v>
      </c>
      <c r="I22" s="30">
        <v>3</v>
      </c>
      <c r="J22" s="31">
        <f t="shared" si="5"/>
        <v>27</v>
      </c>
      <c r="K22" s="32">
        <f t="shared" si="6"/>
        <v>1</v>
      </c>
    </row>
    <row r="23" spans="1:11" ht="21.75" customHeight="1">
      <c r="A23" s="362" t="s">
        <v>269</v>
      </c>
      <c r="B23" s="33">
        <v>30</v>
      </c>
      <c r="C23" s="34">
        <v>3</v>
      </c>
      <c r="D23" s="35">
        <v>42</v>
      </c>
      <c r="E23" s="35">
        <v>7</v>
      </c>
      <c r="F23" s="36">
        <f t="shared" si="4"/>
        <v>52</v>
      </c>
      <c r="G23" s="34">
        <v>3</v>
      </c>
      <c r="H23" s="35">
        <v>39</v>
      </c>
      <c r="I23" s="37">
        <v>7</v>
      </c>
      <c r="J23" s="38">
        <f t="shared" si="5"/>
        <v>49</v>
      </c>
      <c r="K23" s="39">
        <f t="shared" si="6"/>
        <v>3</v>
      </c>
    </row>
    <row r="24" spans="1:11" ht="21.75" customHeight="1">
      <c r="A24" s="362" t="s">
        <v>270</v>
      </c>
      <c r="B24" s="33">
        <v>30</v>
      </c>
      <c r="C24" s="34">
        <v>0</v>
      </c>
      <c r="D24" s="35">
        <v>36</v>
      </c>
      <c r="E24" s="35">
        <v>15</v>
      </c>
      <c r="F24" s="36">
        <f t="shared" si="4"/>
        <v>51</v>
      </c>
      <c r="G24" s="34">
        <v>0</v>
      </c>
      <c r="H24" s="35">
        <v>32</v>
      </c>
      <c r="I24" s="37">
        <v>15</v>
      </c>
      <c r="J24" s="38">
        <f t="shared" si="5"/>
        <v>47</v>
      </c>
      <c r="K24" s="39">
        <f t="shared" si="6"/>
        <v>4</v>
      </c>
    </row>
    <row r="25" spans="1:11" ht="21.75" customHeight="1">
      <c r="A25" s="362" t="s">
        <v>271</v>
      </c>
      <c r="B25" s="33">
        <v>30</v>
      </c>
      <c r="C25" s="34">
        <v>1</v>
      </c>
      <c r="D25" s="35">
        <v>35</v>
      </c>
      <c r="E25" s="35">
        <v>13</v>
      </c>
      <c r="F25" s="36">
        <f t="shared" si="4"/>
        <v>49</v>
      </c>
      <c r="G25" s="34">
        <v>1</v>
      </c>
      <c r="H25" s="35">
        <v>35</v>
      </c>
      <c r="I25" s="37">
        <v>13</v>
      </c>
      <c r="J25" s="38">
        <f t="shared" si="5"/>
        <v>49</v>
      </c>
      <c r="K25" s="39">
        <f t="shared" si="6"/>
        <v>0</v>
      </c>
    </row>
    <row r="26" spans="1:11" ht="21.75" customHeight="1">
      <c r="A26" s="362" t="s">
        <v>267</v>
      </c>
      <c r="B26" s="33">
        <v>30</v>
      </c>
      <c r="C26" s="34">
        <v>10</v>
      </c>
      <c r="D26" s="35">
        <v>57</v>
      </c>
      <c r="E26" s="35">
        <v>10</v>
      </c>
      <c r="F26" s="36">
        <f t="shared" si="4"/>
        <v>77</v>
      </c>
      <c r="G26" s="34">
        <v>9</v>
      </c>
      <c r="H26" s="35">
        <v>54</v>
      </c>
      <c r="I26" s="37">
        <v>10</v>
      </c>
      <c r="J26" s="38">
        <f t="shared" si="5"/>
        <v>73</v>
      </c>
      <c r="K26" s="39">
        <f t="shared" si="6"/>
        <v>4</v>
      </c>
    </row>
    <row r="27" spans="1:11" ht="21.75" customHeight="1">
      <c r="A27" s="362" t="s">
        <v>272</v>
      </c>
      <c r="B27" s="33">
        <v>30</v>
      </c>
      <c r="C27" s="34">
        <v>1</v>
      </c>
      <c r="D27" s="35">
        <v>22</v>
      </c>
      <c r="E27" s="35">
        <v>8</v>
      </c>
      <c r="F27" s="36">
        <f t="shared" si="4"/>
        <v>31</v>
      </c>
      <c r="G27" s="34">
        <v>1</v>
      </c>
      <c r="H27" s="35">
        <v>22</v>
      </c>
      <c r="I27" s="37">
        <v>8</v>
      </c>
      <c r="J27" s="38">
        <f t="shared" si="5"/>
        <v>31</v>
      </c>
      <c r="K27" s="39">
        <f t="shared" si="6"/>
        <v>0</v>
      </c>
    </row>
    <row r="28" spans="1:11" ht="21.75" customHeight="1">
      <c r="A28" s="362" t="s">
        <v>273</v>
      </c>
      <c r="B28" s="33">
        <v>30</v>
      </c>
      <c r="C28" s="34">
        <v>1</v>
      </c>
      <c r="D28" s="35">
        <v>29</v>
      </c>
      <c r="E28" s="35">
        <v>22</v>
      </c>
      <c r="F28" s="36">
        <f t="shared" si="4"/>
        <v>52</v>
      </c>
      <c r="G28" s="34">
        <v>1</v>
      </c>
      <c r="H28" s="35">
        <v>27</v>
      </c>
      <c r="I28" s="37">
        <v>21</v>
      </c>
      <c r="J28" s="38">
        <f t="shared" si="5"/>
        <v>49</v>
      </c>
      <c r="K28" s="39">
        <f t="shared" si="6"/>
        <v>3</v>
      </c>
    </row>
    <row r="29" spans="1:11" ht="21.75" customHeight="1">
      <c r="A29" s="362" t="s">
        <v>274</v>
      </c>
      <c r="B29" s="33">
        <v>30</v>
      </c>
      <c r="C29" s="34">
        <v>1</v>
      </c>
      <c r="D29" s="35">
        <v>20</v>
      </c>
      <c r="E29" s="35">
        <v>12</v>
      </c>
      <c r="F29" s="36">
        <f t="shared" si="4"/>
        <v>33</v>
      </c>
      <c r="G29" s="34">
        <v>1</v>
      </c>
      <c r="H29" s="35">
        <v>20</v>
      </c>
      <c r="I29" s="37">
        <v>12</v>
      </c>
      <c r="J29" s="38">
        <f t="shared" si="5"/>
        <v>33</v>
      </c>
      <c r="K29" s="39">
        <f t="shared" si="6"/>
        <v>0</v>
      </c>
    </row>
    <row r="30" spans="1:11" ht="21.75" customHeight="1">
      <c r="A30" s="362" t="s">
        <v>275</v>
      </c>
      <c r="B30" s="33">
        <v>30</v>
      </c>
      <c r="C30" s="34">
        <v>1</v>
      </c>
      <c r="D30" s="35">
        <v>23</v>
      </c>
      <c r="E30" s="35">
        <v>10</v>
      </c>
      <c r="F30" s="36">
        <f t="shared" si="4"/>
        <v>34</v>
      </c>
      <c r="G30" s="34">
        <v>1</v>
      </c>
      <c r="H30" s="35">
        <v>22</v>
      </c>
      <c r="I30" s="37">
        <v>10</v>
      </c>
      <c r="J30" s="38">
        <f t="shared" si="5"/>
        <v>33</v>
      </c>
      <c r="K30" s="39">
        <f t="shared" si="6"/>
        <v>1</v>
      </c>
    </row>
    <row r="31" spans="1:11" ht="21.75" customHeight="1">
      <c r="A31" s="363" t="s">
        <v>277</v>
      </c>
      <c r="B31" s="40">
        <v>30</v>
      </c>
      <c r="C31" s="41">
        <v>9</v>
      </c>
      <c r="D31" s="42">
        <v>14</v>
      </c>
      <c r="E31" s="42">
        <v>8</v>
      </c>
      <c r="F31" s="43">
        <f t="shared" si="4"/>
        <v>31</v>
      </c>
      <c r="G31" s="41">
        <v>9</v>
      </c>
      <c r="H31" s="42">
        <v>14</v>
      </c>
      <c r="I31" s="44">
        <v>8</v>
      </c>
      <c r="J31" s="45">
        <f t="shared" si="5"/>
        <v>31</v>
      </c>
      <c r="K31" s="39">
        <f t="shared" si="6"/>
        <v>0</v>
      </c>
    </row>
    <row r="32" spans="1:11" ht="21.75" customHeight="1">
      <c r="A32" s="363" t="s">
        <v>276</v>
      </c>
      <c r="B32" s="40">
        <v>30</v>
      </c>
      <c r="C32" s="41">
        <v>8</v>
      </c>
      <c r="D32" s="42">
        <v>10</v>
      </c>
      <c r="E32" s="42">
        <v>13</v>
      </c>
      <c r="F32" s="43">
        <f t="shared" si="4"/>
        <v>31</v>
      </c>
      <c r="G32" s="41">
        <v>8</v>
      </c>
      <c r="H32" s="42">
        <v>10</v>
      </c>
      <c r="I32" s="44">
        <v>12</v>
      </c>
      <c r="J32" s="45">
        <f t="shared" si="5"/>
        <v>30</v>
      </c>
      <c r="K32" s="39">
        <f t="shared" si="6"/>
        <v>1</v>
      </c>
    </row>
    <row r="33" spans="1:11" ht="21.75" customHeight="1" thickBot="1">
      <c r="A33" s="364" t="s">
        <v>6</v>
      </c>
      <c r="B33" s="46">
        <f aca="true" t="shared" si="7" ref="B33:K33">SUM(B21:B32)</f>
        <v>370</v>
      </c>
      <c r="C33" s="47">
        <f t="shared" si="7"/>
        <v>45</v>
      </c>
      <c r="D33" s="48">
        <f t="shared" si="7"/>
        <v>369</v>
      </c>
      <c r="E33" s="48">
        <f t="shared" si="7"/>
        <v>129</v>
      </c>
      <c r="F33" s="49">
        <f t="shared" si="7"/>
        <v>543</v>
      </c>
      <c r="G33" s="47">
        <f t="shared" si="7"/>
        <v>44</v>
      </c>
      <c r="H33" s="48">
        <f t="shared" si="7"/>
        <v>353</v>
      </c>
      <c r="I33" s="50">
        <f t="shared" si="7"/>
        <v>127</v>
      </c>
      <c r="J33" s="51">
        <f t="shared" si="7"/>
        <v>524</v>
      </c>
      <c r="K33" s="52">
        <f t="shared" si="7"/>
        <v>19</v>
      </c>
    </row>
    <row r="34" spans="1:11" ht="21.75" customHeight="1" thickTop="1">
      <c r="A34" s="366" t="s">
        <v>68</v>
      </c>
      <c r="B34" s="53"/>
      <c r="C34" s="54"/>
      <c r="D34" s="55"/>
      <c r="E34" s="55"/>
      <c r="F34" s="56"/>
      <c r="G34" s="54"/>
      <c r="H34" s="55"/>
      <c r="I34" s="57"/>
      <c r="J34" s="58"/>
      <c r="K34" s="59"/>
    </row>
    <row r="35" spans="1:11" ht="21.75" customHeight="1">
      <c r="A35" s="361" t="s">
        <v>278</v>
      </c>
      <c r="B35" s="26">
        <v>400</v>
      </c>
      <c r="C35" s="27">
        <v>35</v>
      </c>
      <c r="D35" s="28">
        <v>337</v>
      </c>
      <c r="E35" s="28">
        <v>69</v>
      </c>
      <c r="F35" s="29">
        <f>SUM(C35+D35+E35)</f>
        <v>441</v>
      </c>
      <c r="G35" s="27">
        <v>31</v>
      </c>
      <c r="H35" s="28">
        <v>322</v>
      </c>
      <c r="I35" s="30">
        <v>65</v>
      </c>
      <c r="J35" s="31">
        <f>SUM(G35+H35+I35)</f>
        <v>418</v>
      </c>
      <c r="K35" s="32">
        <f>SUM(F35-J35)</f>
        <v>23</v>
      </c>
    </row>
    <row r="36" spans="1:11" ht="21.75" customHeight="1" thickBot="1">
      <c r="A36" s="364" t="s">
        <v>6</v>
      </c>
      <c r="B36" s="46">
        <f aca="true" t="shared" si="8" ref="B36:K36">SUM(B35:B35)</f>
        <v>400</v>
      </c>
      <c r="C36" s="47">
        <f t="shared" si="8"/>
        <v>35</v>
      </c>
      <c r="D36" s="48">
        <f t="shared" si="8"/>
        <v>337</v>
      </c>
      <c r="E36" s="48">
        <f t="shared" si="8"/>
        <v>69</v>
      </c>
      <c r="F36" s="49">
        <f t="shared" si="8"/>
        <v>441</v>
      </c>
      <c r="G36" s="47">
        <f t="shared" si="8"/>
        <v>31</v>
      </c>
      <c r="H36" s="48">
        <f t="shared" si="8"/>
        <v>322</v>
      </c>
      <c r="I36" s="50">
        <f t="shared" si="8"/>
        <v>65</v>
      </c>
      <c r="J36" s="51">
        <f t="shared" si="8"/>
        <v>418</v>
      </c>
      <c r="K36" s="52">
        <f t="shared" si="8"/>
        <v>23</v>
      </c>
    </row>
    <row r="37" spans="1:11" ht="25.5" customHeight="1" thickTop="1">
      <c r="A37" s="700" t="s">
        <v>447</v>
      </c>
      <c r="B37" s="700"/>
      <c r="C37" s="700"/>
      <c r="D37" s="700"/>
      <c r="E37" s="700"/>
      <c r="F37" s="700"/>
      <c r="G37" s="700"/>
      <c r="H37" s="700"/>
      <c r="I37" s="700"/>
      <c r="J37" s="700"/>
      <c r="K37" s="700"/>
    </row>
    <row r="38" ht="21.75" customHeight="1">
      <c r="A38" s="61"/>
    </row>
    <row r="39" spans="1:11" ht="21.75" customHeight="1">
      <c r="A39" s="692" t="s">
        <v>79</v>
      </c>
      <c r="B39" s="694" t="s">
        <v>60</v>
      </c>
      <c r="C39" s="696" t="s">
        <v>165</v>
      </c>
      <c r="D39" s="696"/>
      <c r="E39" s="696"/>
      <c r="F39" s="697"/>
      <c r="G39" s="696" t="s">
        <v>61</v>
      </c>
      <c r="H39" s="696"/>
      <c r="I39" s="696"/>
      <c r="J39" s="698"/>
      <c r="K39" s="7" t="s">
        <v>62</v>
      </c>
    </row>
    <row r="40" spans="1:11" ht="21.75" customHeight="1">
      <c r="A40" s="693"/>
      <c r="B40" s="695"/>
      <c r="C40" s="12" t="s">
        <v>63</v>
      </c>
      <c r="D40" s="14" t="s">
        <v>64</v>
      </c>
      <c r="E40" s="15" t="s">
        <v>100</v>
      </c>
      <c r="F40" s="16" t="s">
        <v>6</v>
      </c>
      <c r="G40" s="12" t="s">
        <v>63</v>
      </c>
      <c r="H40" s="14" t="s">
        <v>64</v>
      </c>
      <c r="I40" s="15" t="s">
        <v>100</v>
      </c>
      <c r="J40" s="13" t="s">
        <v>6</v>
      </c>
      <c r="K40" s="5" t="s">
        <v>65</v>
      </c>
    </row>
    <row r="41" spans="1:11" ht="21.75" customHeight="1">
      <c r="A41" s="367" t="s">
        <v>69</v>
      </c>
      <c r="B41" s="62"/>
      <c r="C41" s="63"/>
      <c r="D41" s="64"/>
      <c r="E41" s="63"/>
      <c r="F41" s="65"/>
      <c r="G41" s="63"/>
      <c r="H41" s="64"/>
      <c r="I41" s="63"/>
      <c r="J41" s="6"/>
      <c r="K41" s="66"/>
    </row>
    <row r="42" spans="1:11" ht="21.75" customHeight="1">
      <c r="A42" s="365" t="s">
        <v>70</v>
      </c>
      <c r="B42" s="67"/>
      <c r="C42" s="63"/>
      <c r="D42" s="68"/>
      <c r="E42" s="69"/>
      <c r="F42" s="70"/>
      <c r="G42" s="63"/>
      <c r="H42" s="68"/>
      <c r="I42" s="63"/>
      <c r="J42" s="3"/>
      <c r="K42" s="71"/>
    </row>
    <row r="43" spans="1:11" ht="21.75" customHeight="1">
      <c r="A43" s="361" t="s">
        <v>280</v>
      </c>
      <c r="B43" s="423">
        <v>35</v>
      </c>
      <c r="C43" s="72">
        <v>0</v>
      </c>
      <c r="D43" s="28">
        <v>11</v>
      </c>
      <c r="E43" s="72">
        <v>0</v>
      </c>
      <c r="F43" s="29">
        <f aca="true" t="shared" si="9" ref="F43:F48">SUM(C43:E43)</f>
        <v>11</v>
      </c>
      <c r="G43" s="72">
        <v>0</v>
      </c>
      <c r="H43" s="28">
        <v>9</v>
      </c>
      <c r="I43" s="72">
        <v>0</v>
      </c>
      <c r="J43" s="73">
        <f>SUM(G43+H43+I43)</f>
        <v>9</v>
      </c>
      <c r="K43" s="32">
        <f>SUM(F43-J43)</f>
        <v>2</v>
      </c>
    </row>
    <row r="44" spans="1:11" ht="21.75" customHeight="1">
      <c r="A44" s="362" t="s">
        <v>279</v>
      </c>
      <c r="B44" s="424">
        <v>50</v>
      </c>
      <c r="C44" s="74">
        <v>0</v>
      </c>
      <c r="D44" s="35">
        <v>50</v>
      </c>
      <c r="E44" s="74">
        <v>0</v>
      </c>
      <c r="F44" s="36">
        <f t="shared" si="9"/>
        <v>50</v>
      </c>
      <c r="G44" s="74">
        <v>0</v>
      </c>
      <c r="H44" s="35">
        <v>49</v>
      </c>
      <c r="I44" s="74">
        <v>0</v>
      </c>
      <c r="J44" s="75">
        <f>SUM(G44+H44+I44)</f>
        <v>49</v>
      </c>
      <c r="K44" s="39">
        <f>SUM(F44-J44)</f>
        <v>1</v>
      </c>
    </row>
    <row r="45" spans="1:11" ht="21.75" customHeight="1">
      <c r="A45" s="362" t="s">
        <v>281</v>
      </c>
      <c r="B45" s="424">
        <v>60</v>
      </c>
      <c r="C45" s="74">
        <v>2</v>
      </c>
      <c r="D45" s="35">
        <v>18</v>
      </c>
      <c r="E45" s="74">
        <v>0</v>
      </c>
      <c r="F45" s="36">
        <f t="shared" si="9"/>
        <v>20</v>
      </c>
      <c r="G45" s="74">
        <v>2</v>
      </c>
      <c r="H45" s="35">
        <v>16</v>
      </c>
      <c r="I45" s="74">
        <v>0</v>
      </c>
      <c r="J45" s="75">
        <f>SUM(G45+H45+I45)</f>
        <v>18</v>
      </c>
      <c r="K45" s="39">
        <f>SUM(F45-J45)</f>
        <v>2</v>
      </c>
    </row>
    <row r="46" spans="1:11" ht="21.75" customHeight="1">
      <c r="A46" s="362" t="s">
        <v>283</v>
      </c>
      <c r="B46" s="424">
        <v>45</v>
      </c>
      <c r="C46" s="74">
        <v>2</v>
      </c>
      <c r="D46" s="35">
        <v>40</v>
      </c>
      <c r="E46" s="74">
        <v>0</v>
      </c>
      <c r="F46" s="36">
        <f t="shared" si="9"/>
        <v>42</v>
      </c>
      <c r="G46" s="74">
        <v>2</v>
      </c>
      <c r="H46" s="35">
        <v>38</v>
      </c>
      <c r="I46" s="74">
        <v>0</v>
      </c>
      <c r="J46" s="75">
        <f>SUM(G46+H46+I46)</f>
        <v>40</v>
      </c>
      <c r="K46" s="39">
        <f>SUM(F46-J46)</f>
        <v>2</v>
      </c>
    </row>
    <row r="47" spans="1:11" ht="21.75" customHeight="1">
      <c r="A47" s="368" t="s">
        <v>282</v>
      </c>
      <c r="B47" s="425">
        <v>45</v>
      </c>
      <c r="C47" s="77">
        <v>1</v>
      </c>
      <c r="D47" s="78">
        <v>32</v>
      </c>
      <c r="E47" s="77">
        <v>0</v>
      </c>
      <c r="F47" s="79">
        <f t="shared" si="9"/>
        <v>33</v>
      </c>
      <c r="G47" s="80">
        <v>1</v>
      </c>
      <c r="H47" s="78">
        <v>29</v>
      </c>
      <c r="I47" s="81">
        <v>0</v>
      </c>
      <c r="J47" s="82">
        <f>SUM(G47+H47+I47)</f>
        <v>30</v>
      </c>
      <c r="K47" s="39">
        <f>SUM(F47-J47)</f>
        <v>3</v>
      </c>
    </row>
    <row r="48" spans="1:11" ht="21.75" customHeight="1" thickBot="1">
      <c r="A48" s="364" t="s">
        <v>6</v>
      </c>
      <c r="B48" s="426">
        <f>SUM(B43:B47)</f>
        <v>235</v>
      </c>
      <c r="C48" s="83">
        <f>SUM(C43:C47)</f>
        <v>5</v>
      </c>
      <c r="D48" s="48">
        <f>SUM(D43:D47)</f>
        <v>151</v>
      </c>
      <c r="E48" s="50">
        <f>SUM(E43:E47)</f>
        <v>0</v>
      </c>
      <c r="F48" s="49">
        <f t="shared" si="9"/>
        <v>156</v>
      </c>
      <c r="G48" s="47">
        <f>SUM(G43:G47)</f>
        <v>5</v>
      </c>
      <c r="H48" s="47">
        <f>SUM(H43:H47)</f>
        <v>141</v>
      </c>
      <c r="I48" s="47">
        <f>SUM(I43:I47)</f>
        <v>0</v>
      </c>
      <c r="J48" s="84">
        <f>SUM(J43:J47)</f>
        <v>146</v>
      </c>
      <c r="K48" s="52">
        <f>SUM(K43:K47)</f>
        <v>10</v>
      </c>
    </row>
    <row r="49" spans="1:11" ht="21.75" customHeight="1" thickTop="1">
      <c r="A49" s="366" t="s">
        <v>71</v>
      </c>
      <c r="B49" s="427"/>
      <c r="C49" s="85"/>
      <c r="D49" s="86"/>
      <c r="E49" s="86"/>
      <c r="F49" s="87"/>
      <c r="G49" s="85"/>
      <c r="H49" s="86"/>
      <c r="I49" s="88"/>
      <c r="J49" s="89"/>
      <c r="K49" s="59"/>
    </row>
    <row r="50" spans="1:11" ht="21.75" customHeight="1">
      <c r="A50" s="361" t="s">
        <v>284</v>
      </c>
      <c r="B50" s="423">
        <v>120</v>
      </c>
      <c r="C50" s="27">
        <v>6</v>
      </c>
      <c r="D50" s="28">
        <v>84</v>
      </c>
      <c r="E50" s="28">
        <v>31</v>
      </c>
      <c r="F50" s="29">
        <f>SUM(C50+D50+E50)</f>
        <v>121</v>
      </c>
      <c r="G50" s="27">
        <v>6</v>
      </c>
      <c r="H50" s="28">
        <v>82</v>
      </c>
      <c r="I50" s="30">
        <v>31</v>
      </c>
      <c r="J50" s="31">
        <f>SUM(G50+H50+I50)</f>
        <v>119</v>
      </c>
      <c r="K50" s="32">
        <f>SUM(F50-J50)</f>
        <v>2</v>
      </c>
    </row>
    <row r="51" spans="1:11" ht="21.75" customHeight="1">
      <c r="A51" s="362" t="s">
        <v>285</v>
      </c>
      <c r="B51" s="424">
        <v>60</v>
      </c>
      <c r="C51" s="34">
        <v>3</v>
      </c>
      <c r="D51" s="35">
        <v>72</v>
      </c>
      <c r="E51" s="35">
        <v>26</v>
      </c>
      <c r="F51" s="36">
        <f>SUM(C51+D51+E51)</f>
        <v>101</v>
      </c>
      <c r="G51" s="34">
        <v>3</v>
      </c>
      <c r="H51" s="35">
        <v>70</v>
      </c>
      <c r="I51" s="37">
        <v>25</v>
      </c>
      <c r="J51" s="38">
        <f>SUM(G51+H51+I51)</f>
        <v>98</v>
      </c>
      <c r="K51" s="39">
        <f>SUM(F51-J51)</f>
        <v>3</v>
      </c>
    </row>
    <row r="52" spans="1:11" ht="21.75" customHeight="1">
      <c r="A52" s="362" t="s">
        <v>286</v>
      </c>
      <c r="B52" s="424">
        <v>60</v>
      </c>
      <c r="C52" s="34">
        <v>2</v>
      </c>
      <c r="D52" s="35">
        <v>31</v>
      </c>
      <c r="E52" s="35">
        <v>23</v>
      </c>
      <c r="F52" s="36">
        <f>SUM(C52+D52+E52)</f>
        <v>56</v>
      </c>
      <c r="G52" s="34">
        <v>2</v>
      </c>
      <c r="H52" s="35">
        <v>29</v>
      </c>
      <c r="I52" s="37">
        <v>22</v>
      </c>
      <c r="J52" s="38">
        <f>SUM(G52+H52+I52)</f>
        <v>53</v>
      </c>
      <c r="K52" s="39">
        <f>SUM(F52-J52)</f>
        <v>3</v>
      </c>
    </row>
    <row r="53" spans="1:11" ht="21.75" customHeight="1">
      <c r="A53" s="362" t="s">
        <v>287</v>
      </c>
      <c r="B53" s="424">
        <v>60</v>
      </c>
      <c r="C53" s="34">
        <v>0</v>
      </c>
      <c r="D53" s="35">
        <v>30</v>
      </c>
      <c r="E53" s="35">
        <v>23</v>
      </c>
      <c r="F53" s="36">
        <f>SUM(C53+D53+E53)</f>
        <v>53</v>
      </c>
      <c r="G53" s="34">
        <v>0</v>
      </c>
      <c r="H53" s="35">
        <v>27</v>
      </c>
      <c r="I53" s="37">
        <v>23</v>
      </c>
      <c r="J53" s="38">
        <f>SUM(G53+H53+I53)</f>
        <v>50</v>
      </c>
      <c r="K53" s="39">
        <f>SUM(F53-J53)</f>
        <v>3</v>
      </c>
    </row>
    <row r="54" spans="1:11" ht="21.75" customHeight="1">
      <c r="A54" s="363" t="s">
        <v>288</v>
      </c>
      <c r="B54" s="428">
        <v>120</v>
      </c>
      <c r="C54" s="41">
        <v>14</v>
      </c>
      <c r="D54" s="42">
        <v>48</v>
      </c>
      <c r="E54" s="42">
        <v>39</v>
      </c>
      <c r="F54" s="90">
        <f>SUM(C54+D54+E54)</f>
        <v>101</v>
      </c>
      <c r="G54" s="41">
        <v>14</v>
      </c>
      <c r="H54" s="42">
        <v>45</v>
      </c>
      <c r="I54" s="44">
        <v>39</v>
      </c>
      <c r="J54" s="91">
        <f>SUM(G54+H54+I54)</f>
        <v>98</v>
      </c>
      <c r="K54" s="39">
        <f>SUM(F54-J54)</f>
        <v>3</v>
      </c>
    </row>
    <row r="55" spans="1:11" ht="21.75" customHeight="1" thickBot="1">
      <c r="A55" s="364" t="s">
        <v>6</v>
      </c>
      <c r="B55" s="426">
        <f aca="true" t="shared" si="10" ref="B55:K55">SUM(B50:B54)</f>
        <v>420</v>
      </c>
      <c r="C55" s="47">
        <f t="shared" si="10"/>
        <v>25</v>
      </c>
      <c r="D55" s="48">
        <f t="shared" si="10"/>
        <v>265</v>
      </c>
      <c r="E55" s="48">
        <f t="shared" si="10"/>
        <v>142</v>
      </c>
      <c r="F55" s="92">
        <f t="shared" si="10"/>
        <v>432</v>
      </c>
      <c r="G55" s="47">
        <f t="shared" si="10"/>
        <v>25</v>
      </c>
      <c r="H55" s="48">
        <f t="shared" si="10"/>
        <v>253</v>
      </c>
      <c r="I55" s="50">
        <f t="shared" si="10"/>
        <v>140</v>
      </c>
      <c r="J55" s="51">
        <f t="shared" si="10"/>
        <v>418</v>
      </c>
      <c r="K55" s="52">
        <f t="shared" si="10"/>
        <v>14</v>
      </c>
    </row>
    <row r="56" spans="1:11" ht="21.75" customHeight="1" thickBot="1" thickTop="1">
      <c r="A56" s="238" t="s">
        <v>82</v>
      </c>
      <c r="B56" s="239">
        <f aca="true" t="shared" si="11" ref="B56:K56">SUM(B19+B33+B36+B48+B55)</f>
        <v>2130</v>
      </c>
      <c r="C56" s="240">
        <f t="shared" si="11"/>
        <v>134</v>
      </c>
      <c r="D56" s="241">
        <f t="shared" si="11"/>
        <v>1667</v>
      </c>
      <c r="E56" s="242">
        <f t="shared" si="11"/>
        <v>513</v>
      </c>
      <c r="F56" s="243">
        <f t="shared" si="11"/>
        <v>2314</v>
      </c>
      <c r="G56" s="240">
        <f t="shared" si="11"/>
        <v>127</v>
      </c>
      <c r="H56" s="241">
        <f t="shared" si="11"/>
        <v>1603</v>
      </c>
      <c r="I56" s="242">
        <f t="shared" si="11"/>
        <v>502</v>
      </c>
      <c r="J56" s="244">
        <f t="shared" si="11"/>
        <v>2232</v>
      </c>
      <c r="K56" s="245">
        <f t="shared" si="11"/>
        <v>82</v>
      </c>
    </row>
    <row r="57" spans="1:11" ht="21.75" customHeight="1" thickTop="1">
      <c r="A57" s="700" t="s">
        <v>229</v>
      </c>
      <c r="B57" s="700"/>
      <c r="C57" s="700"/>
      <c r="D57" s="700"/>
      <c r="E57" s="700"/>
      <c r="F57" s="700"/>
      <c r="G57" s="700"/>
      <c r="H57" s="700"/>
      <c r="I57" s="700"/>
      <c r="J57" s="700"/>
      <c r="K57" s="700"/>
    </row>
    <row r="58" spans="1:11" ht="21.75" customHeight="1" thickBot="1">
      <c r="A58" s="699"/>
      <c r="B58" s="699"/>
      <c r="C58" s="699"/>
      <c r="D58" s="699"/>
      <c r="E58" s="699"/>
      <c r="F58" s="699"/>
      <c r="G58" s="699"/>
      <c r="H58" s="699"/>
      <c r="I58" s="699"/>
      <c r="J58" s="699"/>
      <c r="K58" s="699"/>
    </row>
    <row r="59" spans="1:11" ht="21.75" customHeight="1">
      <c r="A59" s="704" t="s">
        <v>84</v>
      </c>
      <c r="B59" s="706" t="s">
        <v>60</v>
      </c>
      <c r="C59" s="708" t="s">
        <v>230</v>
      </c>
      <c r="D59" s="709"/>
      <c r="E59" s="709"/>
      <c r="F59" s="710"/>
      <c r="G59" s="709" t="s">
        <v>61</v>
      </c>
      <c r="H59" s="709"/>
      <c r="I59" s="709"/>
      <c r="J59" s="711"/>
      <c r="K59" s="168" t="s">
        <v>62</v>
      </c>
    </row>
    <row r="60" spans="1:11" ht="21.75" customHeight="1" thickBot="1">
      <c r="A60" s="705"/>
      <c r="B60" s="707"/>
      <c r="C60" s="169" t="s">
        <v>63</v>
      </c>
      <c r="D60" s="170" t="s">
        <v>64</v>
      </c>
      <c r="E60" s="171" t="s">
        <v>100</v>
      </c>
      <c r="F60" s="172" t="s">
        <v>6</v>
      </c>
      <c r="G60" s="173" t="s">
        <v>63</v>
      </c>
      <c r="H60" s="170" t="s">
        <v>64</v>
      </c>
      <c r="I60" s="171" t="s">
        <v>100</v>
      </c>
      <c r="J60" s="174" t="s">
        <v>6</v>
      </c>
      <c r="K60" s="175" t="s">
        <v>65</v>
      </c>
    </row>
    <row r="61" spans="1:11" ht="21.75" customHeight="1">
      <c r="A61" s="176" t="s">
        <v>39</v>
      </c>
      <c r="B61" s="177"/>
      <c r="C61" s="178"/>
      <c r="D61" s="179"/>
      <c r="E61" s="180"/>
      <c r="F61" s="181"/>
      <c r="G61" s="180"/>
      <c r="H61" s="179"/>
      <c r="I61" s="180"/>
      <c r="J61" s="182"/>
      <c r="K61" s="183"/>
    </row>
    <row r="62" spans="1:11" ht="21.75" customHeight="1">
      <c r="A62" s="184" t="s">
        <v>101</v>
      </c>
      <c r="B62" s="185"/>
      <c r="C62" s="186"/>
      <c r="D62" s="187"/>
      <c r="E62" s="187"/>
      <c r="F62" s="188"/>
      <c r="G62" s="189"/>
      <c r="H62" s="187"/>
      <c r="I62" s="190"/>
      <c r="J62" s="191"/>
      <c r="K62" s="192"/>
    </row>
    <row r="63" spans="1:11" ht="21" customHeight="1">
      <c r="A63" s="412" t="s">
        <v>314</v>
      </c>
      <c r="B63" s="422">
        <v>40</v>
      </c>
      <c r="C63" s="193">
        <v>4</v>
      </c>
      <c r="D63" s="194">
        <v>32</v>
      </c>
      <c r="E63" s="194">
        <v>7</v>
      </c>
      <c r="F63" s="195">
        <f>SUM(C63:E63)</f>
        <v>43</v>
      </c>
      <c r="G63" s="196">
        <v>4</v>
      </c>
      <c r="H63" s="194">
        <v>27</v>
      </c>
      <c r="I63" s="197">
        <v>7</v>
      </c>
      <c r="J63" s="198">
        <f>SUM(G63:I63)</f>
        <v>38</v>
      </c>
      <c r="K63" s="199">
        <f>SUM(F63-J63)</f>
        <v>5</v>
      </c>
    </row>
    <row r="64" spans="1:11" ht="21" customHeight="1">
      <c r="A64" s="412" t="s">
        <v>315</v>
      </c>
      <c r="B64" s="422">
        <v>60</v>
      </c>
      <c r="C64" s="193">
        <v>0</v>
      </c>
      <c r="D64" s="194">
        <v>16</v>
      </c>
      <c r="E64" s="194">
        <v>3</v>
      </c>
      <c r="F64" s="195">
        <f aca="true" t="shared" si="12" ref="F64:F72">SUM(C64:E64)</f>
        <v>19</v>
      </c>
      <c r="G64" s="196">
        <v>0</v>
      </c>
      <c r="H64" s="194">
        <v>16</v>
      </c>
      <c r="I64" s="197">
        <v>3</v>
      </c>
      <c r="J64" s="198">
        <f aca="true" t="shared" si="13" ref="J64:J72">SUM(G64:I64)</f>
        <v>19</v>
      </c>
      <c r="K64" s="199">
        <f aca="true" t="shared" si="14" ref="K64:K72">SUM(F64-J64)</f>
        <v>0</v>
      </c>
    </row>
    <row r="65" spans="1:11" ht="21" customHeight="1">
      <c r="A65" s="412" t="s">
        <v>316</v>
      </c>
      <c r="B65" s="422">
        <v>40</v>
      </c>
      <c r="C65" s="193">
        <v>0</v>
      </c>
      <c r="D65" s="194">
        <v>9</v>
      </c>
      <c r="E65" s="194">
        <v>0</v>
      </c>
      <c r="F65" s="195">
        <f t="shared" si="12"/>
        <v>9</v>
      </c>
      <c r="G65" s="196">
        <v>0</v>
      </c>
      <c r="H65" s="194">
        <v>9</v>
      </c>
      <c r="I65" s="197">
        <v>0</v>
      </c>
      <c r="J65" s="198">
        <f t="shared" si="13"/>
        <v>9</v>
      </c>
      <c r="K65" s="199">
        <f t="shared" si="14"/>
        <v>0</v>
      </c>
    </row>
    <row r="66" spans="1:11" ht="21" customHeight="1">
      <c r="A66" s="412" t="s">
        <v>317</v>
      </c>
      <c r="B66" s="422">
        <v>40</v>
      </c>
      <c r="C66" s="193">
        <v>1</v>
      </c>
      <c r="D66" s="194">
        <v>18</v>
      </c>
      <c r="E66" s="194">
        <v>1</v>
      </c>
      <c r="F66" s="195">
        <f t="shared" si="12"/>
        <v>20</v>
      </c>
      <c r="G66" s="196">
        <v>1</v>
      </c>
      <c r="H66" s="194">
        <v>15</v>
      </c>
      <c r="I66" s="197">
        <v>0</v>
      </c>
      <c r="J66" s="198">
        <f t="shared" si="13"/>
        <v>16</v>
      </c>
      <c r="K66" s="199">
        <f t="shared" si="14"/>
        <v>4</v>
      </c>
    </row>
    <row r="67" spans="1:11" ht="21" customHeight="1">
      <c r="A67" s="412" t="s">
        <v>318</v>
      </c>
      <c r="B67" s="422">
        <v>60</v>
      </c>
      <c r="C67" s="193">
        <v>5</v>
      </c>
      <c r="D67" s="194">
        <v>37</v>
      </c>
      <c r="E67" s="194">
        <v>11</v>
      </c>
      <c r="F67" s="195">
        <f t="shared" si="12"/>
        <v>53</v>
      </c>
      <c r="G67" s="196">
        <v>5</v>
      </c>
      <c r="H67" s="194">
        <v>36</v>
      </c>
      <c r="I67" s="197">
        <v>10</v>
      </c>
      <c r="J67" s="198">
        <f t="shared" si="13"/>
        <v>51</v>
      </c>
      <c r="K67" s="199">
        <f t="shared" si="14"/>
        <v>2</v>
      </c>
    </row>
    <row r="68" spans="1:11" ht="21" customHeight="1">
      <c r="A68" s="412" t="s">
        <v>319</v>
      </c>
      <c r="B68" s="429">
        <v>40</v>
      </c>
      <c r="C68" s="193">
        <v>1</v>
      </c>
      <c r="D68" s="194">
        <v>11</v>
      </c>
      <c r="E68" s="194">
        <v>2</v>
      </c>
      <c r="F68" s="195">
        <f t="shared" si="12"/>
        <v>14</v>
      </c>
      <c r="G68" s="196">
        <v>1</v>
      </c>
      <c r="H68" s="194">
        <v>10</v>
      </c>
      <c r="I68" s="197">
        <v>2</v>
      </c>
      <c r="J68" s="198">
        <f t="shared" si="13"/>
        <v>13</v>
      </c>
      <c r="K68" s="199">
        <f t="shared" si="14"/>
        <v>1</v>
      </c>
    </row>
    <row r="69" spans="1:11" ht="21" customHeight="1">
      <c r="A69" s="412" t="s">
        <v>320</v>
      </c>
      <c r="B69" s="422">
        <v>40</v>
      </c>
      <c r="C69" s="193">
        <v>4</v>
      </c>
      <c r="D69" s="194">
        <v>15</v>
      </c>
      <c r="E69" s="194">
        <v>1</v>
      </c>
      <c r="F69" s="195">
        <f t="shared" si="12"/>
        <v>20</v>
      </c>
      <c r="G69" s="196">
        <v>4</v>
      </c>
      <c r="H69" s="194">
        <v>11</v>
      </c>
      <c r="I69" s="197">
        <v>1</v>
      </c>
      <c r="J69" s="198">
        <f t="shared" si="13"/>
        <v>16</v>
      </c>
      <c r="K69" s="199">
        <f t="shared" si="14"/>
        <v>4</v>
      </c>
    </row>
    <row r="70" spans="1:11" ht="21" customHeight="1">
      <c r="A70" s="413" t="s">
        <v>321</v>
      </c>
      <c r="B70" s="422">
        <v>40</v>
      </c>
      <c r="C70" s="193">
        <v>0</v>
      </c>
      <c r="D70" s="194">
        <v>23</v>
      </c>
      <c r="E70" s="194">
        <v>5</v>
      </c>
      <c r="F70" s="195">
        <f t="shared" si="12"/>
        <v>28</v>
      </c>
      <c r="G70" s="196">
        <v>0</v>
      </c>
      <c r="H70" s="194">
        <v>21</v>
      </c>
      <c r="I70" s="197">
        <v>4</v>
      </c>
      <c r="J70" s="198">
        <f t="shared" si="13"/>
        <v>25</v>
      </c>
      <c r="K70" s="199">
        <f t="shared" si="14"/>
        <v>3</v>
      </c>
    </row>
    <row r="71" spans="1:11" ht="21" customHeight="1">
      <c r="A71" s="414" t="s">
        <v>322</v>
      </c>
      <c r="B71" s="422">
        <v>40</v>
      </c>
      <c r="C71" s="193">
        <v>0</v>
      </c>
      <c r="D71" s="194">
        <v>9</v>
      </c>
      <c r="E71" s="194">
        <v>0</v>
      </c>
      <c r="F71" s="195">
        <f t="shared" si="12"/>
        <v>9</v>
      </c>
      <c r="G71" s="196">
        <v>0</v>
      </c>
      <c r="H71" s="194">
        <v>9</v>
      </c>
      <c r="I71" s="197">
        <v>0</v>
      </c>
      <c r="J71" s="198">
        <f t="shared" si="13"/>
        <v>9</v>
      </c>
      <c r="K71" s="199">
        <f t="shared" si="14"/>
        <v>0</v>
      </c>
    </row>
    <row r="72" spans="1:11" ht="21" customHeight="1">
      <c r="A72" s="412" t="s">
        <v>323</v>
      </c>
      <c r="B72" s="422">
        <v>60</v>
      </c>
      <c r="C72" s="193"/>
      <c r="D72" s="194">
        <v>23</v>
      </c>
      <c r="E72" s="194">
        <v>4</v>
      </c>
      <c r="F72" s="195">
        <f t="shared" si="12"/>
        <v>27</v>
      </c>
      <c r="G72" s="196">
        <v>0</v>
      </c>
      <c r="H72" s="194">
        <v>22</v>
      </c>
      <c r="I72" s="197">
        <v>4</v>
      </c>
      <c r="J72" s="198">
        <f t="shared" si="13"/>
        <v>26</v>
      </c>
      <c r="K72" s="199">
        <f t="shared" si="14"/>
        <v>1</v>
      </c>
    </row>
    <row r="73" spans="1:11" ht="21" customHeight="1" thickBot="1">
      <c r="A73" s="415" t="s">
        <v>6</v>
      </c>
      <c r="B73" s="369">
        <f aca="true" t="shared" si="15" ref="B73:K73">SUM(B63:B72)</f>
        <v>460</v>
      </c>
      <c r="C73" s="370">
        <f t="shared" si="15"/>
        <v>15</v>
      </c>
      <c r="D73" s="371">
        <f t="shared" si="15"/>
        <v>193</v>
      </c>
      <c r="E73" s="371">
        <f t="shared" si="15"/>
        <v>34</v>
      </c>
      <c r="F73" s="200">
        <f t="shared" si="15"/>
        <v>242</v>
      </c>
      <c r="G73" s="372">
        <f t="shared" si="15"/>
        <v>15</v>
      </c>
      <c r="H73" s="371">
        <f t="shared" si="15"/>
        <v>176</v>
      </c>
      <c r="I73" s="373">
        <f t="shared" si="15"/>
        <v>31</v>
      </c>
      <c r="J73" s="374">
        <f t="shared" si="15"/>
        <v>222</v>
      </c>
      <c r="K73" s="375">
        <f t="shared" si="15"/>
        <v>20</v>
      </c>
    </row>
    <row r="74" spans="1:11" ht="21" customHeight="1" thickTop="1">
      <c r="A74" s="416" t="s">
        <v>114</v>
      </c>
      <c r="B74" s="201"/>
      <c r="C74" s="202"/>
      <c r="D74" s="203"/>
      <c r="E74" s="203"/>
      <c r="F74" s="188"/>
      <c r="G74" s="204"/>
      <c r="H74" s="203"/>
      <c r="I74" s="205"/>
      <c r="J74" s="191"/>
      <c r="K74" s="199"/>
    </row>
    <row r="75" spans="1:11" ht="21" customHeight="1">
      <c r="A75" s="417" t="s">
        <v>324</v>
      </c>
      <c r="B75" s="201">
        <v>40</v>
      </c>
      <c r="C75" s="193">
        <v>0</v>
      </c>
      <c r="D75" s="194">
        <v>25</v>
      </c>
      <c r="E75" s="194">
        <v>1</v>
      </c>
      <c r="F75" s="195">
        <f>SUM(C75:E75)</f>
        <v>26</v>
      </c>
      <c r="G75" s="196">
        <v>0</v>
      </c>
      <c r="H75" s="194">
        <v>24</v>
      </c>
      <c r="I75" s="197">
        <v>1</v>
      </c>
      <c r="J75" s="198">
        <f>SUM(G75:I75)</f>
        <v>25</v>
      </c>
      <c r="K75" s="199">
        <f>SUM(F75-J75)</f>
        <v>1</v>
      </c>
    </row>
    <row r="76" spans="1:11" ht="21" customHeight="1">
      <c r="A76" s="418" t="s">
        <v>325</v>
      </c>
      <c r="B76" s="201">
        <v>40</v>
      </c>
      <c r="C76" s="193">
        <v>1</v>
      </c>
      <c r="D76" s="194">
        <v>33</v>
      </c>
      <c r="E76" s="194">
        <v>0</v>
      </c>
      <c r="F76" s="195">
        <f>SUM(C76:E76)</f>
        <v>34</v>
      </c>
      <c r="G76" s="193">
        <v>1</v>
      </c>
      <c r="H76" s="194">
        <v>29</v>
      </c>
      <c r="I76" s="194">
        <v>0</v>
      </c>
      <c r="J76" s="198">
        <f>SUM(G76:I76)</f>
        <v>30</v>
      </c>
      <c r="K76" s="199">
        <f>SUM(F76-J76)</f>
        <v>4</v>
      </c>
    </row>
    <row r="77" spans="1:11" ht="21" customHeight="1">
      <c r="A77" s="419" t="s">
        <v>326</v>
      </c>
      <c r="B77" s="430">
        <v>40</v>
      </c>
      <c r="C77" s="206">
        <v>0</v>
      </c>
      <c r="D77" s="207">
        <v>39</v>
      </c>
      <c r="E77" s="207">
        <v>5</v>
      </c>
      <c r="F77" s="195">
        <f>SUM(C77:E77)</f>
        <v>44</v>
      </c>
      <c r="G77" s="208">
        <v>0</v>
      </c>
      <c r="H77" s="207">
        <v>37</v>
      </c>
      <c r="I77" s="209">
        <v>4</v>
      </c>
      <c r="J77" s="198">
        <f>SUM(G77:I77)</f>
        <v>41</v>
      </c>
      <c r="K77" s="199">
        <f>SUM(F77-J77)</f>
        <v>3</v>
      </c>
    </row>
    <row r="78" spans="1:11" ht="21" customHeight="1">
      <c r="A78" s="419" t="s">
        <v>327</v>
      </c>
      <c r="B78" s="430">
        <v>60</v>
      </c>
      <c r="C78" s="206">
        <v>0</v>
      </c>
      <c r="D78" s="207">
        <v>52</v>
      </c>
      <c r="E78" s="207">
        <v>2</v>
      </c>
      <c r="F78" s="195">
        <f>SUM(C78:E78)</f>
        <v>54</v>
      </c>
      <c r="G78" s="208">
        <v>0</v>
      </c>
      <c r="H78" s="207">
        <v>49</v>
      </c>
      <c r="I78" s="209">
        <v>2</v>
      </c>
      <c r="J78" s="198">
        <f>SUM(G78:I78)</f>
        <v>51</v>
      </c>
      <c r="K78" s="199">
        <f>SUM(F78-J78)</f>
        <v>3</v>
      </c>
    </row>
    <row r="79" spans="1:11" ht="21" customHeight="1" thickBot="1">
      <c r="A79" s="415" t="s">
        <v>6</v>
      </c>
      <c r="B79" s="369">
        <f aca="true" t="shared" si="16" ref="B79:K79">SUM(B75:B78)</f>
        <v>180</v>
      </c>
      <c r="C79" s="216">
        <f t="shared" si="16"/>
        <v>1</v>
      </c>
      <c r="D79" s="217">
        <f t="shared" si="16"/>
        <v>149</v>
      </c>
      <c r="E79" s="217">
        <f t="shared" si="16"/>
        <v>8</v>
      </c>
      <c r="F79" s="200">
        <f t="shared" si="16"/>
        <v>158</v>
      </c>
      <c r="G79" s="271">
        <f t="shared" si="16"/>
        <v>1</v>
      </c>
      <c r="H79" s="217">
        <f t="shared" si="16"/>
        <v>139</v>
      </c>
      <c r="I79" s="272">
        <f t="shared" si="16"/>
        <v>7</v>
      </c>
      <c r="J79" s="273">
        <f t="shared" si="16"/>
        <v>147</v>
      </c>
      <c r="K79" s="375">
        <f t="shared" si="16"/>
        <v>11</v>
      </c>
    </row>
    <row r="80" spans="1:11" ht="21" customHeight="1" thickTop="1">
      <c r="A80" s="420" t="s">
        <v>118</v>
      </c>
      <c r="B80" s="210"/>
      <c r="C80" s="186"/>
      <c r="D80" s="187"/>
      <c r="E80" s="187"/>
      <c r="F80" s="188"/>
      <c r="G80" s="189"/>
      <c r="H80" s="187"/>
      <c r="I80" s="190"/>
      <c r="J80" s="191"/>
      <c r="K80" s="192"/>
    </row>
    <row r="81" spans="1:11" ht="21" customHeight="1">
      <c r="A81" s="421" t="s">
        <v>328</v>
      </c>
      <c r="B81" s="201">
        <v>50</v>
      </c>
      <c r="C81" s="193">
        <v>7</v>
      </c>
      <c r="D81" s="194">
        <v>40</v>
      </c>
      <c r="E81" s="194">
        <v>21</v>
      </c>
      <c r="F81" s="195">
        <f>SUM(C81:E81)</f>
        <v>68</v>
      </c>
      <c r="G81" s="196">
        <v>9</v>
      </c>
      <c r="H81" s="194">
        <v>36</v>
      </c>
      <c r="I81" s="197">
        <v>21</v>
      </c>
      <c r="J81" s="198">
        <f>SUM(G81:I81)</f>
        <v>66</v>
      </c>
      <c r="K81" s="199">
        <f>SUM(F81-J81)</f>
        <v>2</v>
      </c>
    </row>
    <row r="82" spans="1:11" ht="21" customHeight="1">
      <c r="A82" s="417" t="s">
        <v>329</v>
      </c>
      <c r="B82" s="201">
        <v>60</v>
      </c>
      <c r="C82" s="193">
        <v>2</v>
      </c>
      <c r="D82" s="194">
        <v>19</v>
      </c>
      <c r="E82" s="194">
        <v>14</v>
      </c>
      <c r="F82" s="195">
        <f>SUM(C82:E82)</f>
        <v>35</v>
      </c>
      <c r="G82" s="196">
        <v>2</v>
      </c>
      <c r="H82" s="194">
        <v>17</v>
      </c>
      <c r="I82" s="197">
        <v>14</v>
      </c>
      <c r="J82" s="198">
        <f>SUM(G82:I82)</f>
        <v>33</v>
      </c>
      <c r="K82" s="199">
        <f>SUM(F82-J82)</f>
        <v>2</v>
      </c>
    </row>
    <row r="83" spans="1:11" ht="21" customHeight="1">
      <c r="A83" s="417" t="s">
        <v>330</v>
      </c>
      <c r="B83" s="201">
        <v>60</v>
      </c>
      <c r="C83" s="193">
        <v>12</v>
      </c>
      <c r="D83" s="194">
        <v>28</v>
      </c>
      <c r="E83" s="194">
        <v>7</v>
      </c>
      <c r="F83" s="195">
        <f>SUM(C83:E83)</f>
        <v>47</v>
      </c>
      <c r="G83" s="196">
        <v>12</v>
      </c>
      <c r="H83" s="194">
        <v>27</v>
      </c>
      <c r="I83" s="197">
        <v>7</v>
      </c>
      <c r="J83" s="198">
        <f>SUM(G83:I83)</f>
        <v>46</v>
      </c>
      <c r="K83" s="199">
        <f>SUM(F83-J83)</f>
        <v>1</v>
      </c>
    </row>
    <row r="84" spans="1:11" ht="21" customHeight="1">
      <c r="A84" s="419" t="s">
        <v>331</v>
      </c>
      <c r="B84" s="430">
        <v>80</v>
      </c>
      <c r="C84" s="206">
        <v>3</v>
      </c>
      <c r="D84" s="207">
        <v>52</v>
      </c>
      <c r="E84" s="207">
        <v>30</v>
      </c>
      <c r="F84" s="211">
        <f>SUM(C84:E84)</f>
        <v>85</v>
      </c>
      <c r="G84" s="212">
        <v>3</v>
      </c>
      <c r="H84" s="213">
        <v>50</v>
      </c>
      <c r="I84" s="214">
        <v>29</v>
      </c>
      <c r="J84" s="215">
        <f>SUM(G84:I84)</f>
        <v>82</v>
      </c>
      <c r="K84" s="199">
        <f>SUM(F84-J84)</f>
        <v>3</v>
      </c>
    </row>
    <row r="85" spans="1:11" ht="21" customHeight="1" thickBot="1">
      <c r="A85" s="415" t="s">
        <v>6</v>
      </c>
      <c r="B85" s="369">
        <f>SUM(B81:B84)</f>
        <v>250</v>
      </c>
      <c r="C85" s="216">
        <f aca="true" t="shared" si="17" ref="C85:K85">SUM(C81:C84)</f>
        <v>24</v>
      </c>
      <c r="D85" s="217">
        <f t="shared" si="17"/>
        <v>139</v>
      </c>
      <c r="E85" s="217">
        <f t="shared" si="17"/>
        <v>72</v>
      </c>
      <c r="F85" s="218">
        <f t="shared" si="17"/>
        <v>235</v>
      </c>
      <c r="G85" s="219">
        <f t="shared" si="17"/>
        <v>26</v>
      </c>
      <c r="H85" s="220">
        <f t="shared" si="17"/>
        <v>130</v>
      </c>
      <c r="I85" s="221">
        <f t="shared" si="17"/>
        <v>71</v>
      </c>
      <c r="J85" s="222">
        <f t="shared" si="17"/>
        <v>227</v>
      </c>
      <c r="K85" s="375">
        <f t="shared" si="17"/>
        <v>8</v>
      </c>
    </row>
    <row r="86" spans="1:11" ht="21" customHeight="1" thickTop="1">
      <c r="A86" s="420" t="s">
        <v>68</v>
      </c>
      <c r="B86" s="210"/>
      <c r="C86" s="223"/>
      <c r="D86" s="224"/>
      <c r="E86" s="224"/>
      <c r="F86" s="225"/>
      <c r="G86" s="226"/>
      <c r="H86" s="224"/>
      <c r="I86" s="227"/>
      <c r="J86" s="228"/>
      <c r="K86" s="192"/>
    </row>
    <row r="87" spans="1:11" ht="21" customHeight="1">
      <c r="A87" s="419" t="s">
        <v>278</v>
      </c>
      <c r="B87" s="430">
        <v>120</v>
      </c>
      <c r="C87" s="206">
        <v>0</v>
      </c>
      <c r="D87" s="207">
        <v>75</v>
      </c>
      <c r="E87" s="207">
        <v>20</v>
      </c>
      <c r="F87" s="211">
        <f>SUM(C87:E87)</f>
        <v>95</v>
      </c>
      <c r="G87" s="212">
        <v>0</v>
      </c>
      <c r="H87" s="213">
        <v>73</v>
      </c>
      <c r="I87" s="214">
        <v>19</v>
      </c>
      <c r="J87" s="215">
        <f>SUM(G87:I87)</f>
        <v>92</v>
      </c>
      <c r="K87" s="376">
        <f>SUM(F87-J87)</f>
        <v>3</v>
      </c>
    </row>
    <row r="88" spans="1:11" ht="21" customHeight="1" thickBot="1">
      <c r="A88" s="415" t="s">
        <v>6</v>
      </c>
      <c r="B88" s="369">
        <f aca="true" t="shared" si="18" ref="B88:K88">SUM(B87)</f>
        <v>120</v>
      </c>
      <c r="C88" s="216">
        <f t="shared" si="18"/>
        <v>0</v>
      </c>
      <c r="D88" s="217">
        <f t="shared" si="18"/>
        <v>75</v>
      </c>
      <c r="E88" s="217">
        <f t="shared" si="18"/>
        <v>20</v>
      </c>
      <c r="F88" s="218">
        <f t="shared" si="18"/>
        <v>95</v>
      </c>
      <c r="G88" s="219">
        <f t="shared" si="18"/>
        <v>0</v>
      </c>
      <c r="H88" s="220">
        <f t="shared" si="18"/>
        <v>73</v>
      </c>
      <c r="I88" s="221">
        <f t="shared" si="18"/>
        <v>19</v>
      </c>
      <c r="J88" s="222">
        <f t="shared" si="18"/>
        <v>92</v>
      </c>
      <c r="K88" s="375">
        <f t="shared" si="18"/>
        <v>3</v>
      </c>
    </row>
    <row r="89" spans="1:11" ht="21" customHeight="1" thickTop="1">
      <c r="A89" s="420" t="s">
        <v>231</v>
      </c>
      <c r="B89" s="210"/>
      <c r="C89" s="223"/>
      <c r="D89" s="224"/>
      <c r="E89" s="224"/>
      <c r="F89" s="225"/>
      <c r="G89" s="226"/>
      <c r="H89" s="224"/>
      <c r="I89" s="227"/>
      <c r="J89" s="228"/>
      <c r="K89" s="192"/>
    </row>
    <row r="90" spans="1:11" ht="21" customHeight="1">
      <c r="A90" s="421" t="s">
        <v>332</v>
      </c>
      <c r="B90" s="185">
        <v>40</v>
      </c>
      <c r="C90" s="193">
        <v>3</v>
      </c>
      <c r="D90" s="194">
        <v>12</v>
      </c>
      <c r="E90" s="194">
        <v>0</v>
      </c>
      <c r="F90" s="195">
        <f>SUM(C90:E90)</f>
        <v>15</v>
      </c>
      <c r="G90" s="193">
        <v>3</v>
      </c>
      <c r="H90" s="194">
        <v>11</v>
      </c>
      <c r="I90" s="194">
        <v>0</v>
      </c>
      <c r="J90" s="195">
        <f>SUM(G90:I90)</f>
        <v>14</v>
      </c>
      <c r="K90" s="199">
        <f>SUM(F90-J90)</f>
        <v>1</v>
      </c>
    </row>
    <row r="91" spans="1:11" ht="21" customHeight="1">
      <c r="A91" s="417" t="s">
        <v>333</v>
      </c>
      <c r="B91" s="201">
        <v>40</v>
      </c>
      <c r="C91" s="193">
        <v>0</v>
      </c>
      <c r="D91" s="194">
        <v>8</v>
      </c>
      <c r="E91" s="194">
        <v>0</v>
      </c>
      <c r="F91" s="195">
        <f>SUM(C91:E91)</f>
        <v>8</v>
      </c>
      <c r="G91" s="193">
        <v>0</v>
      </c>
      <c r="H91" s="194">
        <v>8</v>
      </c>
      <c r="I91" s="194">
        <v>0</v>
      </c>
      <c r="J91" s="195">
        <f>SUM(G91:I91)</f>
        <v>8</v>
      </c>
      <c r="K91" s="199">
        <f>SUM(F91-J91)</f>
        <v>0</v>
      </c>
    </row>
    <row r="92" spans="1:11" ht="21" customHeight="1">
      <c r="A92" s="229" t="s">
        <v>6</v>
      </c>
      <c r="B92" s="66">
        <f aca="true" t="shared" si="19" ref="B92:K92">SUM(B90:B91)</f>
        <v>80</v>
      </c>
      <c r="C92" s="377">
        <f t="shared" si="19"/>
        <v>3</v>
      </c>
      <c r="D92" s="378">
        <f t="shared" si="19"/>
        <v>20</v>
      </c>
      <c r="E92" s="378">
        <f t="shared" si="19"/>
        <v>0</v>
      </c>
      <c r="F92" s="274">
        <f t="shared" si="19"/>
        <v>23</v>
      </c>
      <c r="G92" s="377">
        <f t="shared" si="19"/>
        <v>3</v>
      </c>
      <c r="H92" s="378">
        <f t="shared" si="19"/>
        <v>19</v>
      </c>
      <c r="I92" s="378">
        <f t="shared" si="19"/>
        <v>0</v>
      </c>
      <c r="J92" s="274">
        <f t="shared" si="19"/>
        <v>22</v>
      </c>
      <c r="K92" s="379">
        <f t="shared" si="19"/>
        <v>1</v>
      </c>
    </row>
    <row r="93" spans="1:11" ht="21" customHeight="1" thickBot="1">
      <c r="A93" s="380" t="s">
        <v>124</v>
      </c>
      <c r="B93" s="381">
        <f aca="true" t="shared" si="20" ref="B93:K93">SUM(B73,B79,B85,B88,B92)</f>
        <v>1090</v>
      </c>
      <c r="C93" s="382">
        <f t="shared" si="20"/>
        <v>43</v>
      </c>
      <c r="D93" s="383">
        <f t="shared" si="20"/>
        <v>576</v>
      </c>
      <c r="E93" s="383">
        <f t="shared" si="20"/>
        <v>134</v>
      </c>
      <c r="F93" s="384">
        <f t="shared" si="20"/>
        <v>753</v>
      </c>
      <c r="G93" s="382">
        <f t="shared" si="20"/>
        <v>45</v>
      </c>
      <c r="H93" s="383">
        <f t="shared" si="20"/>
        <v>537</v>
      </c>
      <c r="I93" s="383">
        <f t="shared" si="20"/>
        <v>128</v>
      </c>
      <c r="J93" s="384">
        <f t="shared" si="20"/>
        <v>710</v>
      </c>
      <c r="K93" s="385">
        <f t="shared" si="20"/>
        <v>43</v>
      </c>
    </row>
    <row r="94" spans="1:11" ht="21.75" customHeight="1" thickTop="1">
      <c r="A94" s="153"/>
      <c r="B94" s="153"/>
      <c r="C94" s="153"/>
      <c r="D94" s="153"/>
      <c r="E94" s="153"/>
      <c r="F94" s="153"/>
      <c r="G94" s="153"/>
      <c r="H94" s="153"/>
      <c r="I94" s="153"/>
      <c r="J94" s="153"/>
      <c r="K94" s="153"/>
    </row>
  </sheetData>
  <sheetProtection/>
  <mergeCells count="16">
    <mergeCell ref="A1:K1"/>
    <mergeCell ref="A3:A4"/>
    <mergeCell ref="B3:B4"/>
    <mergeCell ref="C3:F3"/>
    <mergeCell ref="G3:J3"/>
    <mergeCell ref="A59:A60"/>
    <mergeCell ref="B59:B60"/>
    <mergeCell ref="C59:F59"/>
    <mergeCell ref="G59:J59"/>
    <mergeCell ref="A37:K37"/>
    <mergeCell ref="A39:A40"/>
    <mergeCell ref="B39:B40"/>
    <mergeCell ref="C39:F39"/>
    <mergeCell ref="G39:J39"/>
    <mergeCell ref="A58:K58"/>
    <mergeCell ref="A57:K57"/>
  </mergeCells>
  <printOptions/>
  <pageMargins left="0.5905511811023623" right="0.1968503937007874" top="0.5118110236220472" bottom="0.2362204724409449" header="0.5118110236220472" footer="0"/>
  <pageSetup horizontalDpi="600" verticalDpi="600" orientation="portrait" paperSize="9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&amp;P&amp;R&amp;"TH SarabunPSK,ธรรมดา"&amp;12ข้อมูล ณ วันที่ 7 กันยายน 2560</oddFooter>
  </headerFooter>
  <rowBreaks count="2" manualBreakCount="2">
    <brk id="36" max="255" man="1"/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58"/>
  <sheetViews>
    <sheetView showGridLines="0" zoomScalePageLayoutView="0" workbookViewId="0" topLeftCell="A16">
      <selection activeCell="M12" sqref="M12"/>
    </sheetView>
  </sheetViews>
  <sheetFormatPr defaultColWidth="9.00390625" defaultRowHeight="21.75" customHeight="1"/>
  <cols>
    <col min="1" max="1" width="35.50390625" style="115" customWidth="1"/>
    <col min="2" max="2" width="7.625" style="9" customWidth="1"/>
    <col min="3" max="5" width="6.50390625" style="8" customWidth="1"/>
    <col min="6" max="6" width="6.00390625" style="8" customWidth="1"/>
    <col min="7" max="7" width="6.375" style="8" customWidth="1"/>
    <col min="8" max="8" width="8.25390625" style="8" customWidth="1"/>
    <col min="9" max="9" width="6.875" style="8" customWidth="1"/>
    <col min="10" max="10" width="9.00390625" style="8" customWidth="1"/>
    <col min="11" max="11" width="5.75390625" style="9" customWidth="1"/>
    <col min="12" max="12" width="6.625" style="8" customWidth="1"/>
    <col min="13" max="16384" width="9.00390625" style="8" customWidth="1"/>
  </cols>
  <sheetData>
    <row r="1" spans="1:9" ht="24.75" customHeight="1">
      <c r="A1" s="700" t="s">
        <v>228</v>
      </c>
      <c r="B1" s="700"/>
      <c r="C1" s="700"/>
      <c r="D1" s="700"/>
      <c r="E1" s="700"/>
      <c r="F1" s="700"/>
      <c r="G1" s="700"/>
      <c r="H1" s="700"/>
      <c r="I1" s="700"/>
    </row>
    <row r="2" spans="1:9" ht="25.5" customHeight="1">
      <c r="A2" s="700" t="s">
        <v>78</v>
      </c>
      <c r="B2" s="700"/>
      <c r="C2" s="700"/>
      <c r="D2" s="700"/>
      <c r="E2" s="700"/>
      <c r="F2" s="700"/>
      <c r="G2" s="700"/>
      <c r="H2" s="700"/>
      <c r="I2" s="700"/>
    </row>
    <row r="3" spans="2:9" ht="27" customHeight="1" thickBot="1">
      <c r="B3" s="60"/>
      <c r="C3" s="9"/>
      <c r="D3" s="9"/>
      <c r="E3" s="9"/>
      <c r="F3" s="9"/>
      <c r="G3" s="9"/>
      <c r="H3" s="9"/>
      <c r="I3" s="60"/>
    </row>
    <row r="4" spans="1:9" ht="21.75" customHeight="1">
      <c r="A4" s="713" t="s">
        <v>80</v>
      </c>
      <c r="B4" s="715" t="s">
        <v>297</v>
      </c>
      <c r="C4" s="717" t="s">
        <v>165</v>
      </c>
      <c r="D4" s="709"/>
      <c r="E4" s="710"/>
      <c r="F4" s="709" t="s">
        <v>61</v>
      </c>
      <c r="G4" s="709"/>
      <c r="H4" s="709"/>
      <c r="I4" s="407" t="s">
        <v>62</v>
      </c>
    </row>
    <row r="5" spans="1:9" ht="21.75" customHeight="1" thickBot="1">
      <c r="A5" s="714"/>
      <c r="B5" s="716"/>
      <c r="C5" s="622" t="s">
        <v>234</v>
      </c>
      <c r="D5" s="623" t="s">
        <v>296</v>
      </c>
      <c r="E5" s="624" t="s">
        <v>6</v>
      </c>
      <c r="F5" s="625" t="s">
        <v>234</v>
      </c>
      <c r="G5" s="623" t="s">
        <v>296</v>
      </c>
      <c r="H5" s="626" t="s">
        <v>7</v>
      </c>
      <c r="I5" s="408" t="s">
        <v>65</v>
      </c>
    </row>
    <row r="6" spans="1:9" ht="21.75" customHeight="1">
      <c r="A6" s="627" t="s">
        <v>38</v>
      </c>
      <c r="B6" s="405"/>
      <c r="C6" s="247"/>
      <c r="D6" s="406"/>
      <c r="E6" s="276"/>
      <c r="F6" s="248"/>
      <c r="G6" s="406"/>
      <c r="H6" s="277"/>
      <c r="I6" s="71"/>
    </row>
    <row r="7" spans="1:9" ht="21.75" customHeight="1">
      <c r="A7" s="628" t="s">
        <v>303</v>
      </c>
      <c r="B7" s="3"/>
      <c r="C7" s="98"/>
      <c r="D7" s="22"/>
      <c r="E7" s="21"/>
      <c r="F7" s="19"/>
      <c r="G7" s="22"/>
      <c r="H7" s="99"/>
      <c r="I7" s="24"/>
    </row>
    <row r="8" spans="1:9" ht="21.75" customHeight="1">
      <c r="A8" s="629" t="s">
        <v>284</v>
      </c>
      <c r="B8" s="390" t="s">
        <v>298</v>
      </c>
      <c r="C8" s="100">
        <v>94</v>
      </c>
      <c r="D8" s="30">
        <v>204</v>
      </c>
      <c r="E8" s="29">
        <f>SUM(C8+D8)</f>
        <v>298</v>
      </c>
      <c r="F8" s="27">
        <v>83</v>
      </c>
      <c r="G8" s="30">
        <v>191</v>
      </c>
      <c r="H8" s="73">
        <f>SUM(F8+G8)</f>
        <v>274</v>
      </c>
      <c r="I8" s="32">
        <f>SUM(E8-H8)</f>
        <v>24</v>
      </c>
    </row>
    <row r="9" spans="1:9" ht="21.75" customHeight="1">
      <c r="A9" s="629" t="s">
        <v>285</v>
      </c>
      <c r="B9" s="390" t="s">
        <v>299</v>
      </c>
      <c r="C9" s="100">
        <v>62</v>
      </c>
      <c r="D9" s="30">
        <v>65</v>
      </c>
      <c r="E9" s="36">
        <f>SUM(C9+D9)</f>
        <v>127</v>
      </c>
      <c r="F9" s="27">
        <v>60</v>
      </c>
      <c r="G9" s="30">
        <v>63</v>
      </c>
      <c r="H9" s="75">
        <f>SUM(F9+G9)</f>
        <v>123</v>
      </c>
      <c r="I9" s="32">
        <f>SUM(E9-H9)</f>
        <v>4</v>
      </c>
    </row>
    <row r="10" spans="1:9" ht="21.75" customHeight="1">
      <c r="A10" s="630" t="s">
        <v>286</v>
      </c>
      <c r="B10" s="391" t="s">
        <v>300</v>
      </c>
      <c r="C10" s="101">
        <v>72</v>
      </c>
      <c r="D10" s="37">
        <v>18</v>
      </c>
      <c r="E10" s="36">
        <f>SUM(C10+D10)</f>
        <v>90</v>
      </c>
      <c r="F10" s="34">
        <v>71</v>
      </c>
      <c r="G10" s="37">
        <v>16</v>
      </c>
      <c r="H10" s="75">
        <f>SUM(F10+G10)</f>
        <v>87</v>
      </c>
      <c r="I10" s="32">
        <f>SUM(E10-H10)</f>
        <v>3</v>
      </c>
    </row>
    <row r="11" spans="1:9" ht="21.75" customHeight="1">
      <c r="A11" s="629" t="s">
        <v>287</v>
      </c>
      <c r="B11" s="390" t="s">
        <v>301</v>
      </c>
      <c r="C11" s="100">
        <v>49</v>
      </c>
      <c r="D11" s="30">
        <v>29</v>
      </c>
      <c r="E11" s="36">
        <f>SUM(C11+D11)</f>
        <v>78</v>
      </c>
      <c r="F11" s="27">
        <v>45</v>
      </c>
      <c r="G11" s="30">
        <v>27</v>
      </c>
      <c r="H11" s="75">
        <f>SUM(F11+G11)</f>
        <v>72</v>
      </c>
      <c r="I11" s="32">
        <f>SUM(E11-H11)</f>
        <v>6</v>
      </c>
    </row>
    <row r="12" spans="1:9" ht="21.75" customHeight="1">
      <c r="A12" s="628" t="s">
        <v>156</v>
      </c>
      <c r="B12" s="82"/>
      <c r="C12" s="98"/>
      <c r="D12" s="22"/>
      <c r="E12" s="21"/>
      <c r="F12" s="19"/>
      <c r="G12" s="22"/>
      <c r="H12" s="99"/>
      <c r="I12" s="24"/>
    </row>
    <row r="13" spans="1:9" ht="21.75" customHeight="1">
      <c r="A13" s="631" t="s">
        <v>278</v>
      </c>
      <c r="B13" s="396">
        <v>200</v>
      </c>
      <c r="C13" s="105">
        <v>0</v>
      </c>
      <c r="D13" s="81">
        <v>102</v>
      </c>
      <c r="E13" s="106">
        <f>SUM(C13+D13)</f>
        <v>102</v>
      </c>
      <c r="F13" s="80">
        <v>0</v>
      </c>
      <c r="G13" s="81">
        <v>92</v>
      </c>
      <c r="H13" s="107">
        <f>SUM(F13+G13)</f>
        <v>92</v>
      </c>
      <c r="I13" s="397">
        <f>SUM(E13-H13)</f>
        <v>10</v>
      </c>
    </row>
    <row r="14" spans="1:9" ht="21.75" customHeight="1" thickBot="1">
      <c r="A14" s="632" t="s">
        <v>7</v>
      </c>
      <c r="B14" s="633" t="s">
        <v>302</v>
      </c>
      <c r="C14" s="634">
        <f aca="true" t="shared" si="0" ref="C14:H14">SUM(C8:C13)</f>
        <v>277</v>
      </c>
      <c r="D14" s="635">
        <f t="shared" si="0"/>
        <v>418</v>
      </c>
      <c r="E14" s="636">
        <f t="shared" si="0"/>
        <v>695</v>
      </c>
      <c r="F14" s="637">
        <f t="shared" si="0"/>
        <v>259</v>
      </c>
      <c r="G14" s="635">
        <f t="shared" si="0"/>
        <v>389</v>
      </c>
      <c r="H14" s="638">
        <f t="shared" si="0"/>
        <v>648</v>
      </c>
      <c r="I14" s="639">
        <f>SUM(E14-H14)</f>
        <v>47</v>
      </c>
    </row>
    <row r="15" spans="3:9" ht="21.75" customHeight="1">
      <c r="C15" s="9"/>
      <c r="D15" s="9"/>
      <c r="E15" s="9"/>
      <c r="F15" s="9"/>
      <c r="G15" s="9"/>
      <c r="H15" s="9"/>
      <c r="I15" s="9"/>
    </row>
    <row r="16" spans="1:10" ht="21.75" customHeight="1">
      <c r="A16" s="712" t="s">
        <v>312</v>
      </c>
      <c r="B16" s="712"/>
      <c r="C16" s="712"/>
      <c r="D16" s="712"/>
      <c r="E16" s="712"/>
      <c r="F16" s="712"/>
      <c r="G16" s="712"/>
      <c r="H16" s="712"/>
      <c r="I16" s="712"/>
      <c r="J16" s="108"/>
    </row>
    <row r="17" spans="1:10" ht="21.75" customHeight="1">
      <c r="A17" s="712" t="s">
        <v>38</v>
      </c>
      <c r="B17" s="712"/>
      <c r="C17" s="712"/>
      <c r="D17" s="712"/>
      <c r="E17" s="712"/>
      <c r="F17" s="712"/>
      <c r="G17" s="712"/>
      <c r="H17" s="712"/>
      <c r="I17" s="712"/>
      <c r="J17" s="108"/>
    </row>
    <row r="18" spans="1:10" ht="25.5" customHeight="1" thickBot="1">
      <c r="A18" s="109"/>
      <c r="B18" s="640"/>
      <c r="C18" s="9"/>
      <c r="D18" s="9"/>
      <c r="E18" s="9"/>
      <c r="I18" s="60"/>
      <c r="J18" s="108"/>
    </row>
    <row r="19" spans="1:10" ht="21.75" customHeight="1">
      <c r="A19" s="713" t="s">
        <v>81</v>
      </c>
      <c r="B19" s="715" t="s">
        <v>304</v>
      </c>
      <c r="C19" s="717" t="s">
        <v>165</v>
      </c>
      <c r="D19" s="709"/>
      <c r="E19" s="710"/>
      <c r="F19" s="709" t="s">
        <v>61</v>
      </c>
      <c r="G19" s="709"/>
      <c r="H19" s="709"/>
      <c r="I19" s="407" t="s">
        <v>62</v>
      </c>
      <c r="J19" s="108"/>
    </row>
    <row r="20" spans="1:10" ht="21.75" customHeight="1" thickBot="1">
      <c r="A20" s="714"/>
      <c r="B20" s="716"/>
      <c r="C20" s="622" t="s">
        <v>234</v>
      </c>
      <c r="D20" s="171" t="s">
        <v>235</v>
      </c>
      <c r="E20" s="624" t="s">
        <v>6</v>
      </c>
      <c r="F20" s="651" t="s">
        <v>234</v>
      </c>
      <c r="G20" s="171" t="s">
        <v>235</v>
      </c>
      <c r="H20" s="626" t="s">
        <v>7</v>
      </c>
      <c r="I20" s="408" t="s">
        <v>65</v>
      </c>
      <c r="J20" s="108"/>
    </row>
    <row r="21" spans="1:10" ht="21.75" customHeight="1">
      <c r="A21" s="627" t="s">
        <v>38</v>
      </c>
      <c r="B21" s="405"/>
      <c r="C21" s="247"/>
      <c r="D21" s="69"/>
      <c r="E21" s="276"/>
      <c r="F21" s="248"/>
      <c r="G21" s="69"/>
      <c r="H21" s="277"/>
      <c r="I21" s="71"/>
      <c r="J21" s="108"/>
    </row>
    <row r="22" spans="1:10" ht="21.75" customHeight="1">
      <c r="A22" s="628" t="s">
        <v>67</v>
      </c>
      <c r="B22" s="104"/>
      <c r="C22" s="105"/>
      <c r="D22" s="81"/>
      <c r="E22" s="106"/>
      <c r="F22" s="80"/>
      <c r="G22" s="81"/>
      <c r="H22" s="107"/>
      <c r="I22" s="275"/>
      <c r="J22" s="108"/>
    </row>
    <row r="23" spans="1:10" ht="21.75" customHeight="1">
      <c r="A23" s="629" t="s">
        <v>294</v>
      </c>
      <c r="B23" s="390">
        <v>0</v>
      </c>
      <c r="C23" s="100">
        <v>0</v>
      </c>
      <c r="D23" s="30">
        <v>5</v>
      </c>
      <c r="E23" s="29">
        <f aca="true" t="shared" si="1" ref="E23:E29">SUM(C23:D23)</f>
        <v>5</v>
      </c>
      <c r="F23" s="401"/>
      <c r="G23" s="403">
        <v>5</v>
      </c>
      <c r="H23" s="73">
        <f aca="true" t="shared" si="2" ref="H23:H29">SUM(F23:G23)</f>
        <v>5</v>
      </c>
      <c r="I23" s="32">
        <f aca="true" t="shared" si="3" ref="I23:I29">SUM(E23-H23)</f>
        <v>0</v>
      </c>
      <c r="J23" s="108"/>
    </row>
    <row r="24" spans="1:10" ht="21.75" customHeight="1">
      <c r="A24" s="629" t="s">
        <v>292</v>
      </c>
      <c r="B24" s="390" t="s">
        <v>307</v>
      </c>
      <c r="C24" s="100">
        <v>3</v>
      </c>
      <c r="D24" s="30">
        <v>39</v>
      </c>
      <c r="E24" s="29">
        <f t="shared" si="1"/>
        <v>42</v>
      </c>
      <c r="F24" s="27">
        <v>2</v>
      </c>
      <c r="G24" s="30">
        <v>36</v>
      </c>
      <c r="H24" s="73">
        <f t="shared" si="2"/>
        <v>38</v>
      </c>
      <c r="I24" s="32">
        <f t="shared" si="3"/>
        <v>4</v>
      </c>
      <c r="J24" s="108"/>
    </row>
    <row r="25" spans="1:10" ht="21.75" customHeight="1">
      <c r="A25" s="630" t="s">
        <v>295</v>
      </c>
      <c r="B25" s="391" t="s">
        <v>310</v>
      </c>
      <c r="C25" s="101">
        <v>0</v>
      </c>
      <c r="D25" s="37">
        <v>12</v>
      </c>
      <c r="E25" s="29">
        <f t="shared" si="1"/>
        <v>12</v>
      </c>
      <c r="F25" s="402"/>
      <c r="G25" s="404">
        <v>12</v>
      </c>
      <c r="H25" s="73">
        <f t="shared" si="2"/>
        <v>12</v>
      </c>
      <c r="I25" s="32">
        <f t="shared" si="3"/>
        <v>0</v>
      </c>
      <c r="J25" s="108"/>
    </row>
    <row r="26" spans="1:10" ht="21.75" customHeight="1">
      <c r="A26" s="630" t="s">
        <v>293</v>
      </c>
      <c r="B26" s="391" t="s">
        <v>306</v>
      </c>
      <c r="C26" s="101">
        <v>13</v>
      </c>
      <c r="D26" s="37">
        <v>0</v>
      </c>
      <c r="E26" s="29">
        <f t="shared" si="1"/>
        <v>13</v>
      </c>
      <c r="F26" s="34">
        <v>13</v>
      </c>
      <c r="G26" s="37">
        <v>0</v>
      </c>
      <c r="H26" s="73">
        <f t="shared" si="2"/>
        <v>13</v>
      </c>
      <c r="I26" s="32">
        <f t="shared" si="3"/>
        <v>0</v>
      </c>
      <c r="J26" s="108"/>
    </row>
    <row r="27" spans="1:10" ht="21.75" customHeight="1">
      <c r="A27" s="629" t="s">
        <v>291</v>
      </c>
      <c r="B27" s="390" t="s">
        <v>308</v>
      </c>
      <c r="C27" s="100">
        <v>1</v>
      </c>
      <c r="D27" s="278">
        <v>1</v>
      </c>
      <c r="E27" s="29">
        <f t="shared" si="1"/>
        <v>2</v>
      </c>
      <c r="F27" s="27">
        <v>0</v>
      </c>
      <c r="G27" s="278">
        <v>1</v>
      </c>
      <c r="H27" s="73">
        <f t="shared" si="2"/>
        <v>1</v>
      </c>
      <c r="I27" s="32">
        <f t="shared" si="3"/>
        <v>1</v>
      </c>
      <c r="J27" s="108"/>
    </row>
    <row r="28" spans="1:10" ht="21.75" customHeight="1">
      <c r="A28" s="629" t="s">
        <v>290</v>
      </c>
      <c r="B28" s="398" t="s">
        <v>309</v>
      </c>
      <c r="C28" s="101">
        <v>6</v>
      </c>
      <c r="D28" s="111">
        <v>13</v>
      </c>
      <c r="E28" s="29">
        <f t="shared" si="1"/>
        <v>19</v>
      </c>
      <c r="F28" s="400">
        <v>0</v>
      </c>
      <c r="G28" s="111">
        <v>13</v>
      </c>
      <c r="H28" s="73">
        <f t="shared" si="2"/>
        <v>13</v>
      </c>
      <c r="I28" s="32">
        <f t="shared" si="3"/>
        <v>6</v>
      </c>
      <c r="J28" s="108"/>
    </row>
    <row r="29" spans="1:10" ht="21.75" customHeight="1">
      <c r="A29" s="630" t="s">
        <v>305</v>
      </c>
      <c r="B29" s="398" t="s">
        <v>311</v>
      </c>
      <c r="C29" s="101">
        <v>0</v>
      </c>
      <c r="D29" s="111">
        <v>27</v>
      </c>
      <c r="E29" s="29">
        <f t="shared" si="1"/>
        <v>27</v>
      </c>
      <c r="F29" s="400"/>
      <c r="G29" s="111">
        <v>26</v>
      </c>
      <c r="H29" s="73">
        <f t="shared" si="2"/>
        <v>26</v>
      </c>
      <c r="I29" s="32">
        <f t="shared" si="3"/>
        <v>1</v>
      </c>
      <c r="J29" s="108"/>
    </row>
    <row r="30" spans="1:10" ht="21.75" customHeight="1">
      <c r="A30" s="641" t="s">
        <v>66</v>
      </c>
      <c r="B30" s="392"/>
      <c r="C30" s="102"/>
      <c r="D30" s="44"/>
      <c r="E30" s="43"/>
      <c r="F30" s="41"/>
      <c r="G30" s="44"/>
      <c r="H30" s="103"/>
      <c r="I30" s="275"/>
      <c r="J30" s="108"/>
    </row>
    <row r="31" spans="1:10" ht="21.75" customHeight="1">
      <c r="A31" s="642" t="s">
        <v>289</v>
      </c>
      <c r="B31" s="399" t="s">
        <v>248</v>
      </c>
      <c r="C31" s="357">
        <v>2</v>
      </c>
      <c r="D31" s="358">
        <v>0</v>
      </c>
      <c r="E31" s="79">
        <f>SUM(C31:D31)</f>
        <v>2</v>
      </c>
      <c r="F31" s="359">
        <v>2</v>
      </c>
      <c r="G31" s="358">
        <v>0</v>
      </c>
      <c r="H31" s="360">
        <f>SUM(F31:G31)</f>
        <v>2</v>
      </c>
      <c r="I31" s="32">
        <f>SUM(E31-H31)</f>
        <v>0</v>
      </c>
      <c r="J31" s="108"/>
    </row>
    <row r="32" spans="1:10" ht="21.75" customHeight="1" thickBot="1">
      <c r="A32" s="643" t="s">
        <v>99</v>
      </c>
      <c r="B32" s="644" t="s">
        <v>313</v>
      </c>
      <c r="C32" s="645">
        <f aca="true" t="shared" si="4" ref="C32:H32">SUM(C23:C31)</f>
        <v>25</v>
      </c>
      <c r="D32" s="646">
        <f t="shared" si="4"/>
        <v>97</v>
      </c>
      <c r="E32" s="647">
        <f t="shared" si="4"/>
        <v>122</v>
      </c>
      <c r="F32" s="648">
        <f t="shared" si="4"/>
        <v>17</v>
      </c>
      <c r="G32" s="646">
        <f t="shared" si="4"/>
        <v>93</v>
      </c>
      <c r="H32" s="649">
        <f t="shared" si="4"/>
        <v>110</v>
      </c>
      <c r="I32" s="650">
        <f>SUM(E32-H32)</f>
        <v>12</v>
      </c>
      <c r="J32" s="108"/>
    </row>
    <row r="33" spans="3:10" ht="21.75" customHeight="1">
      <c r="C33" s="9"/>
      <c r="D33" s="9"/>
      <c r="E33" s="9"/>
      <c r="J33" s="108"/>
    </row>
    <row r="34" spans="1:12" ht="21.75" customHeight="1">
      <c r="A34" s="700" t="s">
        <v>232</v>
      </c>
      <c r="B34" s="700"/>
      <c r="C34" s="700"/>
      <c r="D34" s="700"/>
      <c r="E34" s="700"/>
      <c r="F34" s="700"/>
      <c r="G34" s="700"/>
      <c r="H34" s="700"/>
      <c r="I34" s="700"/>
      <c r="J34" s="237"/>
      <c r="K34" s="237"/>
      <c r="L34" s="9"/>
    </row>
    <row r="35" spans="1:12" ht="21.75" customHeight="1">
      <c r="A35" s="700" t="s">
        <v>39</v>
      </c>
      <c r="B35" s="700"/>
      <c r="C35" s="700"/>
      <c r="D35" s="700"/>
      <c r="E35" s="700"/>
      <c r="F35" s="700"/>
      <c r="G35" s="700"/>
      <c r="H35" s="700"/>
      <c r="I35" s="700"/>
      <c r="J35" s="237"/>
      <c r="K35" s="237"/>
      <c r="L35" s="9"/>
    </row>
    <row r="36" spans="1:12" ht="21.75" customHeight="1" thickBot="1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9"/>
    </row>
    <row r="37" spans="1:11" ht="21.75" customHeight="1">
      <c r="A37" s="706" t="s">
        <v>84</v>
      </c>
      <c r="B37" s="719" t="s">
        <v>233</v>
      </c>
      <c r="C37" s="708" t="s">
        <v>165</v>
      </c>
      <c r="D37" s="709"/>
      <c r="E37" s="711"/>
      <c r="F37" s="709" t="s">
        <v>61</v>
      </c>
      <c r="G37" s="709"/>
      <c r="H37" s="711"/>
      <c r="I37" s="620" t="s">
        <v>62</v>
      </c>
      <c r="J37" s="9"/>
      <c r="K37" s="8"/>
    </row>
    <row r="38" spans="1:11" ht="21.75" customHeight="1" thickBot="1">
      <c r="A38" s="707"/>
      <c r="B38" s="720"/>
      <c r="C38" s="169" t="s">
        <v>234</v>
      </c>
      <c r="D38" s="170" t="s">
        <v>235</v>
      </c>
      <c r="E38" s="174" t="s">
        <v>6</v>
      </c>
      <c r="F38" s="173" t="s">
        <v>234</v>
      </c>
      <c r="G38" s="170" t="s">
        <v>235</v>
      </c>
      <c r="H38" s="174" t="s">
        <v>6</v>
      </c>
      <c r="I38" s="621" t="s">
        <v>65</v>
      </c>
      <c r="J38" s="9"/>
      <c r="K38" s="8"/>
    </row>
    <row r="39" spans="1:11" ht="21.75" customHeight="1">
      <c r="A39" s="652" t="s">
        <v>39</v>
      </c>
      <c r="B39" s="389"/>
      <c r="C39" s="178"/>
      <c r="D39" s="179"/>
      <c r="E39" s="181"/>
      <c r="F39" s="180"/>
      <c r="G39" s="179"/>
      <c r="H39" s="182"/>
      <c r="I39" s="177"/>
      <c r="J39" s="9"/>
      <c r="K39" s="8"/>
    </row>
    <row r="40" spans="1:11" ht="21.75" customHeight="1">
      <c r="A40" s="653" t="s">
        <v>101</v>
      </c>
      <c r="B40" s="185"/>
      <c r="C40" s="230"/>
      <c r="D40" s="231"/>
      <c r="E40" s="232"/>
      <c r="F40" s="233"/>
      <c r="G40" s="231"/>
      <c r="H40" s="234"/>
      <c r="I40" s="185"/>
      <c r="J40" s="9"/>
      <c r="K40" s="8"/>
    </row>
    <row r="41" spans="1:11" ht="21.75" customHeight="1">
      <c r="A41" s="654" t="s">
        <v>236</v>
      </c>
      <c r="B41" s="386" t="s">
        <v>237</v>
      </c>
      <c r="C41" s="230">
        <v>0</v>
      </c>
      <c r="D41" s="231">
        <v>3</v>
      </c>
      <c r="E41" s="235">
        <f aca="true" t="shared" si="5" ref="E41:E47">SUM(C41:D41)</f>
        <v>3</v>
      </c>
      <c r="F41" s="233">
        <v>0</v>
      </c>
      <c r="G41" s="231">
        <v>3</v>
      </c>
      <c r="H41" s="236">
        <f aca="true" t="shared" si="6" ref="H41:H47">SUM(F41:G41)</f>
        <v>3</v>
      </c>
      <c r="I41" s="201">
        <f aca="true" t="shared" si="7" ref="I41:I47">SUM(E41-H41)</f>
        <v>0</v>
      </c>
      <c r="J41" s="9"/>
      <c r="K41" s="8"/>
    </row>
    <row r="42" spans="1:11" ht="21.75" customHeight="1">
      <c r="A42" s="654" t="s">
        <v>238</v>
      </c>
      <c r="B42" s="386" t="s">
        <v>239</v>
      </c>
      <c r="C42" s="230">
        <v>0</v>
      </c>
      <c r="D42" s="231">
        <v>2</v>
      </c>
      <c r="E42" s="235">
        <f t="shared" si="5"/>
        <v>2</v>
      </c>
      <c r="F42" s="233">
        <v>0</v>
      </c>
      <c r="G42" s="231">
        <v>2</v>
      </c>
      <c r="H42" s="236">
        <f t="shared" si="6"/>
        <v>2</v>
      </c>
      <c r="I42" s="201">
        <f t="shared" si="7"/>
        <v>0</v>
      </c>
      <c r="J42" s="9"/>
      <c r="K42" s="8"/>
    </row>
    <row r="43" spans="1:11" ht="21.75" customHeight="1">
      <c r="A43" s="655" t="s">
        <v>240</v>
      </c>
      <c r="B43" s="387" t="s">
        <v>241</v>
      </c>
      <c r="C43" s="193">
        <v>3</v>
      </c>
      <c r="D43" s="194">
        <v>0</v>
      </c>
      <c r="E43" s="235">
        <f t="shared" si="5"/>
        <v>3</v>
      </c>
      <c r="F43" s="196">
        <v>3</v>
      </c>
      <c r="G43" s="194">
        <v>0</v>
      </c>
      <c r="H43" s="236">
        <f t="shared" si="6"/>
        <v>3</v>
      </c>
      <c r="I43" s="201">
        <f t="shared" si="7"/>
        <v>0</v>
      </c>
      <c r="J43" s="9"/>
      <c r="K43" s="8"/>
    </row>
    <row r="44" spans="1:11" ht="21.75" customHeight="1">
      <c r="A44" s="655" t="s">
        <v>242</v>
      </c>
      <c r="B44" s="387" t="s">
        <v>241</v>
      </c>
      <c r="C44" s="193">
        <v>2</v>
      </c>
      <c r="D44" s="194">
        <v>0</v>
      </c>
      <c r="E44" s="235">
        <f t="shared" si="5"/>
        <v>2</v>
      </c>
      <c r="F44" s="196">
        <v>2</v>
      </c>
      <c r="G44" s="194">
        <v>0</v>
      </c>
      <c r="H44" s="236">
        <f t="shared" si="6"/>
        <v>2</v>
      </c>
      <c r="I44" s="201">
        <f t="shared" si="7"/>
        <v>0</v>
      </c>
      <c r="J44" s="9"/>
      <c r="K44" s="8"/>
    </row>
    <row r="45" spans="1:11" ht="21.75" customHeight="1">
      <c r="A45" s="654" t="s">
        <v>243</v>
      </c>
      <c r="B45" s="386" t="s">
        <v>244</v>
      </c>
      <c r="C45" s="193">
        <v>1</v>
      </c>
      <c r="D45" s="194">
        <v>0</v>
      </c>
      <c r="E45" s="235">
        <f t="shared" si="5"/>
        <v>1</v>
      </c>
      <c r="F45" s="196">
        <v>1</v>
      </c>
      <c r="G45" s="194">
        <v>0</v>
      </c>
      <c r="H45" s="236">
        <f t="shared" si="6"/>
        <v>1</v>
      </c>
      <c r="I45" s="201">
        <f t="shared" si="7"/>
        <v>0</v>
      </c>
      <c r="J45" s="9"/>
      <c r="K45" s="8"/>
    </row>
    <row r="46" spans="1:11" ht="21.75" customHeight="1">
      <c r="A46" s="654" t="s">
        <v>245</v>
      </c>
      <c r="B46" s="388" t="s">
        <v>246</v>
      </c>
      <c r="C46" s="193">
        <v>2</v>
      </c>
      <c r="D46" s="194">
        <v>6</v>
      </c>
      <c r="E46" s="235">
        <f t="shared" si="5"/>
        <v>8</v>
      </c>
      <c r="F46" s="196">
        <v>2</v>
      </c>
      <c r="G46" s="194">
        <v>6</v>
      </c>
      <c r="H46" s="236">
        <f t="shared" si="6"/>
        <v>8</v>
      </c>
      <c r="I46" s="201">
        <f t="shared" si="7"/>
        <v>0</v>
      </c>
      <c r="J46" s="9"/>
      <c r="K46" s="8"/>
    </row>
    <row r="47" spans="1:11" ht="21.75" customHeight="1">
      <c r="A47" s="654" t="s">
        <v>247</v>
      </c>
      <c r="B47" s="388" t="s">
        <v>248</v>
      </c>
      <c r="C47" s="193">
        <v>3</v>
      </c>
      <c r="D47" s="194"/>
      <c r="E47" s="235">
        <f t="shared" si="5"/>
        <v>3</v>
      </c>
      <c r="F47" s="196">
        <v>3</v>
      </c>
      <c r="G47" s="194"/>
      <c r="H47" s="236">
        <f t="shared" si="6"/>
        <v>3</v>
      </c>
      <c r="I47" s="201">
        <f t="shared" si="7"/>
        <v>0</v>
      </c>
      <c r="J47" s="9"/>
      <c r="K47" s="8"/>
    </row>
    <row r="48" spans="1:11" ht="21.75" customHeight="1" thickBot="1">
      <c r="A48" s="656" t="s">
        <v>130</v>
      </c>
      <c r="B48" s="656" t="s">
        <v>249</v>
      </c>
      <c r="C48" s="657">
        <f aca="true" t="shared" si="8" ref="C48:I48">SUM(C41:C47)</f>
        <v>11</v>
      </c>
      <c r="D48" s="658">
        <f t="shared" si="8"/>
        <v>11</v>
      </c>
      <c r="E48" s="659">
        <f t="shared" si="8"/>
        <v>22</v>
      </c>
      <c r="F48" s="660">
        <f t="shared" si="8"/>
        <v>11</v>
      </c>
      <c r="G48" s="658">
        <f t="shared" si="8"/>
        <v>11</v>
      </c>
      <c r="H48" s="661">
        <f t="shared" si="8"/>
        <v>22</v>
      </c>
      <c r="I48" s="662">
        <f t="shared" si="8"/>
        <v>0</v>
      </c>
      <c r="J48" s="9"/>
      <c r="K48" s="8"/>
    </row>
    <row r="49" spans="1:12" ht="21.75" customHeight="1">
      <c r="A49" s="153"/>
      <c r="B49" s="265"/>
      <c r="C49" s="153"/>
      <c r="D49" s="153"/>
      <c r="E49" s="153"/>
      <c r="F49" s="153"/>
      <c r="G49" s="153"/>
      <c r="H49" s="153"/>
      <c r="I49" s="153"/>
      <c r="J49" s="153"/>
      <c r="K49" s="153"/>
      <c r="L49" s="9"/>
    </row>
    <row r="50" spans="1:12" ht="21.75" customHeight="1">
      <c r="A50" s="700" t="s">
        <v>250</v>
      </c>
      <c r="B50" s="700"/>
      <c r="C50" s="700"/>
      <c r="D50" s="700"/>
      <c r="E50" s="700"/>
      <c r="F50" s="700"/>
      <c r="G50" s="700"/>
      <c r="H50" s="700"/>
      <c r="I50" s="700"/>
      <c r="J50" s="409"/>
      <c r="K50" s="409"/>
      <c r="L50" s="9"/>
    </row>
    <row r="51" spans="1:12" ht="21.75" customHeight="1" thickBot="1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9"/>
    </row>
    <row r="52" spans="1:11" ht="21.75" customHeight="1">
      <c r="A52" s="706" t="s">
        <v>84</v>
      </c>
      <c r="B52" s="719" t="s">
        <v>233</v>
      </c>
      <c r="C52" s="717" t="s">
        <v>165</v>
      </c>
      <c r="D52" s="709"/>
      <c r="E52" s="710"/>
      <c r="F52" s="718" t="s">
        <v>61</v>
      </c>
      <c r="G52" s="709"/>
      <c r="H52" s="711"/>
      <c r="I52" s="620" t="s">
        <v>62</v>
      </c>
      <c r="J52" s="9"/>
      <c r="K52" s="8"/>
    </row>
    <row r="53" spans="1:11" ht="21.75" customHeight="1" thickBot="1">
      <c r="A53" s="707"/>
      <c r="B53" s="720"/>
      <c r="C53" s="169" t="s">
        <v>234</v>
      </c>
      <c r="D53" s="170" t="s">
        <v>235</v>
      </c>
      <c r="E53" s="172" t="s">
        <v>6</v>
      </c>
      <c r="F53" s="173" t="s">
        <v>234</v>
      </c>
      <c r="G53" s="170" t="s">
        <v>235</v>
      </c>
      <c r="H53" s="174" t="s">
        <v>6</v>
      </c>
      <c r="I53" s="621" t="s">
        <v>65</v>
      </c>
      <c r="J53" s="9"/>
      <c r="K53" s="8"/>
    </row>
    <row r="54" spans="1:11" ht="21.75" customHeight="1">
      <c r="A54" s="652" t="s">
        <v>39</v>
      </c>
      <c r="B54" s="389"/>
      <c r="C54" s="178"/>
      <c r="D54" s="179"/>
      <c r="E54" s="181"/>
      <c r="F54" s="180"/>
      <c r="G54" s="179"/>
      <c r="H54" s="182"/>
      <c r="I54" s="177"/>
      <c r="J54" s="9"/>
      <c r="K54" s="8"/>
    </row>
    <row r="55" spans="1:11" ht="21.75" customHeight="1">
      <c r="A55" s="653" t="s">
        <v>101</v>
      </c>
      <c r="B55" s="185"/>
      <c r="C55" s="230"/>
      <c r="D55" s="231"/>
      <c r="E55" s="232"/>
      <c r="F55" s="233"/>
      <c r="G55" s="231"/>
      <c r="H55" s="234"/>
      <c r="I55" s="185"/>
      <c r="J55" s="9"/>
      <c r="K55" s="8"/>
    </row>
    <row r="56" spans="1:11" ht="21.75" customHeight="1">
      <c r="A56" s="654" t="s">
        <v>251</v>
      </c>
      <c r="B56" s="210">
        <v>5</v>
      </c>
      <c r="C56" s="230">
        <v>4</v>
      </c>
      <c r="D56" s="231" t="s">
        <v>37</v>
      </c>
      <c r="E56" s="235">
        <f>SUM(C56:D56)</f>
        <v>4</v>
      </c>
      <c r="F56" s="233">
        <v>4</v>
      </c>
      <c r="G56" s="231" t="s">
        <v>37</v>
      </c>
      <c r="H56" s="236">
        <f>SUM(F56:G56)</f>
        <v>4</v>
      </c>
      <c r="I56" s="201">
        <f>SUM(E56-H56)</f>
        <v>0</v>
      </c>
      <c r="J56" s="9"/>
      <c r="K56" s="8"/>
    </row>
    <row r="57" spans="1:11" ht="21.75" customHeight="1">
      <c r="A57" s="655" t="s">
        <v>252</v>
      </c>
      <c r="B57" s="110">
        <v>10</v>
      </c>
      <c r="C57" s="193">
        <v>1</v>
      </c>
      <c r="D57" s="194" t="s">
        <v>37</v>
      </c>
      <c r="E57" s="235">
        <f>SUM(C57:D57)</f>
        <v>1</v>
      </c>
      <c r="F57" s="34">
        <v>1</v>
      </c>
      <c r="G57" s="194" t="s">
        <v>37</v>
      </c>
      <c r="H57" s="236">
        <f>SUM(F57:G57)</f>
        <v>1</v>
      </c>
      <c r="I57" s="201">
        <f>SUM(E57-H57)</f>
        <v>0</v>
      </c>
      <c r="J57" s="9"/>
      <c r="K57" s="8"/>
    </row>
    <row r="58" spans="1:11" ht="21.75" customHeight="1" thickBot="1">
      <c r="A58" s="656" t="s">
        <v>253</v>
      </c>
      <c r="B58" s="656">
        <f aca="true" t="shared" si="9" ref="B58:I58">SUM(B56:B57)</f>
        <v>15</v>
      </c>
      <c r="C58" s="657">
        <f t="shared" si="9"/>
        <v>5</v>
      </c>
      <c r="D58" s="658">
        <f t="shared" si="9"/>
        <v>0</v>
      </c>
      <c r="E58" s="659">
        <f t="shared" si="9"/>
        <v>5</v>
      </c>
      <c r="F58" s="660">
        <f t="shared" si="9"/>
        <v>5</v>
      </c>
      <c r="G58" s="658">
        <f t="shared" si="9"/>
        <v>0</v>
      </c>
      <c r="H58" s="661">
        <f t="shared" si="9"/>
        <v>5</v>
      </c>
      <c r="I58" s="662">
        <f t="shared" si="9"/>
        <v>0</v>
      </c>
      <c r="J58" s="9"/>
      <c r="K58" s="8"/>
    </row>
  </sheetData>
  <sheetProtection/>
  <mergeCells count="23">
    <mergeCell ref="A1:I1"/>
    <mergeCell ref="A2:I2"/>
    <mergeCell ref="A4:A5"/>
    <mergeCell ref="B4:B5"/>
    <mergeCell ref="C4:E4"/>
    <mergeCell ref="F4:H4"/>
    <mergeCell ref="C19:E19"/>
    <mergeCell ref="F19:H19"/>
    <mergeCell ref="A17:I17"/>
    <mergeCell ref="F52:H52"/>
    <mergeCell ref="B52:B53"/>
    <mergeCell ref="A37:A38"/>
    <mergeCell ref="B37:B38"/>
    <mergeCell ref="A16:I16"/>
    <mergeCell ref="A19:A20"/>
    <mergeCell ref="B19:B20"/>
    <mergeCell ref="A50:I50"/>
    <mergeCell ref="C52:E52"/>
    <mergeCell ref="C37:E37"/>
    <mergeCell ref="F37:H37"/>
    <mergeCell ref="A34:I34"/>
    <mergeCell ref="A35:I35"/>
    <mergeCell ref="A52:A53"/>
  </mergeCells>
  <printOptions/>
  <pageMargins left="0.5905511811023623" right="0.1968503937007874" top="0.5118110236220472" bottom="0.2362204724409449" header="0.5118110236220472" footer="0.5118110236220472"/>
  <pageSetup firstPageNumber="4" useFirstPageNumber="1" horizontalDpi="600" verticalDpi="600" orientation="portrait" paperSize="9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&amp;P&amp;R&amp;"TH SarabunPSK,ธรรมดา"&amp;12ข้อมูล ณ วันที่ 7 กันยายน 2560</oddFooter>
  </headerFooter>
  <rowBreaks count="2" manualBreakCount="2">
    <brk id="14" max="255" man="1"/>
    <brk id="3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Q161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S12" sqref="S12"/>
    </sheetView>
  </sheetViews>
  <sheetFormatPr defaultColWidth="9.00390625" defaultRowHeight="21" customHeight="1"/>
  <cols>
    <col min="1" max="1" width="20.50390625" style="431" customWidth="1"/>
    <col min="2" max="2" width="4.00390625" style="431" customWidth="1"/>
    <col min="3" max="4" width="4.25390625" style="431" customWidth="1"/>
    <col min="5" max="5" width="4.625" style="431" customWidth="1"/>
    <col min="6" max="7" width="5.75390625" style="431" bestFit="1" customWidth="1"/>
    <col min="8" max="8" width="4.625" style="431" customWidth="1"/>
    <col min="9" max="9" width="4.75390625" style="431" bestFit="1" customWidth="1"/>
    <col min="10" max="10" width="4.625" style="431" customWidth="1"/>
    <col min="11" max="11" width="4.75390625" style="431" customWidth="1"/>
    <col min="12" max="12" width="5.75390625" style="431" bestFit="1" customWidth="1"/>
    <col min="13" max="13" width="6.625" style="431" bestFit="1" customWidth="1"/>
    <col min="14" max="16" width="4.00390625" style="431" customWidth="1"/>
    <col min="17" max="17" width="4.625" style="431" bestFit="1" customWidth="1"/>
    <col min="18" max="16384" width="9.00390625" style="431" customWidth="1"/>
  </cols>
  <sheetData>
    <row r="1" spans="1:17" ht="21" customHeight="1">
      <c r="A1" s="729" t="s">
        <v>83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</row>
    <row r="2" spans="1:17" ht="21" customHeight="1">
      <c r="A2" s="729" t="s">
        <v>433</v>
      </c>
      <c r="B2" s="729"/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  <c r="Q2" s="729"/>
    </row>
    <row r="3" spans="1:17" ht="21" customHeight="1">
      <c r="A3" s="608"/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9"/>
      <c r="O3" s="609"/>
      <c r="P3" s="610"/>
      <c r="Q3" s="610"/>
    </row>
    <row r="4" spans="1:17" ht="42.75" customHeight="1">
      <c r="A4" s="733" t="s">
        <v>84</v>
      </c>
      <c r="B4" s="721" t="s">
        <v>223</v>
      </c>
      <c r="C4" s="721"/>
      <c r="D4" s="721"/>
      <c r="E4" s="739" t="s">
        <v>224</v>
      </c>
      <c r="F4" s="721"/>
      <c r="G4" s="740"/>
      <c r="H4" s="721" t="s">
        <v>225</v>
      </c>
      <c r="I4" s="721"/>
      <c r="J4" s="721"/>
      <c r="K4" s="295" t="s">
        <v>6</v>
      </c>
      <c r="L4" s="295"/>
      <c r="M4" s="295"/>
      <c r="N4" s="724" t="s">
        <v>429</v>
      </c>
      <c r="O4" s="725"/>
      <c r="P4" s="724" t="s">
        <v>430</v>
      </c>
      <c r="Q4" s="725"/>
    </row>
    <row r="5" spans="1:17" ht="24" customHeight="1">
      <c r="A5" s="734"/>
      <c r="B5" s="296" t="s">
        <v>4</v>
      </c>
      <c r="C5" s="297" t="s">
        <v>5</v>
      </c>
      <c r="D5" s="298" t="s">
        <v>6</v>
      </c>
      <c r="E5" s="299" t="s">
        <v>4</v>
      </c>
      <c r="F5" s="297" t="s">
        <v>5</v>
      </c>
      <c r="G5" s="300" t="s">
        <v>6</v>
      </c>
      <c r="H5" s="296" t="s">
        <v>4</v>
      </c>
      <c r="I5" s="297" t="s">
        <v>5</v>
      </c>
      <c r="J5" s="298" t="s">
        <v>6</v>
      </c>
      <c r="K5" s="299" t="s">
        <v>4</v>
      </c>
      <c r="L5" s="297" t="s">
        <v>5</v>
      </c>
      <c r="M5" s="300" t="s">
        <v>6</v>
      </c>
      <c r="N5" s="458" t="s">
        <v>4</v>
      </c>
      <c r="O5" s="466" t="s">
        <v>5</v>
      </c>
      <c r="P5" s="458" t="s">
        <v>4</v>
      </c>
      <c r="Q5" s="466" t="s">
        <v>5</v>
      </c>
    </row>
    <row r="6" spans="1:17" ht="21" customHeight="1">
      <c r="A6" s="301" t="s">
        <v>85</v>
      </c>
      <c r="B6" s="302"/>
      <c r="C6" s="303"/>
      <c r="D6" s="304"/>
      <c r="E6" s="305"/>
      <c r="F6" s="303"/>
      <c r="G6" s="306"/>
      <c r="H6" s="302"/>
      <c r="I6" s="303"/>
      <c r="J6" s="304"/>
      <c r="K6" s="305"/>
      <c r="L6" s="303"/>
      <c r="M6" s="306"/>
      <c r="N6" s="307"/>
      <c r="O6" s="467"/>
      <c r="P6" s="307"/>
      <c r="Q6" s="467"/>
    </row>
    <row r="7" spans="1:17" ht="21" customHeight="1">
      <c r="A7" s="308" t="s">
        <v>178</v>
      </c>
      <c r="B7" s="309">
        <v>0</v>
      </c>
      <c r="C7" s="310">
        <v>0</v>
      </c>
      <c r="D7" s="311">
        <f>SUM(B7:C7)</f>
        <v>0</v>
      </c>
      <c r="E7" s="312">
        <v>5</v>
      </c>
      <c r="F7" s="310">
        <v>25</v>
      </c>
      <c r="G7" s="313">
        <f>SUM(E7:F7)</f>
        <v>30</v>
      </c>
      <c r="H7" s="309">
        <v>1</v>
      </c>
      <c r="I7" s="310">
        <v>0</v>
      </c>
      <c r="J7" s="311">
        <f>SUM(H7:I7)</f>
        <v>1</v>
      </c>
      <c r="K7" s="312">
        <f>SUM(B7,E7,H7)</f>
        <v>6</v>
      </c>
      <c r="L7" s="310">
        <f>SUM(C7,F7,I7)</f>
        <v>25</v>
      </c>
      <c r="M7" s="313">
        <f>SUM(K7:L7)</f>
        <v>31</v>
      </c>
      <c r="N7" s="314">
        <v>1</v>
      </c>
      <c r="O7" s="468">
        <v>6</v>
      </c>
      <c r="P7" s="314">
        <v>1</v>
      </c>
      <c r="Q7" s="468">
        <v>10</v>
      </c>
    </row>
    <row r="8" spans="1:17" ht="21" customHeight="1">
      <c r="A8" s="315" t="s">
        <v>179</v>
      </c>
      <c r="B8" s="309">
        <v>0</v>
      </c>
      <c r="C8" s="310">
        <v>0</v>
      </c>
      <c r="D8" s="311">
        <f aca="true" t="shared" si="0" ref="D8:D18">SUM(B8:C8)</f>
        <v>0</v>
      </c>
      <c r="E8" s="312">
        <v>2</v>
      </c>
      <c r="F8" s="310">
        <v>46</v>
      </c>
      <c r="G8" s="313">
        <f aca="true" t="shared" si="1" ref="G8:G18">SUM(E8:F8)</f>
        <v>48</v>
      </c>
      <c r="H8" s="309">
        <v>0</v>
      </c>
      <c r="I8" s="310">
        <v>0</v>
      </c>
      <c r="J8" s="311">
        <f aca="true" t="shared" si="2" ref="J8:J18">SUM(H8:I8)</f>
        <v>0</v>
      </c>
      <c r="K8" s="312">
        <f aca="true" t="shared" si="3" ref="K8:K18">SUM(B8,E8,H8)</f>
        <v>2</v>
      </c>
      <c r="L8" s="310">
        <f aca="true" t="shared" si="4" ref="L8:L18">SUM(C8,F8,I8)</f>
        <v>46</v>
      </c>
      <c r="M8" s="313">
        <f aca="true" t="shared" si="5" ref="M8:M18">SUM(K8:L8)</f>
        <v>48</v>
      </c>
      <c r="N8" s="314">
        <v>0</v>
      </c>
      <c r="O8" s="468">
        <v>7</v>
      </c>
      <c r="P8" s="314">
        <v>1</v>
      </c>
      <c r="Q8" s="468">
        <v>24</v>
      </c>
    </row>
    <row r="9" spans="1:17" ht="21" customHeight="1">
      <c r="A9" s="315" t="s">
        <v>102</v>
      </c>
      <c r="B9" s="309">
        <v>1</v>
      </c>
      <c r="C9" s="310">
        <v>0</v>
      </c>
      <c r="D9" s="311">
        <f t="shared" si="0"/>
        <v>1</v>
      </c>
      <c r="E9" s="312">
        <v>4</v>
      </c>
      <c r="F9" s="310">
        <v>17</v>
      </c>
      <c r="G9" s="313">
        <f t="shared" si="1"/>
        <v>21</v>
      </c>
      <c r="H9" s="309">
        <v>0</v>
      </c>
      <c r="I9" s="310">
        <v>1</v>
      </c>
      <c r="J9" s="311">
        <f t="shared" si="2"/>
        <v>1</v>
      </c>
      <c r="K9" s="312">
        <f t="shared" si="3"/>
        <v>5</v>
      </c>
      <c r="L9" s="310">
        <f t="shared" si="4"/>
        <v>18</v>
      </c>
      <c r="M9" s="313">
        <f t="shared" si="5"/>
        <v>23</v>
      </c>
      <c r="N9" s="314">
        <v>0</v>
      </c>
      <c r="O9" s="468">
        <v>0</v>
      </c>
      <c r="P9" s="314">
        <v>0</v>
      </c>
      <c r="Q9" s="468">
        <v>0</v>
      </c>
    </row>
    <row r="10" spans="1:17" ht="21" customHeight="1">
      <c r="A10" s="315" t="s">
        <v>180</v>
      </c>
      <c r="B10" s="309">
        <v>0</v>
      </c>
      <c r="C10" s="310">
        <v>0</v>
      </c>
      <c r="D10" s="311">
        <f t="shared" si="0"/>
        <v>0</v>
      </c>
      <c r="E10" s="312">
        <v>6</v>
      </c>
      <c r="F10" s="310">
        <v>14</v>
      </c>
      <c r="G10" s="313">
        <f t="shared" si="1"/>
        <v>20</v>
      </c>
      <c r="H10" s="309">
        <v>0</v>
      </c>
      <c r="I10" s="310">
        <v>0</v>
      </c>
      <c r="J10" s="311">
        <f t="shared" si="2"/>
        <v>0</v>
      </c>
      <c r="K10" s="312">
        <f t="shared" si="3"/>
        <v>6</v>
      </c>
      <c r="L10" s="310">
        <f t="shared" si="4"/>
        <v>14</v>
      </c>
      <c r="M10" s="313">
        <f t="shared" si="5"/>
        <v>20</v>
      </c>
      <c r="N10" s="314">
        <v>2</v>
      </c>
      <c r="O10" s="468">
        <v>1</v>
      </c>
      <c r="P10" s="314">
        <v>2</v>
      </c>
      <c r="Q10" s="468">
        <v>8</v>
      </c>
    </row>
    <row r="11" spans="1:17" ht="21" customHeight="1">
      <c r="A11" s="308" t="s">
        <v>169</v>
      </c>
      <c r="B11" s="309">
        <v>0</v>
      </c>
      <c r="C11" s="310">
        <v>0</v>
      </c>
      <c r="D11" s="311">
        <f t="shared" si="0"/>
        <v>0</v>
      </c>
      <c r="E11" s="312">
        <v>18</v>
      </c>
      <c r="F11" s="310">
        <v>21</v>
      </c>
      <c r="G11" s="313">
        <f t="shared" si="1"/>
        <v>39</v>
      </c>
      <c r="H11" s="309">
        <v>0</v>
      </c>
      <c r="I11" s="310">
        <v>1</v>
      </c>
      <c r="J11" s="311">
        <f t="shared" si="2"/>
        <v>1</v>
      </c>
      <c r="K11" s="312">
        <f t="shared" si="3"/>
        <v>18</v>
      </c>
      <c r="L11" s="310">
        <f t="shared" si="4"/>
        <v>22</v>
      </c>
      <c r="M11" s="313">
        <f t="shared" si="5"/>
        <v>40</v>
      </c>
      <c r="N11" s="314">
        <v>0</v>
      </c>
      <c r="O11" s="468">
        <v>5</v>
      </c>
      <c r="P11" s="314">
        <v>7</v>
      </c>
      <c r="Q11" s="468">
        <v>9</v>
      </c>
    </row>
    <row r="12" spans="1:17" ht="21" customHeight="1">
      <c r="A12" s="315" t="s">
        <v>170</v>
      </c>
      <c r="B12" s="309">
        <v>1</v>
      </c>
      <c r="C12" s="310">
        <v>0</v>
      </c>
      <c r="D12" s="311">
        <f t="shared" si="0"/>
        <v>1</v>
      </c>
      <c r="E12" s="312">
        <v>38</v>
      </c>
      <c r="F12" s="310">
        <v>21</v>
      </c>
      <c r="G12" s="313">
        <f t="shared" si="1"/>
        <v>59</v>
      </c>
      <c r="H12" s="309">
        <v>0</v>
      </c>
      <c r="I12" s="310">
        <v>0</v>
      </c>
      <c r="J12" s="311">
        <f t="shared" si="2"/>
        <v>0</v>
      </c>
      <c r="K12" s="312">
        <f t="shared" si="3"/>
        <v>39</v>
      </c>
      <c r="L12" s="310">
        <f t="shared" si="4"/>
        <v>21</v>
      </c>
      <c r="M12" s="313">
        <f t="shared" si="5"/>
        <v>60</v>
      </c>
      <c r="N12" s="314">
        <v>1</v>
      </c>
      <c r="O12" s="468">
        <v>2</v>
      </c>
      <c r="P12" s="314">
        <v>3</v>
      </c>
      <c r="Q12" s="468">
        <v>1</v>
      </c>
    </row>
    <row r="13" spans="1:17" ht="21" customHeight="1">
      <c r="A13" s="315" t="s">
        <v>171</v>
      </c>
      <c r="B13" s="309">
        <v>0</v>
      </c>
      <c r="C13" s="310">
        <v>0</v>
      </c>
      <c r="D13" s="311">
        <f t="shared" si="0"/>
        <v>0</v>
      </c>
      <c r="E13" s="312">
        <v>6</v>
      </c>
      <c r="F13" s="310">
        <v>46</v>
      </c>
      <c r="G13" s="313">
        <f t="shared" si="1"/>
        <v>52</v>
      </c>
      <c r="H13" s="309">
        <v>0</v>
      </c>
      <c r="I13" s="310">
        <v>2</v>
      </c>
      <c r="J13" s="311">
        <f t="shared" si="2"/>
        <v>2</v>
      </c>
      <c r="K13" s="312">
        <f t="shared" si="3"/>
        <v>6</v>
      </c>
      <c r="L13" s="310">
        <f t="shared" si="4"/>
        <v>48</v>
      </c>
      <c r="M13" s="313">
        <f t="shared" si="5"/>
        <v>54</v>
      </c>
      <c r="N13" s="314">
        <v>3</v>
      </c>
      <c r="O13" s="468">
        <v>4</v>
      </c>
      <c r="P13" s="314">
        <v>1</v>
      </c>
      <c r="Q13" s="468">
        <v>25</v>
      </c>
    </row>
    <row r="14" spans="1:17" ht="21" customHeight="1">
      <c r="A14" s="315" t="s">
        <v>172</v>
      </c>
      <c r="B14" s="309">
        <v>0</v>
      </c>
      <c r="C14" s="310">
        <v>0</v>
      </c>
      <c r="D14" s="311">
        <f t="shared" si="0"/>
        <v>0</v>
      </c>
      <c r="E14" s="312">
        <v>5</v>
      </c>
      <c r="F14" s="310">
        <v>34</v>
      </c>
      <c r="G14" s="313">
        <f t="shared" si="1"/>
        <v>39</v>
      </c>
      <c r="H14" s="309">
        <v>0</v>
      </c>
      <c r="I14" s="310">
        <v>0</v>
      </c>
      <c r="J14" s="311">
        <f t="shared" si="2"/>
        <v>0</v>
      </c>
      <c r="K14" s="312">
        <f t="shared" si="3"/>
        <v>5</v>
      </c>
      <c r="L14" s="310">
        <f t="shared" si="4"/>
        <v>34</v>
      </c>
      <c r="M14" s="313">
        <f t="shared" si="5"/>
        <v>39</v>
      </c>
      <c r="N14" s="314">
        <v>2</v>
      </c>
      <c r="O14" s="468">
        <v>12</v>
      </c>
      <c r="P14" s="314">
        <v>0</v>
      </c>
      <c r="Q14" s="468">
        <v>16</v>
      </c>
    </row>
    <row r="15" spans="1:17" ht="21" customHeight="1">
      <c r="A15" s="315" t="s">
        <v>181</v>
      </c>
      <c r="B15" s="309">
        <v>0</v>
      </c>
      <c r="C15" s="310">
        <v>1</v>
      </c>
      <c r="D15" s="311">
        <f t="shared" si="0"/>
        <v>1</v>
      </c>
      <c r="E15" s="312">
        <v>5</v>
      </c>
      <c r="F15" s="310">
        <v>37</v>
      </c>
      <c r="G15" s="313">
        <f t="shared" si="1"/>
        <v>42</v>
      </c>
      <c r="H15" s="309">
        <v>0</v>
      </c>
      <c r="I15" s="310">
        <v>1</v>
      </c>
      <c r="J15" s="311">
        <f t="shared" si="2"/>
        <v>1</v>
      </c>
      <c r="K15" s="312">
        <f t="shared" si="3"/>
        <v>5</v>
      </c>
      <c r="L15" s="310">
        <f t="shared" si="4"/>
        <v>39</v>
      </c>
      <c r="M15" s="313">
        <f t="shared" si="5"/>
        <v>44</v>
      </c>
      <c r="N15" s="314">
        <v>0</v>
      </c>
      <c r="O15" s="468">
        <v>2</v>
      </c>
      <c r="P15" s="314">
        <v>1</v>
      </c>
      <c r="Q15" s="468">
        <v>6</v>
      </c>
    </row>
    <row r="16" spans="1:17" ht="21" customHeight="1">
      <c r="A16" s="315" t="s">
        <v>182</v>
      </c>
      <c r="B16" s="309">
        <v>0</v>
      </c>
      <c r="C16" s="310">
        <v>0</v>
      </c>
      <c r="D16" s="311">
        <f t="shared" si="0"/>
        <v>0</v>
      </c>
      <c r="E16" s="312">
        <v>5</v>
      </c>
      <c r="F16" s="310">
        <v>32</v>
      </c>
      <c r="G16" s="313">
        <f t="shared" si="1"/>
        <v>37</v>
      </c>
      <c r="H16" s="309">
        <v>0</v>
      </c>
      <c r="I16" s="310">
        <v>0</v>
      </c>
      <c r="J16" s="311">
        <f t="shared" si="2"/>
        <v>0</v>
      </c>
      <c r="K16" s="312">
        <f t="shared" si="3"/>
        <v>5</v>
      </c>
      <c r="L16" s="310">
        <f t="shared" si="4"/>
        <v>32</v>
      </c>
      <c r="M16" s="313">
        <f t="shared" si="5"/>
        <v>37</v>
      </c>
      <c r="N16" s="314">
        <v>0</v>
      </c>
      <c r="O16" s="468">
        <v>1</v>
      </c>
      <c r="P16" s="314">
        <v>0</v>
      </c>
      <c r="Q16" s="468">
        <v>1</v>
      </c>
    </row>
    <row r="17" spans="1:17" ht="21" customHeight="1">
      <c r="A17" s="315" t="s">
        <v>183</v>
      </c>
      <c r="B17" s="309">
        <v>0</v>
      </c>
      <c r="C17" s="310">
        <v>0</v>
      </c>
      <c r="D17" s="311">
        <f t="shared" si="0"/>
        <v>0</v>
      </c>
      <c r="E17" s="312">
        <v>11</v>
      </c>
      <c r="F17" s="310">
        <v>37</v>
      </c>
      <c r="G17" s="313">
        <f t="shared" si="1"/>
        <v>48</v>
      </c>
      <c r="H17" s="309">
        <v>0</v>
      </c>
      <c r="I17" s="310">
        <v>0</v>
      </c>
      <c r="J17" s="311">
        <f t="shared" si="2"/>
        <v>0</v>
      </c>
      <c r="K17" s="312">
        <f t="shared" si="3"/>
        <v>11</v>
      </c>
      <c r="L17" s="310">
        <f t="shared" si="4"/>
        <v>37</v>
      </c>
      <c r="M17" s="313">
        <f t="shared" si="5"/>
        <v>48</v>
      </c>
      <c r="N17" s="314">
        <v>0</v>
      </c>
      <c r="O17" s="468">
        <v>0</v>
      </c>
      <c r="P17" s="314">
        <v>0</v>
      </c>
      <c r="Q17" s="468">
        <v>1</v>
      </c>
    </row>
    <row r="18" spans="1:17" ht="21" customHeight="1">
      <c r="A18" s="316" t="s">
        <v>184</v>
      </c>
      <c r="B18" s="302">
        <v>0</v>
      </c>
      <c r="C18" s="303">
        <v>0</v>
      </c>
      <c r="D18" s="311">
        <f t="shared" si="0"/>
        <v>0</v>
      </c>
      <c r="E18" s="305">
        <v>21</v>
      </c>
      <c r="F18" s="303">
        <v>53</v>
      </c>
      <c r="G18" s="313">
        <f t="shared" si="1"/>
        <v>74</v>
      </c>
      <c r="H18" s="302">
        <v>0</v>
      </c>
      <c r="I18" s="303">
        <v>1</v>
      </c>
      <c r="J18" s="311">
        <f t="shared" si="2"/>
        <v>1</v>
      </c>
      <c r="K18" s="312">
        <f t="shared" si="3"/>
        <v>21</v>
      </c>
      <c r="L18" s="310">
        <f t="shared" si="4"/>
        <v>54</v>
      </c>
      <c r="M18" s="313">
        <f t="shared" si="5"/>
        <v>75</v>
      </c>
      <c r="N18" s="307">
        <v>2</v>
      </c>
      <c r="O18" s="467">
        <v>7</v>
      </c>
      <c r="P18" s="307">
        <v>10</v>
      </c>
      <c r="Q18" s="467">
        <v>25</v>
      </c>
    </row>
    <row r="19" spans="1:17" ht="21" customHeight="1">
      <c r="A19" s="319" t="s">
        <v>6</v>
      </c>
      <c r="B19" s="296">
        <f aca="true" t="shared" si="6" ref="B19:Q19">SUM(B7:B18)</f>
        <v>2</v>
      </c>
      <c r="C19" s="297">
        <f t="shared" si="6"/>
        <v>1</v>
      </c>
      <c r="D19" s="320">
        <f t="shared" si="6"/>
        <v>3</v>
      </c>
      <c r="E19" s="299">
        <f t="shared" si="6"/>
        <v>126</v>
      </c>
      <c r="F19" s="297">
        <f t="shared" si="6"/>
        <v>383</v>
      </c>
      <c r="G19" s="321">
        <f t="shared" si="6"/>
        <v>509</v>
      </c>
      <c r="H19" s="296">
        <f t="shared" si="6"/>
        <v>1</v>
      </c>
      <c r="I19" s="297">
        <f t="shared" si="6"/>
        <v>6</v>
      </c>
      <c r="J19" s="320">
        <f t="shared" si="6"/>
        <v>7</v>
      </c>
      <c r="K19" s="299">
        <f t="shared" si="6"/>
        <v>129</v>
      </c>
      <c r="L19" s="297">
        <f t="shared" si="6"/>
        <v>390</v>
      </c>
      <c r="M19" s="321">
        <f t="shared" si="6"/>
        <v>519</v>
      </c>
      <c r="N19" s="322">
        <f t="shared" si="6"/>
        <v>11</v>
      </c>
      <c r="O19" s="466">
        <f t="shared" si="6"/>
        <v>47</v>
      </c>
      <c r="P19" s="322">
        <f t="shared" si="6"/>
        <v>26</v>
      </c>
      <c r="Q19" s="470">
        <f t="shared" si="6"/>
        <v>126</v>
      </c>
    </row>
    <row r="20" spans="1:17" ht="21" customHeight="1">
      <c r="A20" s="301" t="s">
        <v>86</v>
      </c>
      <c r="B20" s="302"/>
      <c r="C20" s="303"/>
      <c r="D20" s="304"/>
      <c r="E20" s="305"/>
      <c r="F20" s="303"/>
      <c r="G20" s="306"/>
      <c r="H20" s="302"/>
      <c r="I20" s="303"/>
      <c r="J20" s="304"/>
      <c r="K20" s="305"/>
      <c r="L20" s="303"/>
      <c r="M20" s="306"/>
      <c r="N20" s="307"/>
      <c r="O20" s="467"/>
      <c r="P20" s="307"/>
      <c r="Q20" s="467"/>
    </row>
    <row r="21" spans="1:17" ht="21" customHeight="1">
      <c r="A21" s="315" t="s">
        <v>185</v>
      </c>
      <c r="B21" s="309">
        <v>0</v>
      </c>
      <c r="C21" s="310">
        <v>0</v>
      </c>
      <c r="D21" s="311">
        <f>SUM(B21:C21)</f>
        <v>0</v>
      </c>
      <c r="E21" s="312">
        <v>11</v>
      </c>
      <c r="F21" s="310">
        <v>34</v>
      </c>
      <c r="G21" s="313">
        <f>SUM(E21:F21)</f>
        <v>45</v>
      </c>
      <c r="H21" s="309">
        <v>1</v>
      </c>
      <c r="I21" s="310">
        <v>4</v>
      </c>
      <c r="J21" s="311">
        <f>SUM(H21:I21)</f>
        <v>5</v>
      </c>
      <c r="K21" s="312">
        <f>SUM(B21,E21,H21)</f>
        <v>12</v>
      </c>
      <c r="L21" s="310">
        <f>SUM(C21,F21,I21)</f>
        <v>38</v>
      </c>
      <c r="M21" s="313">
        <f>SUM(K21:L21)</f>
        <v>50</v>
      </c>
      <c r="N21" s="314">
        <v>0</v>
      </c>
      <c r="O21" s="468">
        <v>0</v>
      </c>
      <c r="P21" s="314">
        <v>1</v>
      </c>
      <c r="Q21" s="468">
        <v>0</v>
      </c>
    </row>
    <row r="22" spans="1:17" ht="21" customHeight="1">
      <c r="A22" s="315" t="s">
        <v>186</v>
      </c>
      <c r="B22" s="309">
        <v>1</v>
      </c>
      <c r="C22" s="310">
        <v>2</v>
      </c>
      <c r="D22" s="311">
        <f aca="true" t="shared" si="7" ref="D22:D30">SUM(B22:C22)</f>
        <v>3</v>
      </c>
      <c r="E22" s="312">
        <v>16</v>
      </c>
      <c r="F22" s="310">
        <v>29</v>
      </c>
      <c r="G22" s="313">
        <f aca="true" t="shared" si="8" ref="G22:G30">SUM(E22:F22)</f>
        <v>45</v>
      </c>
      <c r="H22" s="309">
        <v>2</v>
      </c>
      <c r="I22" s="310">
        <v>1</v>
      </c>
      <c r="J22" s="311">
        <f aca="true" t="shared" si="9" ref="J22:J30">SUM(H22:I22)</f>
        <v>3</v>
      </c>
      <c r="K22" s="312">
        <f aca="true" t="shared" si="10" ref="K22:K30">SUM(B22,E22,H22)</f>
        <v>19</v>
      </c>
      <c r="L22" s="310">
        <f aca="true" t="shared" si="11" ref="L22:L30">SUM(C22,F22,I22)</f>
        <v>32</v>
      </c>
      <c r="M22" s="313">
        <f aca="true" t="shared" si="12" ref="M22:M30">SUM(K22:L22)</f>
        <v>51</v>
      </c>
      <c r="N22" s="314">
        <v>0</v>
      </c>
      <c r="O22" s="468">
        <v>0</v>
      </c>
      <c r="P22" s="314">
        <v>1</v>
      </c>
      <c r="Q22" s="468">
        <v>2</v>
      </c>
    </row>
    <row r="23" spans="1:17" ht="21" customHeight="1">
      <c r="A23" s="315" t="s">
        <v>187</v>
      </c>
      <c r="B23" s="309">
        <v>0</v>
      </c>
      <c r="C23" s="310">
        <v>2</v>
      </c>
      <c r="D23" s="311">
        <f t="shared" si="7"/>
        <v>2</v>
      </c>
      <c r="E23" s="312">
        <v>6</v>
      </c>
      <c r="F23" s="310">
        <v>10</v>
      </c>
      <c r="G23" s="313">
        <f t="shared" si="8"/>
        <v>16</v>
      </c>
      <c r="H23" s="309">
        <v>3</v>
      </c>
      <c r="I23" s="310">
        <v>1</v>
      </c>
      <c r="J23" s="311">
        <f t="shared" si="9"/>
        <v>4</v>
      </c>
      <c r="K23" s="312">
        <f t="shared" si="10"/>
        <v>9</v>
      </c>
      <c r="L23" s="310">
        <f t="shared" si="11"/>
        <v>13</v>
      </c>
      <c r="M23" s="313">
        <f t="shared" si="12"/>
        <v>22</v>
      </c>
      <c r="N23" s="314">
        <v>1</v>
      </c>
      <c r="O23" s="468">
        <v>0</v>
      </c>
      <c r="P23" s="314">
        <v>2</v>
      </c>
      <c r="Q23" s="468">
        <v>1</v>
      </c>
    </row>
    <row r="24" spans="1:17" ht="21" customHeight="1">
      <c r="A24" s="315" t="s">
        <v>188</v>
      </c>
      <c r="B24" s="309">
        <v>0</v>
      </c>
      <c r="C24" s="310">
        <v>1</v>
      </c>
      <c r="D24" s="311">
        <f t="shared" si="7"/>
        <v>1</v>
      </c>
      <c r="E24" s="312">
        <v>6</v>
      </c>
      <c r="F24" s="310">
        <v>63</v>
      </c>
      <c r="G24" s="313">
        <f t="shared" si="8"/>
        <v>69</v>
      </c>
      <c r="H24" s="309">
        <v>0</v>
      </c>
      <c r="I24" s="310">
        <v>0</v>
      </c>
      <c r="J24" s="311">
        <f t="shared" si="9"/>
        <v>0</v>
      </c>
      <c r="K24" s="312">
        <f t="shared" si="10"/>
        <v>6</v>
      </c>
      <c r="L24" s="310">
        <f t="shared" si="11"/>
        <v>64</v>
      </c>
      <c r="M24" s="313">
        <f t="shared" si="12"/>
        <v>70</v>
      </c>
      <c r="N24" s="314">
        <v>2</v>
      </c>
      <c r="O24" s="468">
        <v>5</v>
      </c>
      <c r="P24" s="314">
        <v>1</v>
      </c>
      <c r="Q24" s="468">
        <v>9</v>
      </c>
    </row>
    <row r="25" spans="1:17" ht="21" customHeight="1">
      <c r="A25" s="315" t="s">
        <v>189</v>
      </c>
      <c r="B25" s="309">
        <v>0</v>
      </c>
      <c r="C25" s="310">
        <v>0</v>
      </c>
      <c r="D25" s="311">
        <f t="shared" si="7"/>
        <v>0</v>
      </c>
      <c r="E25" s="312">
        <v>0</v>
      </c>
      <c r="F25" s="310">
        <v>0</v>
      </c>
      <c r="G25" s="313">
        <f t="shared" si="8"/>
        <v>0</v>
      </c>
      <c r="H25" s="309">
        <v>1</v>
      </c>
      <c r="I25" s="310">
        <v>0</v>
      </c>
      <c r="J25" s="311">
        <f t="shared" si="9"/>
        <v>1</v>
      </c>
      <c r="K25" s="312">
        <f t="shared" si="10"/>
        <v>1</v>
      </c>
      <c r="L25" s="310">
        <f t="shared" si="11"/>
        <v>0</v>
      </c>
      <c r="M25" s="313">
        <f t="shared" si="12"/>
        <v>1</v>
      </c>
      <c r="N25" s="314">
        <v>0</v>
      </c>
      <c r="O25" s="468">
        <v>0</v>
      </c>
      <c r="P25" s="314">
        <v>0</v>
      </c>
      <c r="Q25" s="468">
        <v>0</v>
      </c>
    </row>
    <row r="26" spans="1:17" ht="21" customHeight="1">
      <c r="A26" s="315" t="s">
        <v>171</v>
      </c>
      <c r="B26" s="309">
        <v>0</v>
      </c>
      <c r="C26" s="310">
        <v>0</v>
      </c>
      <c r="D26" s="311">
        <f t="shared" si="7"/>
        <v>0</v>
      </c>
      <c r="E26" s="312">
        <v>5</v>
      </c>
      <c r="F26" s="310">
        <v>22</v>
      </c>
      <c r="G26" s="313">
        <f t="shared" si="8"/>
        <v>27</v>
      </c>
      <c r="H26" s="309">
        <v>1</v>
      </c>
      <c r="I26" s="310">
        <v>2</v>
      </c>
      <c r="J26" s="311">
        <f t="shared" si="9"/>
        <v>3</v>
      </c>
      <c r="K26" s="312">
        <f t="shared" si="10"/>
        <v>6</v>
      </c>
      <c r="L26" s="310">
        <f t="shared" si="11"/>
        <v>24</v>
      </c>
      <c r="M26" s="313">
        <f t="shared" si="12"/>
        <v>30</v>
      </c>
      <c r="N26" s="314">
        <v>0</v>
      </c>
      <c r="O26" s="468">
        <v>1</v>
      </c>
      <c r="P26" s="314">
        <v>0</v>
      </c>
      <c r="Q26" s="468">
        <v>4</v>
      </c>
    </row>
    <row r="27" spans="1:17" ht="21" customHeight="1">
      <c r="A27" s="315" t="s">
        <v>190</v>
      </c>
      <c r="B27" s="309">
        <v>0</v>
      </c>
      <c r="C27" s="310">
        <v>0</v>
      </c>
      <c r="D27" s="311">
        <f t="shared" si="7"/>
        <v>0</v>
      </c>
      <c r="E27" s="312">
        <v>6</v>
      </c>
      <c r="F27" s="310">
        <v>23</v>
      </c>
      <c r="G27" s="313">
        <f t="shared" si="8"/>
        <v>29</v>
      </c>
      <c r="H27" s="309">
        <v>1</v>
      </c>
      <c r="I27" s="310">
        <v>0</v>
      </c>
      <c r="J27" s="311">
        <f t="shared" si="9"/>
        <v>1</v>
      </c>
      <c r="K27" s="312">
        <f t="shared" si="10"/>
        <v>7</v>
      </c>
      <c r="L27" s="310">
        <f t="shared" si="11"/>
        <v>23</v>
      </c>
      <c r="M27" s="313">
        <f t="shared" si="12"/>
        <v>30</v>
      </c>
      <c r="N27" s="314">
        <v>0</v>
      </c>
      <c r="O27" s="468">
        <v>1</v>
      </c>
      <c r="P27" s="314">
        <v>1</v>
      </c>
      <c r="Q27" s="468">
        <v>3</v>
      </c>
    </row>
    <row r="28" spans="1:17" ht="21" customHeight="1">
      <c r="A28" s="315" t="s">
        <v>172</v>
      </c>
      <c r="B28" s="309">
        <v>1</v>
      </c>
      <c r="C28" s="310">
        <v>3</v>
      </c>
      <c r="D28" s="311">
        <f t="shared" si="7"/>
        <v>4</v>
      </c>
      <c r="E28" s="312">
        <v>10</v>
      </c>
      <c r="F28" s="310">
        <v>58</v>
      </c>
      <c r="G28" s="313">
        <f t="shared" si="8"/>
        <v>68</v>
      </c>
      <c r="H28" s="309">
        <v>0</v>
      </c>
      <c r="I28" s="310">
        <v>2</v>
      </c>
      <c r="J28" s="311">
        <f t="shared" si="9"/>
        <v>2</v>
      </c>
      <c r="K28" s="312">
        <f t="shared" si="10"/>
        <v>11</v>
      </c>
      <c r="L28" s="310">
        <f t="shared" si="11"/>
        <v>63</v>
      </c>
      <c r="M28" s="313">
        <f t="shared" si="12"/>
        <v>74</v>
      </c>
      <c r="N28" s="314">
        <v>0</v>
      </c>
      <c r="O28" s="468">
        <v>4</v>
      </c>
      <c r="P28" s="314">
        <v>2</v>
      </c>
      <c r="Q28" s="468">
        <v>9</v>
      </c>
    </row>
    <row r="29" spans="1:17" ht="21" customHeight="1">
      <c r="A29" s="315" t="s">
        <v>208</v>
      </c>
      <c r="B29" s="309">
        <v>0</v>
      </c>
      <c r="C29" s="310">
        <v>0</v>
      </c>
      <c r="D29" s="311">
        <f t="shared" si="7"/>
        <v>0</v>
      </c>
      <c r="E29" s="312">
        <v>5</v>
      </c>
      <c r="F29" s="310">
        <v>12</v>
      </c>
      <c r="G29" s="313">
        <f t="shared" si="8"/>
        <v>17</v>
      </c>
      <c r="H29" s="309">
        <v>0</v>
      </c>
      <c r="I29" s="310">
        <v>1</v>
      </c>
      <c r="J29" s="311">
        <f t="shared" si="9"/>
        <v>1</v>
      </c>
      <c r="K29" s="312">
        <f t="shared" si="10"/>
        <v>5</v>
      </c>
      <c r="L29" s="310">
        <f t="shared" si="11"/>
        <v>13</v>
      </c>
      <c r="M29" s="313">
        <f t="shared" si="12"/>
        <v>18</v>
      </c>
      <c r="N29" s="314">
        <v>0</v>
      </c>
      <c r="O29" s="468">
        <v>0</v>
      </c>
      <c r="P29" s="314">
        <v>1</v>
      </c>
      <c r="Q29" s="468">
        <v>2</v>
      </c>
    </row>
    <row r="30" spans="1:17" ht="21" customHeight="1">
      <c r="A30" s="315" t="s">
        <v>191</v>
      </c>
      <c r="B30" s="309">
        <v>2</v>
      </c>
      <c r="C30" s="310">
        <v>0</v>
      </c>
      <c r="D30" s="311">
        <f t="shared" si="7"/>
        <v>2</v>
      </c>
      <c r="E30" s="312">
        <v>2</v>
      </c>
      <c r="F30" s="310">
        <v>0</v>
      </c>
      <c r="G30" s="313">
        <f t="shared" si="8"/>
        <v>2</v>
      </c>
      <c r="H30" s="309">
        <v>0</v>
      </c>
      <c r="I30" s="310">
        <v>0</v>
      </c>
      <c r="J30" s="311">
        <f t="shared" si="9"/>
        <v>0</v>
      </c>
      <c r="K30" s="312">
        <f t="shared" si="10"/>
        <v>4</v>
      </c>
      <c r="L30" s="310">
        <f t="shared" si="11"/>
        <v>0</v>
      </c>
      <c r="M30" s="313">
        <f t="shared" si="12"/>
        <v>4</v>
      </c>
      <c r="N30" s="314">
        <v>0</v>
      </c>
      <c r="O30" s="468">
        <v>0</v>
      </c>
      <c r="P30" s="314">
        <v>0</v>
      </c>
      <c r="Q30" s="468">
        <v>0</v>
      </c>
    </row>
    <row r="31" spans="1:17" ht="21" customHeight="1">
      <c r="A31" s="319" t="s">
        <v>6</v>
      </c>
      <c r="B31" s="296">
        <f>SUM(B21:B30)</f>
        <v>4</v>
      </c>
      <c r="C31" s="296">
        <f aca="true" t="shared" si="13" ref="C31:M31">SUM(C21:C30)</f>
        <v>8</v>
      </c>
      <c r="D31" s="323">
        <f t="shared" si="13"/>
        <v>12</v>
      </c>
      <c r="E31" s="296">
        <f t="shared" si="13"/>
        <v>67</v>
      </c>
      <c r="F31" s="296">
        <f t="shared" si="13"/>
        <v>251</v>
      </c>
      <c r="G31" s="323">
        <f t="shared" si="13"/>
        <v>318</v>
      </c>
      <c r="H31" s="296">
        <f t="shared" si="13"/>
        <v>9</v>
      </c>
      <c r="I31" s="296">
        <f t="shared" si="13"/>
        <v>11</v>
      </c>
      <c r="J31" s="323">
        <f t="shared" si="13"/>
        <v>20</v>
      </c>
      <c r="K31" s="296">
        <f t="shared" si="13"/>
        <v>80</v>
      </c>
      <c r="L31" s="296">
        <f t="shared" si="13"/>
        <v>270</v>
      </c>
      <c r="M31" s="296">
        <f t="shared" si="13"/>
        <v>350</v>
      </c>
      <c r="N31" s="322">
        <f>SUM(N21:N30)</f>
        <v>3</v>
      </c>
      <c r="O31" s="466">
        <f>SUM(O21:O30)</f>
        <v>11</v>
      </c>
      <c r="P31" s="322">
        <f>SUM(P21:P30)</f>
        <v>9</v>
      </c>
      <c r="Q31" s="466">
        <f>SUM(Q21:Q30)</f>
        <v>30</v>
      </c>
    </row>
    <row r="32" spans="1:17" ht="21" customHeight="1">
      <c r="A32" s="324" t="s">
        <v>87</v>
      </c>
      <c r="B32" s="302"/>
      <c r="C32" s="325"/>
      <c r="D32" s="317"/>
      <c r="E32" s="305"/>
      <c r="F32" s="325"/>
      <c r="G32" s="318"/>
      <c r="H32" s="302"/>
      <c r="I32" s="325"/>
      <c r="J32" s="317"/>
      <c r="K32" s="305"/>
      <c r="L32" s="326"/>
      <c r="M32" s="318"/>
      <c r="N32" s="307"/>
      <c r="O32" s="467"/>
      <c r="P32" s="307"/>
      <c r="Q32" s="467"/>
    </row>
    <row r="33" spans="1:17" ht="21" customHeight="1">
      <c r="A33" s="315" t="s">
        <v>193</v>
      </c>
      <c r="B33" s="309">
        <v>0</v>
      </c>
      <c r="C33" s="310">
        <v>0</v>
      </c>
      <c r="D33" s="311">
        <f>SUM(B33:C33)</f>
        <v>0</v>
      </c>
      <c r="E33" s="312">
        <v>0</v>
      </c>
      <c r="F33" s="310">
        <v>0</v>
      </c>
      <c r="G33" s="313">
        <f>SUM(E33:F33)</f>
        <v>0</v>
      </c>
      <c r="H33" s="309">
        <v>9</v>
      </c>
      <c r="I33" s="310">
        <v>16</v>
      </c>
      <c r="J33" s="311">
        <f>SUM(H33:I33)</f>
        <v>25</v>
      </c>
      <c r="K33" s="312">
        <f>SUM(B33,E33,H33)</f>
        <v>9</v>
      </c>
      <c r="L33" s="310">
        <f>SUM(C33,F33,I33)</f>
        <v>16</v>
      </c>
      <c r="M33" s="313">
        <f>SUM(K33:L33)</f>
        <v>25</v>
      </c>
      <c r="N33" s="314">
        <v>0</v>
      </c>
      <c r="O33" s="468">
        <v>0</v>
      </c>
      <c r="P33" s="314">
        <v>0</v>
      </c>
      <c r="Q33" s="468">
        <v>0</v>
      </c>
    </row>
    <row r="34" spans="1:17" ht="21" customHeight="1">
      <c r="A34" s="600" t="s">
        <v>192</v>
      </c>
      <c r="B34" s="602">
        <v>0</v>
      </c>
      <c r="C34" s="603">
        <v>1</v>
      </c>
      <c r="D34" s="604">
        <f>SUM(B34:C34)</f>
        <v>1</v>
      </c>
      <c r="E34" s="602">
        <v>2</v>
      </c>
      <c r="F34" s="603">
        <v>1</v>
      </c>
      <c r="G34" s="605">
        <f>SUM(E34:F34)</f>
        <v>3</v>
      </c>
      <c r="H34" s="601">
        <v>5</v>
      </c>
      <c r="I34" s="603">
        <v>22</v>
      </c>
      <c r="J34" s="604">
        <f>SUM(H34:I34)</f>
        <v>27</v>
      </c>
      <c r="K34" s="305">
        <f>SUM(B34,E34,H34)</f>
        <v>7</v>
      </c>
      <c r="L34" s="303">
        <f>SUM(C34,F34,I34)</f>
        <v>24</v>
      </c>
      <c r="M34" s="605">
        <f>SUM(K34:L34)</f>
        <v>31</v>
      </c>
      <c r="N34" s="606">
        <v>0</v>
      </c>
      <c r="O34" s="607">
        <v>0</v>
      </c>
      <c r="P34" s="606">
        <v>1</v>
      </c>
      <c r="Q34" s="607">
        <v>1</v>
      </c>
    </row>
    <row r="35" spans="1:17" ht="21" customHeight="1">
      <c r="A35" s="319" t="s">
        <v>6</v>
      </c>
      <c r="B35" s="296">
        <f>SUM(B33:B34)</f>
        <v>0</v>
      </c>
      <c r="C35" s="296">
        <f aca="true" t="shared" si="14" ref="C35:M35">SUM(C33:C34)</f>
        <v>1</v>
      </c>
      <c r="D35" s="323">
        <f t="shared" si="14"/>
        <v>1</v>
      </c>
      <c r="E35" s="296">
        <f t="shared" si="14"/>
        <v>2</v>
      </c>
      <c r="F35" s="296">
        <f t="shared" si="14"/>
        <v>1</v>
      </c>
      <c r="G35" s="323">
        <f t="shared" si="14"/>
        <v>3</v>
      </c>
      <c r="H35" s="296">
        <f t="shared" si="14"/>
        <v>14</v>
      </c>
      <c r="I35" s="296">
        <f t="shared" si="14"/>
        <v>38</v>
      </c>
      <c r="J35" s="323">
        <f t="shared" si="14"/>
        <v>52</v>
      </c>
      <c r="K35" s="296">
        <f t="shared" si="14"/>
        <v>16</v>
      </c>
      <c r="L35" s="296">
        <f t="shared" si="14"/>
        <v>40</v>
      </c>
      <c r="M35" s="296">
        <f t="shared" si="14"/>
        <v>56</v>
      </c>
      <c r="N35" s="322">
        <f>SUM(N33:N34)</f>
        <v>0</v>
      </c>
      <c r="O35" s="466">
        <f>SUM(O33:O34)</f>
        <v>0</v>
      </c>
      <c r="P35" s="322">
        <f>SUM(P33:P34)</f>
        <v>1</v>
      </c>
      <c r="Q35" s="466">
        <f>SUM(Q33:Q34)</f>
        <v>1</v>
      </c>
    </row>
    <row r="36" spans="1:17" ht="21" customHeight="1">
      <c r="A36" s="433"/>
      <c r="B36" s="433"/>
      <c r="C36" s="433"/>
      <c r="D36" s="433"/>
      <c r="E36" s="433"/>
      <c r="F36" s="433"/>
      <c r="G36" s="433"/>
      <c r="H36" s="433"/>
      <c r="I36" s="433"/>
      <c r="J36" s="433"/>
      <c r="K36" s="433"/>
      <c r="L36" s="433"/>
      <c r="M36" s="433"/>
      <c r="N36" s="433"/>
      <c r="O36" s="433"/>
      <c r="P36" s="433"/>
      <c r="Q36" s="433"/>
    </row>
    <row r="37" spans="1:17" ht="21" customHeight="1">
      <c r="A37" s="729" t="s">
        <v>83</v>
      </c>
      <c r="B37" s="729"/>
      <c r="C37" s="729"/>
      <c r="D37" s="729"/>
      <c r="E37" s="729"/>
      <c r="F37" s="729"/>
      <c r="G37" s="729"/>
      <c r="H37" s="729"/>
      <c r="I37" s="729"/>
      <c r="J37" s="729"/>
      <c r="K37" s="729"/>
      <c r="L37" s="729"/>
      <c r="M37" s="729"/>
      <c r="N37" s="729"/>
      <c r="O37" s="729"/>
      <c r="P37" s="729"/>
      <c r="Q37" s="729"/>
    </row>
    <row r="38" spans="1:17" ht="21" customHeight="1">
      <c r="A38" s="729" t="s">
        <v>433</v>
      </c>
      <c r="B38" s="729"/>
      <c r="C38" s="729"/>
      <c r="D38" s="729"/>
      <c r="E38" s="729"/>
      <c r="F38" s="729"/>
      <c r="G38" s="729"/>
      <c r="H38" s="729"/>
      <c r="I38" s="729"/>
      <c r="J38" s="729"/>
      <c r="K38" s="729"/>
      <c r="L38" s="729"/>
      <c r="M38" s="729"/>
      <c r="N38" s="729"/>
      <c r="O38" s="729"/>
      <c r="P38" s="729"/>
      <c r="Q38" s="729"/>
    </row>
    <row r="39" spans="1:17" ht="21" customHeight="1">
      <c r="A39" s="611"/>
      <c r="B39" s="611"/>
      <c r="C39" s="611"/>
      <c r="D39" s="611"/>
      <c r="E39" s="611"/>
      <c r="F39" s="611"/>
      <c r="G39" s="611"/>
      <c r="H39" s="611"/>
      <c r="I39" s="611"/>
      <c r="J39" s="611"/>
      <c r="K39" s="611"/>
      <c r="L39" s="611"/>
      <c r="M39" s="611"/>
      <c r="N39" s="611"/>
      <c r="O39" s="611"/>
      <c r="P39" s="611"/>
      <c r="Q39" s="611"/>
    </row>
    <row r="40" spans="1:17" ht="33.75" customHeight="1">
      <c r="A40" s="722" t="s">
        <v>84</v>
      </c>
      <c r="B40" s="739" t="s">
        <v>223</v>
      </c>
      <c r="C40" s="721"/>
      <c r="D40" s="740"/>
      <c r="E40" s="721" t="s">
        <v>224</v>
      </c>
      <c r="F40" s="721"/>
      <c r="G40" s="721"/>
      <c r="H40" s="739" t="s">
        <v>225</v>
      </c>
      <c r="I40" s="721"/>
      <c r="J40" s="740"/>
      <c r="K40" s="337" t="s">
        <v>6</v>
      </c>
      <c r="L40" s="295"/>
      <c r="M40" s="338"/>
      <c r="N40" s="724" t="s">
        <v>429</v>
      </c>
      <c r="O40" s="725"/>
      <c r="P40" s="724" t="s">
        <v>430</v>
      </c>
      <c r="Q40" s="725"/>
    </row>
    <row r="41" spans="1:17" ht="21" customHeight="1">
      <c r="A41" s="723"/>
      <c r="B41" s="299" t="s">
        <v>4</v>
      </c>
      <c r="C41" s="297" t="s">
        <v>5</v>
      </c>
      <c r="D41" s="300" t="s">
        <v>6</v>
      </c>
      <c r="E41" s="296" t="s">
        <v>4</v>
      </c>
      <c r="F41" s="297" t="s">
        <v>5</v>
      </c>
      <c r="G41" s="298" t="s">
        <v>6</v>
      </c>
      <c r="H41" s="299" t="s">
        <v>4</v>
      </c>
      <c r="I41" s="297" t="s">
        <v>5</v>
      </c>
      <c r="J41" s="300" t="s">
        <v>6</v>
      </c>
      <c r="K41" s="296" t="s">
        <v>4</v>
      </c>
      <c r="L41" s="297" t="s">
        <v>5</v>
      </c>
      <c r="M41" s="298" t="s">
        <v>6</v>
      </c>
      <c r="N41" s="458" t="s">
        <v>4</v>
      </c>
      <c r="O41" s="466" t="s">
        <v>5</v>
      </c>
      <c r="P41" s="458" t="s">
        <v>4</v>
      </c>
      <c r="Q41" s="466" t="s">
        <v>5</v>
      </c>
    </row>
    <row r="42" spans="1:17" ht="21" customHeight="1">
      <c r="A42" s="329" t="s">
        <v>209</v>
      </c>
      <c r="B42" s="330"/>
      <c r="C42" s="325"/>
      <c r="D42" s="331"/>
      <c r="E42" s="332"/>
      <c r="F42" s="325"/>
      <c r="G42" s="333"/>
      <c r="H42" s="334"/>
      <c r="I42" s="325"/>
      <c r="J42" s="331"/>
      <c r="K42" s="335"/>
      <c r="L42" s="326"/>
      <c r="M42" s="333"/>
      <c r="N42" s="465"/>
      <c r="O42" s="469"/>
      <c r="P42" s="336"/>
      <c r="Q42" s="469"/>
    </row>
    <row r="43" spans="1:17" ht="21" customHeight="1">
      <c r="A43" s="315" t="s">
        <v>191</v>
      </c>
      <c r="B43" s="309">
        <v>0</v>
      </c>
      <c r="C43" s="310">
        <v>0</v>
      </c>
      <c r="D43" s="311">
        <f>SUM(B43:C43)</f>
        <v>0</v>
      </c>
      <c r="E43" s="312">
        <v>1</v>
      </c>
      <c r="F43" s="310">
        <v>1</v>
      </c>
      <c r="G43" s="313">
        <f>SUM(E43:F43)</f>
        <v>2</v>
      </c>
      <c r="H43" s="309">
        <v>15</v>
      </c>
      <c r="I43" s="310">
        <v>9</v>
      </c>
      <c r="J43" s="311">
        <f>SUM(H43:I43)</f>
        <v>24</v>
      </c>
      <c r="K43" s="312">
        <f>SUM(B43,E43,H43)</f>
        <v>16</v>
      </c>
      <c r="L43" s="310">
        <f>SUM(C43,F43,I43)</f>
        <v>10</v>
      </c>
      <c r="M43" s="313">
        <f>SUM(K43:L43)</f>
        <v>26</v>
      </c>
      <c r="N43" s="314">
        <v>0</v>
      </c>
      <c r="O43" s="468">
        <v>0</v>
      </c>
      <c r="P43" s="314">
        <v>1</v>
      </c>
      <c r="Q43" s="468">
        <v>0</v>
      </c>
    </row>
    <row r="44" spans="1:17" ht="21" customHeight="1">
      <c r="A44" s="600" t="s">
        <v>227</v>
      </c>
      <c r="B44" s="601">
        <v>0</v>
      </c>
      <c r="C44" s="303">
        <v>0</v>
      </c>
      <c r="D44" s="317">
        <f>SUM(B44:C44)</f>
        <v>0</v>
      </c>
      <c r="E44" s="305">
        <v>0</v>
      </c>
      <c r="F44" s="303">
        <v>0</v>
      </c>
      <c r="G44" s="318">
        <f>SUM(E44:F44)</f>
        <v>0</v>
      </c>
      <c r="H44" s="302">
        <v>3</v>
      </c>
      <c r="I44" s="303">
        <v>6</v>
      </c>
      <c r="J44" s="317">
        <f>SUM(H44:I44)</f>
        <v>9</v>
      </c>
      <c r="K44" s="305">
        <f>SUM(B44,E44,H44)</f>
        <v>3</v>
      </c>
      <c r="L44" s="303">
        <f>SUM(C44,F44,I44)</f>
        <v>6</v>
      </c>
      <c r="M44" s="318">
        <f>SUM(K44:L44)</f>
        <v>9</v>
      </c>
      <c r="N44" s="307">
        <v>0</v>
      </c>
      <c r="O44" s="467">
        <v>0</v>
      </c>
      <c r="P44" s="307">
        <v>0</v>
      </c>
      <c r="Q44" s="467">
        <v>0</v>
      </c>
    </row>
    <row r="45" spans="1:17" ht="21" customHeight="1">
      <c r="A45" s="319" t="s">
        <v>6</v>
      </c>
      <c r="B45" s="296">
        <f>SUM(B43:B44)</f>
        <v>0</v>
      </c>
      <c r="C45" s="296">
        <f aca="true" t="shared" si="15" ref="C45:M45">SUM(C43:C44)</f>
        <v>0</v>
      </c>
      <c r="D45" s="323">
        <f t="shared" si="15"/>
        <v>0</v>
      </c>
      <c r="E45" s="296">
        <f t="shared" si="15"/>
        <v>1</v>
      </c>
      <c r="F45" s="296">
        <f t="shared" si="15"/>
        <v>1</v>
      </c>
      <c r="G45" s="323">
        <f t="shared" si="15"/>
        <v>2</v>
      </c>
      <c r="H45" s="296">
        <f t="shared" si="15"/>
        <v>18</v>
      </c>
      <c r="I45" s="296">
        <f t="shared" si="15"/>
        <v>15</v>
      </c>
      <c r="J45" s="323">
        <f t="shared" si="15"/>
        <v>33</v>
      </c>
      <c r="K45" s="296">
        <f t="shared" si="15"/>
        <v>19</v>
      </c>
      <c r="L45" s="296">
        <f t="shared" si="15"/>
        <v>16</v>
      </c>
      <c r="M45" s="296">
        <f t="shared" si="15"/>
        <v>35</v>
      </c>
      <c r="N45" s="322">
        <f>SUM(N43:N44)</f>
        <v>0</v>
      </c>
      <c r="O45" s="466">
        <f>SUM(O43:O44)</f>
        <v>0</v>
      </c>
      <c r="P45" s="322">
        <f>SUM(P43:P44)</f>
        <v>1</v>
      </c>
      <c r="Q45" s="466">
        <f>SUM(Q43:Q44)</f>
        <v>0</v>
      </c>
    </row>
    <row r="46" spans="1:17" ht="21" customHeight="1">
      <c r="A46" s="301" t="s">
        <v>92</v>
      </c>
      <c r="B46" s="305"/>
      <c r="C46" s="303"/>
      <c r="D46" s="306"/>
      <c r="E46" s="302"/>
      <c r="F46" s="303"/>
      <c r="G46" s="304"/>
      <c r="H46" s="305"/>
      <c r="I46" s="303"/>
      <c r="J46" s="306"/>
      <c r="K46" s="302"/>
      <c r="L46" s="303"/>
      <c r="M46" s="304"/>
      <c r="N46" s="307"/>
      <c r="O46" s="467"/>
      <c r="P46" s="307"/>
      <c r="Q46" s="467"/>
    </row>
    <row r="47" spans="1:17" ht="21" customHeight="1">
      <c r="A47" s="343" t="s">
        <v>102</v>
      </c>
      <c r="B47" s="312">
        <v>0</v>
      </c>
      <c r="C47" s="310">
        <v>0</v>
      </c>
      <c r="D47" s="313">
        <f>SUM(B47:C47)</f>
        <v>0</v>
      </c>
      <c r="E47" s="309">
        <v>3</v>
      </c>
      <c r="F47" s="310">
        <v>28</v>
      </c>
      <c r="G47" s="311">
        <f>SUM(E47:F47)</f>
        <v>31</v>
      </c>
      <c r="H47" s="312">
        <v>0</v>
      </c>
      <c r="I47" s="310">
        <v>2</v>
      </c>
      <c r="J47" s="313">
        <f>SUM(H47:I47)</f>
        <v>2</v>
      </c>
      <c r="K47" s="309">
        <f>SUM(B47,E47,H47)</f>
        <v>3</v>
      </c>
      <c r="L47" s="310">
        <f>SUM(C47,F47,I47)</f>
        <v>30</v>
      </c>
      <c r="M47" s="311">
        <f>SUM(K47:L47)</f>
        <v>33</v>
      </c>
      <c r="N47" s="314">
        <v>0</v>
      </c>
      <c r="O47" s="468">
        <v>0</v>
      </c>
      <c r="P47" s="314">
        <v>1</v>
      </c>
      <c r="Q47" s="468">
        <v>0</v>
      </c>
    </row>
    <row r="48" spans="1:17" ht="21" customHeight="1">
      <c r="A48" s="343" t="s">
        <v>103</v>
      </c>
      <c r="B48" s="312">
        <v>0</v>
      </c>
      <c r="C48" s="310">
        <v>6</v>
      </c>
      <c r="D48" s="313">
        <f aca="true" t="shared" si="16" ref="D48:D65">SUM(B48:C48)</f>
        <v>6</v>
      </c>
      <c r="E48" s="309">
        <v>1</v>
      </c>
      <c r="F48" s="310">
        <v>15</v>
      </c>
      <c r="G48" s="311">
        <f aca="true" t="shared" si="17" ref="G48:G65">SUM(E48:F48)</f>
        <v>16</v>
      </c>
      <c r="H48" s="312">
        <v>2</v>
      </c>
      <c r="I48" s="310">
        <v>4</v>
      </c>
      <c r="J48" s="313">
        <f aca="true" t="shared" si="18" ref="J48:J65">SUM(H48:I48)</f>
        <v>6</v>
      </c>
      <c r="K48" s="309">
        <f aca="true" t="shared" si="19" ref="K48:K65">SUM(B48,E48,H48)</f>
        <v>3</v>
      </c>
      <c r="L48" s="310">
        <f aca="true" t="shared" si="20" ref="L48:L65">SUM(C48,F48,I48)</f>
        <v>25</v>
      </c>
      <c r="M48" s="311">
        <f aca="true" t="shared" si="21" ref="M48:M65">SUM(K48:L48)</f>
        <v>28</v>
      </c>
      <c r="N48" s="314">
        <v>0</v>
      </c>
      <c r="O48" s="468">
        <v>0</v>
      </c>
      <c r="P48" s="314">
        <v>0</v>
      </c>
      <c r="Q48" s="468">
        <v>0</v>
      </c>
    </row>
    <row r="49" spans="1:17" ht="21" customHeight="1">
      <c r="A49" s="343" t="s">
        <v>104</v>
      </c>
      <c r="B49" s="312">
        <v>0</v>
      </c>
      <c r="C49" s="310">
        <v>0</v>
      </c>
      <c r="D49" s="313">
        <f t="shared" si="16"/>
        <v>0</v>
      </c>
      <c r="E49" s="309">
        <v>0</v>
      </c>
      <c r="F49" s="310">
        <v>11</v>
      </c>
      <c r="G49" s="311">
        <f t="shared" si="17"/>
        <v>11</v>
      </c>
      <c r="H49" s="312">
        <v>0</v>
      </c>
      <c r="I49" s="310">
        <v>3</v>
      </c>
      <c r="J49" s="313">
        <f t="shared" si="18"/>
        <v>3</v>
      </c>
      <c r="K49" s="309">
        <f t="shared" si="19"/>
        <v>0</v>
      </c>
      <c r="L49" s="310">
        <f t="shared" si="20"/>
        <v>14</v>
      </c>
      <c r="M49" s="311">
        <f t="shared" si="21"/>
        <v>14</v>
      </c>
      <c r="N49" s="314">
        <v>0</v>
      </c>
      <c r="O49" s="468">
        <v>0</v>
      </c>
      <c r="P49" s="314">
        <v>0</v>
      </c>
      <c r="Q49" s="468">
        <v>1</v>
      </c>
    </row>
    <row r="50" spans="1:17" ht="21" customHeight="1">
      <c r="A50" s="343" t="s">
        <v>105</v>
      </c>
      <c r="B50" s="312">
        <v>0</v>
      </c>
      <c r="C50" s="310">
        <v>0</v>
      </c>
      <c r="D50" s="313">
        <f t="shared" si="16"/>
        <v>0</v>
      </c>
      <c r="E50" s="309">
        <v>1</v>
      </c>
      <c r="F50" s="310">
        <v>26</v>
      </c>
      <c r="G50" s="311">
        <f t="shared" si="17"/>
        <v>27</v>
      </c>
      <c r="H50" s="312">
        <v>0</v>
      </c>
      <c r="I50" s="310">
        <v>5</v>
      </c>
      <c r="J50" s="313">
        <f t="shared" si="18"/>
        <v>5</v>
      </c>
      <c r="K50" s="309">
        <f t="shared" si="19"/>
        <v>1</v>
      </c>
      <c r="L50" s="310">
        <f t="shared" si="20"/>
        <v>31</v>
      </c>
      <c r="M50" s="311">
        <f t="shared" si="21"/>
        <v>32</v>
      </c>
      <c r="N50" s="314">
        <v>0</v>
      </c>
      <c r="O50" s="468">
        <v>0</v>
      </c>
      <c r="P50" s="314">
        <v>0</v>
      </c>
      <c r="Q50" s="468">
        <v>0</v>
      </c>
    </row>
    <row r="51" spans="1:17" ht="21" customHeight="1">
      <c r="A51" s="343" t="s">
        <v>106</v>
      </c>
      <c r="B51" s="312">
        <v>0</v>
      </c>
      <c r="C51" s="310">
        <v>1</v>
      </c>
      <c r="D51" s="313">
        <f t="shared" si="16"/>
        <v>1</v>
      </c>
      <c r="E51" s="309">
        <v>4</v>
      </c>
      <c r="F51" s="310">
        <v>34</v>
      </c>
      <c r="G51" s="311">
        <f t="shared" si="17"/>
        <v>38</v>
      </c>
      <c r="H51" s="312">
        <v>1</v>
      </c>
      <c r="I51" s="310">
        <v>8</v>
      </c>
      <c r="J51" s="313">
        <f t="shared" si="18"/>
        <v>9</v>
      </c>
      <c r="K51" s="309">
        <f t="shared" si="19"/>
        <v>5</v>
      </c>
      <c r="L51" s="310">
        <f t="shared" si="20"/>
        <v>43</v>
      </c>
      <c r="M51" s="311">
        <f t="shared" si="21"/>
        <v>48</v>
      </c>
      <c r="N51" s="314">
        <v>0</v>
      </c>
      <c r="O51" s="468">
        <v>0</v>
      </c>
      <c r="P51" s="314">
        <v>0</v>
      </c>
      <c r="Q51" s="468">
        <v>1</v>
      </c>
    </row>
    <row r="52" spans="1:17" ht="21" customHeight="1">
      <c r="A52" s="350" t="s">
        <v>107</v>
      </c>
      <c r="B52" s="312">
        <v>0</v>
      </c>
      <c r="C52" s="310">
        <v>1</v>
      </c>
      <c r="D52" s="313">
        <f t="shared" si="16"/>
        <v>1</v>
      </c>
      <c r="E52" s="309">
        <v>2</v>
      </c>
      <c r="F52" s="310">
        <v>5</v>
      </c>
      <c r="G52" s="311">
        <f t="shared" si="17"/>
        <v>7</v>
      </c>
      <c r="H52" s="312">
        <v>2</v>
      </c>
      <c r="I52" s="310">
        <v>0</v>
      </c>
      <c r="J52" s="313">
        <f t="shared" si="18"/>
        <v>2</v>
      </c>
      <c r="K52" s="309">
        <f t="shared" si="19"/>
        <v>4</v>
      </c>
      <c r="L52" s="310">
        <f t="shared" si="20"/>
        <v>6</v>
      </c>
      <c r="M52" s="311">
        <f t="shared" si="21"/>
        <v>10</v>
      </c>
      <c r="N52" s="314">
        <v>0</v>
      </c>
      <c r="O52" s="468">
        <v>0</v>
      </c>
      <c r="P52" s="314">
        <v>2</v>
      </c>
      <c r="Q52" s="468">
        <v>0</v>
      </c>
    </row>
    <row r="53" spans="1:17" ht="21" customHeight="1">
      <c r="A53" s="343" t="s">
        <v>108</v>
      </c>
      <c r="B53" s="312">
        <v>0</v>
      </c>
      <c r="C53" s="310">
        <v>1</v>
      </c>
      <c r="D53" s="313">
        <f t="shared" si="16"/>
        <v>1</v>
      </c>
      <c r="E53" s="309">
        <v>6</v>
      </c>
      <c r="F53" s="310">
        <v>5</v>
      </c>
      <c r="G53" s="311">
        <f t="shared" si="17"/>
        <v>11</v>
      </c>
      <c r="H53" s="312">
        <v>2</v>
      </c>
      <c r="I53" s="310">
        <v>3</v>
      </c>
      <c r="J53" s="313">
        <f t="shared" si="18"/>
        <v>5</v>
      </c>
      <c r="K53" s="309">
        <f t="shared" si="19"/>
        <v>8</v>
      </c>
      <c r="L53" s="310">
        <f t="shared" si="20"/>
        <v>9</v>
      </c>
      <c r="M53" s="311">
        <f t="shared" si="21"/>
        <v>17</v>
      </c>
      <c r="N53" s="314">
        <v>0</v>
      </c>
      <c r="O53" s="468">
        <v>0</v>
      </c>
      <c r="P53" s="314">
        <v>1</v>
      </c>
      <c r="Q53" s="468">
        <v>0</v>
      </c>
    </row>
    <row r="54" spans="1:17" ht="21" customHeight="1">
      <c r="A54" s="343" t="s">
        <v>109</v>
      </c>
      <c r="B54" s="312">
        <v>0</v>
      </c>
      <c r="C54" s="310">
        <v>0</v>
      </c>
      <c r="D54" s="313">
        <f t="shared" si="16"/>
        <v>0</v>
      </c>
      <c r="E54" s="309">
        <v>4</v>
      </c>
      <c r="F54" s="310">
        <v>3</v>
      </c>
      <c r="G54" s="311">
        <f t="shared" si="17"/>
        <v>7</v>
      </c>
      <c r="H54" s="312">
        <v>0</v>
      </c>
      <c r="I54" s="310">
        <v>1</v>
      </c>
      <c r="J54" s="313">
        <f t="shared" si="18"/>
        <v>1</v>
      </c>
      <c r="K54" s="309">
        <f t="shared" si="19"/>
        <v>4</v>
      </c>
      <c r="L54" s="310">
        <f t="shared" si="20"/>
        <v>4</v>
      </c>
      <c r="M54" s="311">
        <f t="shared" si="21"/>
        <v>8</v>
      </c>
      <c r="N54" s="314">
        <v>0</v>
      </c>
      <c r="O54" s="468">
        <v>0</v>
      </c>
      <c r="P54" s="314">
        <v>0</v>
      </c>
      <c r="Q54" s="468">
        <v>0</v>
      </c>
    </row>
    <row r="55" spans="1:17" ht="21" customHeight="1">
      <c r="A55" s="343" t="s">
        <v>110</v>
      </c>
      <c r="B55" s="312">
        <v>3</v>
      </c>
      <c r="C55" s="310">
        <v>3</v>
      </c>
      <c r="D55" s="313">
        <f t="shared" si="16"/>
        <v>6</v>
      </c>
      <c r="E55" s="309">
        <v>8</v>
      </c>
      <c r="F55" s="310">
        <v>11</v>
      </c>
      <c r="G55" s="311">
        <f t="shared" si="17"/>
        <v>19</v>
      </c>
      <c r="H55" s="312">
        <v>6</v>
      </c>
      <c r="I55" s="310">
        <v>2</v>
      </c>
      <c r="J55" s="313">
        <f t="shared" si="18"/>
        <v>8</v>
      </c>
      <c r="K55" s="309">
        <f t="shared" si="19"/>
        <v>17</v>
      </c>
      <c r="L55" s="310">
        <f t="shared" si="20"/>
        <v>16</v>
      </c>
      <c r="M55" s="311">
        <f t="shared" si="21"/>
        <v>33</v>
      </c>
      <c r="N55" s="314">
        <v>0</v>
      </c>
      <c r="O55" s="468">
        <v>0</v>
      </c>
      <c r="P55" s="314">
        <v>0</v>
      </c>
      <c r="Q55" s="468">
        <v>0</v>
      </c>
    </row>
    <row r="56" spans="1:17" ht="21" customHeight="1">
      <c r="A56" s="350" t="s">
        <v>111</v>
      </c>
      <c r="B56" s="312">
        <v>0</v>
      </c>
      <c r="C56" s="310">
        <v>1</v>
      </c>
      <c r="D56" s="313">
        <f t="shared" si="16"/>
        <v>1</v>
      </c>
      <c r="E56" s="309">
        <v>2</v>
      </c>
      <c r="F56" s="310">
        <v>9</v>
      </c>
      <c r="G56" s="311">
        <f t="shared" si="17"/>
        <v>11</v>
      </c>
      <c r="H56" s="312">
        <v>1</v>
      </c>
      <c r="I56" s="310">
        <v>2</v>
      </c>
      <c r="J56" s="313">
        <f t="shared" si="18"/>
        <v>3</v>
      </c>
      <c r="K56" s="309">
        <f t="shared" si="19"/>
        <v>3</v>
      </c>
      <c r="L56" s="310">
        <f t="shared" si="20"/>
        <v>12</v>
      </c>
      <c r="M56" s="311">
        <f t="shared" si="21"/>
        <v>15</v>
      </c>
      <c r="N56" s="314">
        <v>0</v>
      </c>
      <c r="O56" s="468">
        <v>0</v>
      </c>
      <c r="P56" s="314">
        <v>0</v>
      </c>
      <c r="Q56" s="468">
        <v>0</v>
      </c>
    </row>
    <row r="57" spans="1:17" ht="21" customHeight="1">
      <c r="A57" s="343" t="s">
        <v>112</v>
      </c>
      <c r="B57" s="312">
        <v>2</v>
      </c>
      <c r="C57" s="310">
        <v>8</v>
      </c>
      <c r="D57" s="313">
        <f t="shared" si="16"/>
        <v>10</v>
      </c>
      <c r="E57" s="309">
        <v>3</v>
      </c>
      <c r="F57" s="310">
        <v>18</v>
      </c>
      <c r="G57" s="311">
        <f t="shared" si="17"/>
        <v>21</v>
      </c>
      <c r="H57" s="312">
        <v>0</v>
      </c>
      <c r="I57" s="310">
        <v>4</v>
      </c>
      <c r="J57" s="313">
        <f t="shared" si="18"/>
        <v>4</v>
      </c>
      <c r="K57" s="309">
        <f t="shared" si="19"/>
        <v>5</v>
      </c>
      <c r="L57" s="310">
        <f t="shared" si="20"/>
        <v>30</v>
      </c>
      <c r="M57" s="311">
        <f t="shared" si="21"/>
        <v>35</v>
      </c>
      <c r="N57" s="314">
        <v>0</v>
      </c>
      <c r="O57" s="468">
        <v>0</v>
      </c>
      <c r="P57" s="314">
        <v>0</v>
      </c>
      <c r="Q57" s="468">
        <v>0</v>
      </c>
    </row>
    <row r="58" spans="1:17" ht="21" customHeight="1">
      <c r="A58" s="343" t="s">
        <v>113</v>
      </c>
      <c r="B58" s="312">
        <v>0</v>
      </c>
      <c r="C58" s="310">
        <v>1</v>
      </c>
      <c r="D58" s="313">
        <f t="shared" si="16"/>
        <v>1</v>
      </c>
      <c r="E58" s="309">
        <v>0</v>
      </c>
      <c r="F58" s="310">
        <v>7</v>
      </c>
      <c r="G58" s="311">
        <f t="shared" si="17"/>
        <v>7</v>
      </c>
      <c r="H58" s="312">
        <v>0</v>
      </c>
      <c r="I58" s="310">
        <v>2</v>
      </c>
      <c r="J58" s="313">
        <f t="shared" si="18"/>
        <v>2</v>
      </c>
      <c r="K58" s="309">
        <f t="shared" si="19"/>
        <v>0</v>
      </c>
      <c r="L58" s="310">
        <f t="shared" si="20"/>
        <v>10</v>
      </c>
      <c r="M58" s="311">
        <f t="shared" si="21"/>
        <v>10</v>
      </c>
      <c r="N58" s="314">
        <v>0</v>
      </c>
      <c r="O58" s="468">
        <v>0</v>
      </c>
      <c r="P58" s="314">
        <v>0</v>
      </c>
      <c r="Q58" s="468">
        <v>0</v>
      </c>
    </row>
    <row r="59" spans="1:17" ht="21" customHeight="1">
      <c r="A59" s="343" t="s">
        <v>115</v>
      </c>
      <c r="B59" s="312">
        <v>0</v>
      </c>
      <c r="C59" s="310">
        <v>0</v>
      </c>
      <c r="D59" s="313">
        <f t="shared" si="16"/>
        <v>0</v>
      </c>
      <c r="E59" s="309">
        <v>2</v>
      </c>
      <c r="F59" s="310">
        <v>4</v>
      </c>
      <c r="G59" s="311">
        <f t="shared" si="17"/>
        <v>6</v>
      </c>
      <c r="H59" s="312">
        <v>2</v>
      </c>
      <c r="I59" s="310">
        <v>5</v>
      </c>
      <c r="J59" s="313">
        <f t="shared" si="18"/>
        <v>7</v>
      </c>
      <c r="K59" s="309">
        <f t="shared" si="19"/>
        <v>4</v>
      </c>
      <c r="L59" s="310">
        <f t="shared" si="20"/>
        <v>9</v>
      </c>
      <c r="M59" s="311">
        <f t="shared" si="21"/>
        <v>13</v>
      </c>
      <c r="N59" s="314">
        <v>0</v>
      </c>
      <c r="O59" s="468">
        <v>0</v>
      </c>
      <c r="P59" s="314">
        <v>0</v>
      </c>
      <c r="Q59" s="468">
        <v>0</v>
      </c>
    </row>
    <row r="60" spans="1:17" ht="21" customHeight="1">
      <c r="A60" s="350" t="s">
        <v>116</v>
      </c>
      <c r="B60" s="312">
        <v>0</v>
      </c>
      <c r="C60" s="310">
        <v>0</v>
      </c>
      <c r="D60" s="313">
        <f t="shared" si="16"/>
        <v>0</v>
      </c>
      <c r="E60" s="309">
        <v>2</v>
      </c>
      <c r="F60" s="310">
        <v>20</v>
      </c>
      <c r="G60" s="311">
        <f t="shared" si="17"/>
        <v>22</v>
      </c>
      <c r="H60" s="312">
        <v>0</v>
      </c>
      <c r="I60" s="310">
        <v>0</v>
      </c>
      <c r="J60" s="313">
        <f t="shared" si="18"/>
        <v>0</v>
      </c>
      <c r="K60" s="309">
        <f t="shared" si="19"/>
        <v>2</v>
      </c>
      <c r="L60" s="310">
        <f t="shared" si="20"/>
        <v>20</v>
      </c>
      <c r="M60" s="311">
        <f t="shared" si="21"/>
        <v>22</v>
      </c>
      <c r="N60" s="314">
        <v>0</v>
      </c>
      <c r="O60" s="468">
        <v>0</v>
      </c>
      <c r="P60" s="314">
        <v>0</v>
      </c>
      <c r="Q60" s="468">
        <v>0</v>
      </c>
    </row>
    <row r="61" spans="1:17" ht="21" customHeight="1">
      <c r="A61" s="350" t="s">
        <v>117</v>
      </c>
      <c r="B61" s="312">
        <v>0</v>
      </c>
      <c r="C61" s="310">
        <v>1</v>
      </c>
      <c r="D61" s="313">
        <f t="shared" si="16"/>
        <v>1</v>
      </c>
      <c r="E61" s="309">
        <v>2</v>
      </c>
      <c r="F61" s="310">
        <v>18</v>
      </c>
      <c r="G61" s="311">
        <f t="shared" si="17"/>
        <v>20</v>
      </c>
      <c r="H61" s="312">
        <v>1</v>
      </c>
      <c r="I61" s="310">
        <v>4</v>
      </c>
      <c r="J61" s="313">
        <f t="shared" si="18"/>
        <v>5</v>
      </c>
      <c r="K61" s="309">
        <f t="shared" si="19"/>
        <v>3</v>
      </c>
      <c r="L61" s="310">
        <f t="shared" si="20"/>
        <v>23</v>
      </c>
      <c r="M61" s="311">
        <f t="shared" si="21"/>
        <v>26</v>
      </c>
      <c r="N61" s="314">
        <v>0</v>
      </c>
      <c r="O61" s="468">
        <v>0</v>
      </c>
      <c r="P61" s="314">
        <v>0</v>
      </c>
      <c r="Q61" s="468">
        <v>0</v>
      </c>
    </row>
    <row r="62" spans="1:17" ht="21" customHeight="1">
      <c r="A62" s="343" t="s">
        <v>120</v>
      </c>
      <c r="B62" s="312">
        <v>0</v>
      </c>
      <c r="C62" s="310">
        <v>0</v>
      </c>
      <c r="D62" s="313">
        <f t="shared" si="16"/>
        <v>0</v>
      </c>
      <c r="E62" s="309">
        <v>10</v>
      </c>
      <c r="F62" s="310">
        <v>11</v>
      </c>
      <c r="G62" s="311">
        <f t="shared" si="17"/>
        <v>21</v>
      </c>
      <c r="H62" s="312">
        <v>4</v>
      </c>
      <c r="I62" s="310">
        <v>1</v>
      </c>
      <c r="J62" s="313">
        <f t="shared" si="18"/>
        <v>5</v>
      </c>
      <c r="K62" s="309">
        <f t="shared" si="19"/>
        <v>14</v>
      </c>
      <c r="L62" s="310">
        <f t="shared" si="20"/>
        <v>12</v>
      </c>
      <c r="M62" s="311">
        <f t="shared" si="21"/>
        <v>26</v>
      </c>
      <c r="N62" s="314">
        <v>0</v>
      </c>
      <c r="O62" s="468">
        <v>0</v>
      </c>
      <c r="P62" s="314">
        <v>0</v>
      </c>
      <c r="Q62" s="468">
        <v>0</v>
      </c>
    </row>
    <row r="63" spans="1:17" ht="21" customHeight="1">
      <c r="A63" s="343" t="s">
        <v>121</v>
      </c>
      <c r="B63" s="312">
        <v>0</v>
      </c>
      <c r="C63" s="310">
        <v>3</v>
      </c>
      <c r="D63" s="313">
        <f t="shared" si="16"/>
        <v>3</v>
      </c>
      <c r="E63" s="309">
        <v>5</v>
      </c>
      <c r="F63" s="310">
        <v>74</v>
      </c>
      <c r="G63" s="311">
        <f t="shared" si="17"/>
        <v>79</v>
      </c>
      <c r="H63" s="312">
        <v>0</v>
      </c>
      <c r="I63" s="310">
        <v>0</v>
      </c>
      <c r="J63" s="313">
        <f t="shared" si="18"/>
        <v>0</v>
      </c>
      <c r="K63" s="309">
        <f t="shared" si="19"/>
        <v>5</v>
      </c>
      <c r="L63" s="310">
        <f t="shared" si="20"/>
        <v>77</v>
      </c>
      <c r="M63" s="311">
        <f t="shared" si="21"/>
        <v>82</v>
      </c>
      <c r="N63" s="314">
        <v>0</v>
      </c>
      <c r="O63" s="468">
        <v>2</v>
      </c>
      <c r="P63" s="314">
        <v>0</v>
      </c>
      <c r="Q63" s="468">
        <v>12</v>
      </c>
    </row>
    <row r="64" spans="1:17" ht="21" customHeight="1">
      <c r="A64" s="351" t="s">
        <v>122</v>
      </c>
      <c r="B64" s="312">
        <v>0</v>
      </c>
      <c r="C64" s="310">
        <v>1</v>
      </c>
      <c r="D64" s="313">
        <f t="shared" si="16"/>
        <v>1</v>
      </c>
      <c r="E64" s="309">
        <v>8</v>
      </c>
      <c r="F64" s="310">
        <v>24</v>
      </c>
      <c r="G64" s="311">
        <f t="shared" si="17"/>
        <v>32</v>
      </c>
      <c r="H64" s="312">
        <v>0</v>
      </c>
      <c r="I64" s="310">
        <v>4</v>
      </c>
      <c r="J64" s="313">
        <f t="shared" si="18"/>
        <v>4</v>
      </c>
      <c r="K64" s="309">
        <f t="shared" si="19"/>
        <v>8</v>
      </c>
      <c r="L64" s="310">
        <f t="shared" si="20"/>
        <v>29</v>
      </c>
      <c r="M64" s="311">
        <f t="shared" si="21"/>
        <v>37</v>
      </c>
      <c r="N64" s="314">
        <v>0</v>
      </c>
      <c r="O64" s="468">
        <v>0</v>
      </c>
      <c r="P64" s="314">
        <v>0</v>
      </c>
      <c r="Q64" s="468">
        <v>2</v>
      </c>
    </row>
    <row r="65" spans="1:17" ht="21" customHeight="1">
      <c r="A65" s="352" t="s">
        <v>199</v>
      </c>
      <c r="B65" s="305">
        <v>0</v>
      </c>
      <c r="C65" s="303">
        <v>0</v>
      </c>
      <c r="D65" s="313">
        <f t="shared" si="16"/>
        <v>0</v>
      </c>
      <c r="E65" s="302">
        <v>8</v>
      </c>
      <c r="F65" s="303">
        <v>46</v>
      </c>
      <c r="G65" s="311">
        <f t="shared" si="17"/>
        <v>54</v>
      </c>
      <c r="H65" s="305">
        <v>2</v>
      </c>
      <c r="I65" s="303">
        <v>6</v>
      </c>
      <c r="J65" s="313">
        <f t="shared" si="18"/>
        <v>8</v>
      </c>
      <c r="K65" s="309">
        <f t="shared" si="19"/>
        <v>10</v>
      </c>
      <c r="L65" s="310">
        <f t="shared" si="20"/>
        <v>52</v>
      </c>
      <c r="M65" s="311">
        <f t="shared" si="21"/>
        <v>62</v>
      </c>
      <c r="N65" s="307">
        <v>0</v>
      </c>
      <c r="O65" s="467">
        <v>0</v>
      </c>
      <c r="P65" s="307">
        <v>0</v>
      </c>
      <c r="Q65" s="467">
        <v>3</v>
      </c>
    </row>
    <row r="66" spans="1:17" ht="21" customHeight="1">
      <c r="A66" s="393" t="s">
        <v>6</v>
      </c>
      <c r="B66" s="299">
        <f aca="true" t="shared" si="22" ref="B66:Q66">SUM(B47:B65)</f>
        <v>5</v>
      </c>
      <c r="C66" s="297">
        <f t="shared" si="22"/>
        <v>27</v>
      </c>
      <c r="D66" s="395">
        <f t="shared" si="22"/>
        <v>32</v>
      </c>
      <c r="E66" s="296">
        <f t="shared" si="22"/>
        <v>71</v>
      </c>
      <c r="F66" s="297">
        <f t="shared" si="22"/>
        <v>369</v>
      </c>
      <c r="G66" s="394">
        <f t="shared" si="22"/>
        <v>440</v>
      </c>
      <c r="H66" s="299">
        <f t="shared" si="22"/>
        <v>23</v>
      </c>
      <c r="I66" s="297">
        <f t="shared" si="22"/>
        <v>56</v>
      </c>
      <c r="J66" s="395">
        <f t="shared" si="22"/>
        <v>79</v>
      </c>
      <c r="K66" s="296">
        <f t="shared" si="22"/>
        <v>99</v>
      </c>
      <c r="L66" s="297">
        <f t="shared" si="22"/>
        <v>452</v>
      </c>
      <c r="M66" s="394">
        <f t="shared" si="22"/>
        <v>551</v>
      </c>
      <c r="N66" s="322">
        <f t="shared" si="22"/>
        <v>0</v>
      </c>
      <c r="O66" s="466">
        <f t="shared" si="22"/>
        <v>2</v>
      </c>
      <c r="P66" s="322">
        <f t="shared" si="22"/>
        <v>4</v>
      </c>
      <c r="Q66" s="466">
        <f t="shared" si="22"/>
        <v>19</v>
      </c>
    </row>
    <row r="67" spans="1:17" ht="21" customHeight="1">
      <c r="A67" s="433"/>
      <c r="B67" s="433"/>
      <c r="C67" s="433"/>
      <c r="D67" s="433"/>
      <c r="E67" s="433"/>
      <c r="F67" s="433"/>
      <c r="G67" s="433"/>
      <c r="H67" s="433"/>
      <c r="I67" s="433"/>
      <c r="J67" s="433"/>
      <c r="K67" s="433"/>
      <c r="L67" s="433"/>
      <c r="M67" s="433"/>
      <c r="N67" s="433"/>
      <c r="O67" s="433"/>
      <c r="P67" s="433"/>
      <c r="Q67" s="433"/>
    </row>
    <row r="68" spans="1:17" ht="21" customHeight="1">
      <c r="A68" s="729" t="s">
        <v>83</v>
      </c>
      <c r="B68" s="729"/>
      <c r="C68" s="729"/>
      <c r="D68" s="729"/>
      <c r="E68" s="729"/>
      <c r="F68" s="729"/>
      <c r="G68" s="729"/>
      <c r="H68" s="729"/>
      <c r="I68" s="729"/>
      <c r="J68" s="729"/>
      <c r="K68" s="729"/>
      <c r="L68" s="729"/>
      <c r="M68" s="729"/>
      <c r="N68" s="729"/>
      <c r="O68" s="729"/>
      <c r="P68" s="729"/>
      <c r="Q68" s="729"/>
    </row>
    <row r="69" spans="1:17" ht="21" customHeight="1">
      <c r="A69" s="729" t="s">
        <v>433</v>
      </c>
      <c r="B69" s="729"/>
      <c r="C69" s="729"/>
      <c r="D69" s="729"/>
      <c r="E69" s="729"/>
      <c r="F69" s="729"/>
      <c r="G69" s="729"/>
      <c r="H69" s="729"/>
      <c r="I69" s="729"/>
      <c r="J69" s="729"/>
      <c r="K69" s="729"/>
      <c r="L69" s="729"/>
      <c r="M69" s="729"/>
      <c r="N69" s="729"/>
      <c r="O69" s="729"/>
      <c r="P69" s="729"/>
      <c r="Q69" s="729"/>
    </row>
    <row r="70" spans="1:17" ht="21" customHeight="1">
      <c r="A70" s="736"/>
      <c r="B70" s="736"/>
      <c r="C70" s="736"/>
      <c r="D70" s="736"/>
      <c r="E70" s="736"/>
      <c r="F70" s="736"/>
      <c r="G70" s="736"/>
      <c r="H70" s="736"/>
      <c r="I70" s="736"/>
      <c r="J70" s="736"/>
      <c r="K70" s="736"/>
      <c r="L70" s="736"/>
      <c r="M70" s="736"/>
      <c r="N70" s="432"/>
      <c r="O70" s="432"/>
      <c r="P70" s="728"/>
      <c r="Q70" s="728"/>
    </row>
    <row r="71" spans="1:17" s="476" customFormat="1" ht="32.25" customHeight="1">
      <c r="A71" s="737" t="s">
        <v>84</v>
      </c>
      <c r="B71" s="730" t="s">
        <v>223</v>
      </c>
      <c r="C71" s="731"/>
      <c r="D71" s="732"/>
      <c r="E71" s="731" t="s">
        <v>224</v>
      </c>
      <c r="F71" s="731"/>
      <c r="G71" s="731"/>
      <c r="H71" s="730" t="s">
        <v>225</v>
      </c>
      <c r="I71" s="731"/>
      <c r="J71" s="732"/>
      <c r="K71" s="473" t="s">
        <v>6</v>
      </c>
      <c r="L71" s="474"/>
      <c r="M71" s="475"/>
      <c r="N71" s="726" t="s">
        <v>429</v>
      </c>
      <c r="O71" s="727"/>
      <c r="P71" s="726" t="s">
        <v>430</v>
      </c>
      <c r="Q71" s="727"/>
    </row>
    <row r="72" spans="1:17" s="476" customFormat="1" ht="21" customHeight="1">
      <c r="A72" s="738"/>
      <c r="B72" s="477" t="s">
        <v>4</v>
      </c>
      <c r="C72" s="478" t="s">
        <v>5</v>
      </c>
      <c r="D72" s="479" t="s">
        <v>6</v>
      </c>
      <c r="E72" s="480" t="s">
        <v>4</v>
      </c>
      <c r="F72" s="478" t="s">
        <v>5</v>
      </c>
      <c r="G72" s="481" t="s">
        <v>6</v>
      </c>
      <c r="H72" s="477" t="s">
        <v>4</v>
      </c>
      <c r="I72" s="478" t="s">
        <v>5</v>
      </c>
      <c r="J72" s="479" t="s">
        <v>6</v>
      </c>
      <c r="K72" s="480" t="s">
        <v>4</v>
      </c>
      <c r="L72" s="478" t="s">
        <v>5</v>
      </c>
      <c r="M72" s="481" t="s">
        <v>6</v>
      </c>
      <c r="N72" s="482" t="s">
        <v>4</v>
      </c>
      <c r="O72" s="483" t="s">
        <v>5</v>
      </c>
      <c r="P72" s="482" t="s">
        <v>4</v>
      </c>
      <c r="Q72" s="483" t="s">
        <v>5</v>
      </c>
    </row>
    <row r="73" spans="1:17" ht="21" customHeight="1">
      <c r="A73" s="339" t="s">
        <v>89</v>
      </c>
      <c r="B73" s="335"/>
      <c r="C73" s="326"/>
      <c r="D73" s="340"/>
      <c r="E73" s="334"/>
      <c r="F73" s="326"/>
      <c r="G73" s="341"/>
      <c r="H73" s="335"/>
      <c r="I73" s="326"/>
      <c r="J73" s="340"/>
      <c r="K73" s="334"/>
      <c r="L73" s="326"/>
      <c r="M73" s="341"/>
      <c r="N73" s="342"/>
      <c r="O73" s="471"/>
      <c r="P73" s="342"/>
      <c r="Q73" s="471"/>
    </row>
    <row r="74" spans="1:17" ht="21" customHeight="1">
      <c r="A74" s="343" t="s">
        <v>194</v>
      </c>
      <c r="B74" s="312">
        <v>7</v>
      </c>
      <c r="C74" s="310">
        <v>10</v>
      </c>
      <c r="D74" s="313">
        <f>SUM(B74:C74)</f>
        <v>17</v>
      </c>
      <c r="E74" s="309">
        <v>6</v>
      </c>
      <c r="F74" s="310">
        <v>28</v>
      </c>
      <c r="G74" s="311">
        <f>SUM(E74:F74)</f>
        <v>34</v>
      </c>
      <c r="H74" s="312">
        <v>2</v>
      </c>
      <c r="I74" s="310">
        <v>12</v>
      </c>
      <c r="J74" s="313">
        <f>SUM(H74:I74)</f>
        <v>14</v>
      </c>
      <c r="K74" s="309">
        <f aca="true" t="shared" si="23" ref="K74:L76">SUM(B74,E74,H74)</f>
        <v>15</v>
      </c>
      <c r="L74" s="310">
        <f t="shared" si="23"/>
        <v>50</v>
      </c>
      <c r="M74" s="311">
        <f>SUM(K74:L74)</f>
        <v>65</v>
      </c>
      <c r="N74" s="314">
        <v>0</v>
      </c>
      <c r="O74" s="468">
        <v>0</v>
      </c>
      <c r="P74" s="314">
        <v>0</v>
      </c>
      <c r="Q74" s="468">
        <v>0</v>
      </c>
    </row>
    <row r="75" spans="1:17" ht="21" customHeight="1">
      <c r="A75" s="343" t="s">
        <v>195</v>
      </c>
      <c r="B75" s="312">
        <v>2</v>
      </c>
      <c r="C75" s="310">
        <v>12</v>
      </c>
      <c r="D75" s="313">
        <f>SUM(B75:C75)</f>
        <v>14</v>
      </c>
      <c r="E75" s="309">
        <v>16</v>
      </c>
      <c r="F75" s="310">
        <v>53</v>
      </c>
      <c r="G75" s="311">
        <f>SUM(E75:F75)</f>
        <v>69</v>
      </c>
      <c r="H75" s="312">
        <v>8</v>
      </c>
      <c r="I75" s="310">
        <v>11</v>
      </c>
      <c r="J75" s="313">
        <f>SUM(H75:I75)</f>
        <v>19</v>
      </c>
      <c r="K75" s="309">
        <f t="shared" si="23"/>
        <v>26</v>
      </c>
      <c r="L75" s="310">
        <f t="shared" si="23"/>
        <v>76</v>
      </c>
      <c r="M75" s="311">
        <f>SUM(K75:L75)</f>
        <v>102</v>
      </c>
      <c r="N75" s="314">
        <v>0</v>
      </c>
      <c r="O75" s="468">
        <v>1</v>
      </c>
      <c r="P75" s="314">
        <v>0</v>
      </c>
      <c r="Q75" s="468">
        <v>2</v>
      </c>
    </row>
    <row r="76" spans="1:17" ht="21" customHeight="1">
      <c r="A76" s="343" t="s">
        <v>197</v>
      </c>
      <c r="B76" s="312">
        <v>1</v>
      </c>
      <c r="C76" s="310">
        <v>3</v>
      </c>
      <c r="D76" s="313">
        <f>SUM(B76:C76)</f>
        <v>4</v>
      </c>
      <c r="E76" s="309">
        <v>12</v>
      </c>
      <c r="F76" s="310">
        <v>72</v>
      </c>
      <c r="G76" s="311">
        <f>SUM(E76:F76)</f>
        <v>84</v>
      </c>
      <c r="H76" s="312">
        <v>10</v>
      </c>
      <c r="I76" s="310">
        <v>34</v>
      </c>
      <c r="J76" s="313">
        <f>SUM(H76:I76)</f>
        <v>44</v>
      </c>
      <c r="K76" s="309">
        <f t="shared" si="23"/>
        <v>23</v>
      </c>
      <c r="L76" s="310">
        <f t="shared" si="23"/>
        <v>109</v>
      </c>
      <c r="M76" s="311">
        <f>SUM(K76:L76)</f>
        <v>132</v>
      </c>
      <c r="N76" s="314">
        <v>0</v>
      </c>
      <c r="O76" s="468">
        <v>0</v>
      </c>
      <c r="P76" s="314">
        <v>1</v>
      </c>
      <c r="Q76" s="468">
        <v>1</v>
      </c>
    </row>
    <row r="77" spans="1:17" ht="21" customHeight="1">
      <c r="A77" s="393" t="s">
        <v>6</v>
      </c>
      <c r="B77" s="299">
        <f aca="true" t="shared" si="24" ref="B77:Q77">SUM(B74:B76)</f>
        <v>10</v>
      </c>
      <c r="C77" s="297">
        <f t="shared" si="24"/>
        <v>25</v>
      </c>
      <c r="D77" s="395">
        <f t="shared" si="24"/>
        <v>35</v>
      </c>
      <c r="E77" s="299">
        <f t="shared" si="24"/>
        <v>34</v>
      </c>
      <c r="F77" s="297">
        <f t="shared" si="24"/>
        <v>153</v>
      </c>
      <c r="G77" s="395">
        <f t="shared" si="24"/>
        <v>187</v>
      </c>
      <c r="H77" s="299">
        <f t="shared" si="24"/>
        <v>20</v>
      </c>
      <c r="I77" s="297">
        <f t="shared" si="24"/>
        <v>57</v>
      </c>
      <c r="J77" s="395">
        <f t="shared" si="24"/>
        <v>77</v>
      </c>
      <c r="K77" s="299">
        <f t="shared" si="24"/>
        <v>64</v>
      </c>
      <c r="L77" s="297">
        <f t="shared" si="24"/>
        <v>235</v>
      </c>
      <c r="M77" s="395">
        <f t="shared" si="24"/>
        <v>299</v>
      </c>
      <c r="N77" s="322">
        <f t="shared" si="24"/>
        <v>0</v>
      </c>
      <c r="O77" s="466">
        <f t="shared" si="24"/>
        <v>1</v>
      </c>
      <c r="P77" s="322">
        <f t="shared" si="24"/>
        <v>1</v>
      </c>
      <c r="Q77" s="466">
        <f t="shared" si="24"/>
        <v>3</v>
      </c>
    </row>
    <row r="78" spans="1:17" ht="21" customHeight="1">
      <c r="A78" s="329" t="s">
        <v>90</v>
      </c>
      <c r="B78" s="344"/>
      <c r="C78" s="434"/>
      <c r="D78" s="345"/>
      <c r="E78" s="410"/>
      <c r="F78" s="436"/>
      <c r="G78" s="460"/>
      <c r="H78" s="461"/>
      <c r="I78" s="436"/>
      <c r="J78" s="460"/>
      <c r="K78" s="462"/>
      <c r="L78" s="434"/>
      <c r="M78" s="318"/>
      <c r="N78" s="354"/>
      <c r="O78" s="472"/>
      <c r="P78" s="354"/>
      <c r="Q78" s="472"/>
    </row>
    <row r="79" spans="1:17" ht="21" customHeight="1">
      <c r="A79" s="346" t="s">
        <v>196</v>
      </c>
      <c r="B79" s="347">
        <v>0</v>
      </c>
      <c r="C79" s="435">
        <v>4</v>
      </c>
      <c r="D79" s="313">
        <f>SUM(B79:C79)</f>
        <v>4</v>
      </c>
      <c r="E79" s="463">
        <v>17</v>
      </c>
      <c r="F79" s="435">
        <v>244</v>
      </c>
      <c r="G79" s="348">
        <f>SUM(E79:F79)</f>
        <v>261</v>
      </c>
      <c r="H79" s="347">
        <v>1</v>
      </c>
      <c r="I79" s="435">
        <v>24</v>
      </c>
      <c r="J79" s="348">
        <f>SUM(H79:I79)</f>
        <v>25</v>
      </c>
      <c r="K79" s="355">
        <f>SUM(B79,E79,H79)</f>
        <v>18</v>
      </c>
      <c r="L79" s="349">
        <f>SUM(C79,F79,I79)</f>
        <v>272</v>
      </c>
      <c r="M79" s="311">
        <f>SUM(K79:L79)</f>
        <v>290</v>
      </c>
      <c r="N79" s="356">
        <v>0</v>
      </c>
      <c r="O79" s="467">
        <v>3</v>
      </c>
      <c r="P79" s="307">
        <v>0</v>
      </c>
      <c r="Q79" s="467">
        <v>13</v>
      </c>
    </row>
    <row r="80" spans="1:17" ht="21" customHeight="1">
      <c r="A80" s="327" t="s">
        <v>6</v>
      </c>
      <c r="B80" s="328">
        <f aca="true" t="shared" si="25" ref="B80:Q80">SUM(B79)</f>
        <v>0</v>
      </c>
      <c r="C80" s="297">
        <f t="shared" si="25"/>
        <v>4</v>
      </c>
      <c r="D80" s="464">
        <f t="shared" si="25"/>
        <v>4</v>
      </c>
      <c r="E80" s="328">
        <f t="shared" si="25"/>
        <v>17</v>
      </c>
      <c r="F80" s="459">
        <f t="shared" si="25"/>
        <v>244</v>
      </c>
      <c r="G80" s="464">
        <f t="shared" si="25"/>
        <v>261</v>
      </c>
      <c r="H80" s="328">
        <f t="shared" si="25"/>
        <v>1</v>
      </c>
      <c r="I80" s="459">
        <f t="shared" si="25"/>
        <v>24</v>
      </c>
      <c r="J80" s="464">
        <f t="shared" si="25"/>
        <v>25</v>
      </c>
      <c r="K80" s="328">
        <f t="shared" si="25"/>
        <v>18</v>
      </c>
      <c r="L80" s="297">
        <f t="shared" si="25"/>
        <v>272</v>
      </c>
      <c r="M80" s="320">
        <f t="shared" si="25"/>
        <v>290</v>
      </c>
      <c r="N80" s="322">
        <f t="shared" si="25"/>
        <v>0</v>
      </c>
      <c r="O80" s="466">
        <f t="shared" si="25"/>
        <v>3</v>
      </c>
      <c r="P80" s="322">
        <f t="shared" si="25"/>
        <v>0</v>
      </c>
      <c r="Q80" s="466">
        <f t="shared" si="25"/>
        <v>13</v>
      </c>
    </row>
    <row r="81" spans="1:17" ht="21" customHeight="1">
      <c r="A81" s="329" t="s">
        <v>91</v>
      </c>
      <c r="B81" s="344"/>
      <c r="C81" s="434"/>
      <c r="D81" s="345"/>
      <c r="E81" s="344"/>
      <c r="F81" s="434"/>
      <c r="G81" s="345"/>
      <c r="H81" s="344"/>
      <c r="I81" s="434"/>
      <c r="J81" s="345"/>
      <c r="K81" s="344"/>
      <c r="L81" s="434"/>
      <c r="M81" s="318"/>
      <c r="N81" s="354"/>
      <c r="O81" s="472"/>
      <c r="P81" s="354"/>
      <c r="Q81" s="472"/>
    </row>
    <row r="82" spans="1:17" ht="21" customHeight="1">
      <c r="A82" s="346" t="s">
        <v>198</v>
      </c>
      <c r="B82" s="463">
        <v>1</v>
      </c>
      <c r="C82" s="435">
        <v>4</v>
      </c>
      <c r="D82" s="348">
        <f>SUM(B82:C82)</f>
        <v>5</v>
      </c>
      <c r="E82" s="353">
        <v>22</v>
      </c>
      <c r="F82" s="435">
        <v>52</v>
      </c>
      <c r="G82" s="348">
        <f>SUM(E82:F82)</f>
        <v>74</v>
      </c>
      <c r="H82" s="347">
        <v>0</v>
      </c>
      <c r="I82" s="435">
        <v>3</v>
      </c>
      <c r="J82" s="348">
        <f>SUM(H82:I82)</f>
        <v>3</v>
      </c>
      <c r="K82" s="355">
        <f>SUM(B82,E82,H82)</f>
        <v>23</v>
      </c>
      <c r="L82" s="349">
        <f>SUM(C82,F82,I82)</f>
        <v>59</v>
      </c>
      <c r="M82" s="311">
        <f>SUM(K82:L82)</f>
        <v>82</v>
      </c>
      <c r="N82" s="356">
        <v>1</v>
      </c>
      <c r="O82" s="467">
        <v>0</v>
      </c>
      <c r="P82" s="307">
        <v>2</v>
      </c>
      <c r="Q82" s="467">
        <v>2</v>
      </c>
    </row>
    <row r="83" spans="1:17" ht="21" customHeight="1">
      <c r="A83" s="327" t="s">
        <v>6</v>
      </c>
      <c r="B83" s="328">
        <f>SUM(B82)</f>
        <v>1</v>
      </c>
      <c r="C83" s="459">
        <f>SUM(C82)</f>
        <v>4</v>
      </c>
      <c r="D83" s="464">
        <f>SUM(B83:C83)</f>
        <v>5</v>
      </c>
      <c r="E83" s="328">
        <f>SUM(E82)</f>
        <v>22</v>
      </c>
      <c r="F83" s="459">
        <f>SUM(F82)</f>
        <v>52</v>
      </c>
      <c r="G83" s="464">
        <f>SUM(E83:F83)</f>
        <v>74</v>
      </c>
      <c r="H83" s="328">
        <f>SUM(H82)</f>
        <v>0</v>
      </c>
      <c r="I83" s="459">
        <f>SUM(I82)</f>
        <v>3</v>
      </c>
      <c r="J83" s="464">
        <f>SUM(H83:I83)</f>
        <v>3</v>
      </c>
      <c r="K83" s="328">
        <f>SUM(K82)</f>
        <v>23</v>
      </c>
      <c r="L83" s="459">
        <f>SUM(L82)</f>
        <v>59</v>
      </c>
      <c r="M83" s="320">
        <f>SUM(K83:L83)</f>
        <v>82</v>
      </c>
      <c r="N83" s="322">
        <f>SUM(N82)</f>
        <v>1</v>
      </c>
      <c r="O83" s="466">
        <f>SUM(O82)</f>
        <v>0</v>
      </c>
      <c r="P83" s="322">
        <f>SUM(P82)</f>
        <v>2</v>
      </c>
      <c r="Q83" s="466">
        <f>SUM(Q82)</f>
        <v>2</v>
      </c>
    </row>
    <row r="84" spans="1:17" s="490" customFormat="1" ht="21" customHeight="1">
      <c r="A84" s="484" t="s">
        <v>88</v>
      </c>
      <c r="B84" s="485"/>
      <c r="C84" s="486"/>
      <c r="D84" s="487"/>
      <c r="E84" s="485"/>
      <c r="F84" s="486"/>
      <c r="G84" s="487"/>
      <c r="H84" s="485"/>
      <c r="I84" s="486"/>
      <c r="J84" s="487"/>
      <c r="K84" s="485"/>
      <c r="L84" s="486"/>
      <c r="M84" s="487"/>
      <c r="N84" s="488"/>
      <c r="O84" s="489"/>
      <c r="P84" s="488"/>
      <c r="Q84" s="489"/>
    </row>
    <row r="85" spans="1:17" s="490" customFormat="1" ht="21" customHeight="1">
      <c r="A85" s="491" t="s">
        <v>123</v>
      </c>
      <c r="B85" s="492">
        <v>6</v>
      </c>
      <c r="C85" s="493">
        <v>6</v>
      </c>
      <c r="D85" s="494">
        <f>SUM(B85:C85)</f>
        <v>12</v>
      </c>
      <c r="E85" s="492">
        <v>37</v>
      </c>
      <c r="F85" s="493">
        <v>71</v>
      </c>
      <c r="G85" s="494">
        <f>SUM(E85:F85)</f>
        <v>108</v>
      </c>
      <c r="H85" s="492">
        <v>45</v>
      </c>
      <c r="I85" s="493">
        <v>48</v>
      </c>
      <c r="J85" s="495">
        <f>SUM(H85:I85)</f>
        <v>93</v>
      </c>
      <c r="K85" s="496">
        <f>SUM(B85,E85,H85)</f>
        <v>88</v>
      </c>
      <c r="L85" s="497">
        <f>SUM(C85,F85,I85)</f>
        <v>125</v>
      </c>
      <c r="M85" s="494">
        <f>SUM(K85:L85)</f>
        <v>213</v>
      </c>
      <c r="N85" s="498">
        <v>2</v>
      </c>
      <c r="O85" s="499">
        <v>1</v>
      </c>
      <c r="P85" s="498">
        <v>1</v>
      </c>
      <c r="Q85" s="499">
        <v>2</v>
      </c>
    </row>
    <row r="86" spans="1:17" s="490" customFormat="1" ht="21" customHeight="1">
      <c r="A86" s="500" t="s">
        <v>6</v>
      </c>
      <c r="B86" s="501">
        <f aca="true" t="shared" si="26" ref="B86:Q86">SUM(B85)</f>
        <v>6</v>
      </c>
      <c r="C86" s="478">
        <f t="shared" si="26"/>
        <v>6</v>
      </c>
      <c r="D86" s="502">
        <f t="shared" si="26"/>
        <v>12</v>
      </c>
      <c r="E86" s="477">
        <f t="shared" si="26"/>
        <v>37</v>
      </c>
      <c r="F86" s="478">
        <f t="shared" si="26"/>
        <v>71</v>
      </c>
      <c r="G86" s="503">
        <f t="shared" si="26"/>
        <v>108</v>
      </c>
      <c r="H86" s="480">
        <f t="shared" si="26"/>
        <v>45</v>
      </c>
      <c r="I86" s="478">
        <f t="shared" si="26"/>
        <v>48</v>
      </c>
      <c r="J86" s="502">
        <f t="shared" si="26"/>
        <v>93</v>
      </c>
      <c r="K86" s="504">
        <f t="shared" si="26"/>
        <v>88</v>
      </c>
      <c r="L86" s="505">
        <f t="shared" si="26"/>
        <v>125</v>
      </c>
      <c r="M86" s="503">
        <f t="shared" si="26"/>
        <v>213</v>
      </c>
      <c r="N86" s="506">
        <f t="shared" si="26"/>
        <v>2</v>
      </c>
      <c r="O86" s="483">
        <f t="shared" si="26"/>
        <v>1</v>
      </c>
      <c r="P86" s="506">
        <f t="shared" si="26"/>
        <v>1</v>
      </c>
      <c r="Q86" s="483">
        <f t="shared" si="26"/>
        <v>2</v>
      </c>
    </row>
    <row r="87" spans="1:17" s="476" customFormat="1" ht="21" customHeight="1">
      <c r="A87" s="507" t="s">
        <v>226</v>
      </c>
      <c r="B87" s="508"/>
      <c r="C87" s="509"/>
      <c r="D87" s="510"/>
      <c r="E87" s="508"/>
      <c r="F87" s="509"/>
      <c r="G87" s="510"/>
      <c r="H87" s="508"/>
      <c r="I87" s="509"/>
      <c r="J87" s="510"/>
      <c r="K87" s="511"/>
      <c r="L87" s="512"/>
      <c r="M87" s="513"/>
      <c r="N87" s="514"/>
      <c r="O87" s="515"/>
      <c r="P87" s="514"/>
      <c r="Q87" s="515"/>
    </row>
    <row r="88" spans="1:17" s="476" customFormat="1" ht="21" customHeight="1">
      <c r="A88" s="491" t="s">
        <v>119</v>
      </c>
      <c r="B88" s="492">
        <v>0</v>
      </c>
      <c r="C88" s="493">
        <v>0</v>
      </c>
      <c r="D88" s="494">
        <f>SUM(B88:C88)</f>
        <v>0</v>
      </c>
      <c r="E88" s="492">
        <v>1</v>
      </c>
      <c r="F88" s="493">
        <v>33</v>
      </c>
      <c r="G88" s="494">
        <f>SUM(E88:F88)</f>
        <v>34</v>
      </c>
      <c r="H88" s="492">
        <v>0</v>
      </c>
      <c r="I88" s="493">
        <v>0</v>
      </c>
      <c r="J88" s="495">
        <f>SUM(H88:I88)</f>
        <v>0</v>
      </c>
      <c r="K88" s="496">
        <f>SUM(B88,E88,H88)</f>
        <v>1</v>
      </c>
      <c r="L88" s="497">
        <f>SUM(C88,F88,I88)</f>
        <v>33</v>
      </c>
      <c r="M88" s="494">
        <f>SUM(K88:L88)</f>
        <v>34</v>
      </c>
      <c r="N88" s="498">
        <v>0</v>
      </c>
      <c r="O88" s="499">
        <v>0</v>
      </c>
      <c r="P88" s="498">
        <v>0</v>
      </c>
      <c r="Q88" s="499">
        <v>7</v>
      </c>
    </row>
    <row r="89" spans="1:17" s="490" customFormat="1" ht="21" customHeight="1">
      <c r="A89" s="500" t="s">
        <v>6</v>
      </c>
      <c r="B89" s="501">
        <f aca="true" t="shared" si="27" ref="B89:N89">SUM(B88)</f>
        <v>0</v>
      </c>
      <c r="C89" s="478">
        <f t="shared" si="27"/>
        <v>0</v>
      </c>
      <c r="D89" s="502">
        <f t="shared" si="27"/>
        <v>0</v>
      </c>
      <c r="E89" s="477">
        <f t="shared" si="27"/>
        <v>1</v>
      </c>
      <c r="F89" s="478">
        <f t="shared" si="27"/>
        <v>33</v>
      </c>
      <c r="G89" s="503">
        <f t="shared" si="27"/>
        <v>34</v>
      </c>
      <c r="H89" s="480">
        <f t="shared" si="27"/>
        <v>0</v>
      </c>
      <c r="I89" s="478">
        <f t="shared" si="27"/>
        <v>0</v>
      </c>
      <c r="J89" s="502">
        <f t="shared" si="27"/>
        <v>0</v>
      </c>
      <c r="K89" s="504">
        <f t="shared" si="27"/>
        <v>1</v>
      </c>
      <c r="L89" s="505">
        <f t="shared" si="27"/>
        <v>33</v>
      </c>
      <c r="M89" s="503">
        <f t="shared" si="27"/>
        <v>34</v>
      </c>
      <c r="N89" s="506">
        <f t="shared" si="27"/>
        <v>0</v>
      </c>
      <c r="O89" s="483">
        <f>SUM(O88)</f>
        <v>0</v>
      </c>
      <c r="P89" s="506">
        <f>SUM(P88)</f>
        <v>0</v>
      </c>
      <c r="Q89" s="483">
        <f>SUM(Q88)</f>
        <v>7</v>
      </c>
    </row>
    <row r="90" spans="1:17" s="476" customFormat="1" ht="21" customHeight="1">
      <c r="A90" s="507" t="s">
        <v>93</v>
      </c>
      <c r="B90" s="516"/>
      <c r="C90" s="509"/>
      <c r="D90" s="517"/>
      <c r="E90" s="508"/>
      <c r="F90" s="509"/>
      <c r="G90" s="518"/>
      <c r="H90" s="516"/>
      <c r="I90" s="509"/>
      <c r="J90" s="517"/>
      <c r="K90" s="508"/>
      <c r="L90" s="509"/>
      <c r="M90" s="513"/>
      <c r="N90" s="514"/>
      <c r="O90" s="515"/>
      <c r="P90" s="514"/>
      <c r="Q90" s="515"/>
    </row>
    <row r="91" spans="1:17" s="476" customFormat="1" ht="21" customHeight="1">
      <c r="A91" s="519" t="s">
        <v>175</v>
      </c>
      <c r="B91" s="520">
        <v>1</v>
      </c>
      <c r="C91" s="521">
        <v>0</v>
      </c>
      <c r="D91" s="522">
        <f>SUM(B91:C91)</f>
        <v>1</v>
      </c>
      <c r="E91" s="523">
        <v>0</v>
      </c>
      <c r="F91" s="521">
        <v>0</v>
      </c>
      <c r="G91" s="524">
        <f>SUM(E91:F91)</f>
        <v>0</v>
      </c>
      <c r="H91" s="520">
        <v>0</v>
      </c>
      <c r="I91" s="521">
        <v>0</v>
      </c>
      <c r="J91" s="522">
        <f>SUM(H91:I91)</f>
        <v>0</v>
      </c>
      <c r="K91" s="523">
        <f aca="true" t="shared" si="28" ref="K91:L94">SUM(B91,E91,H91)</f>
        <v>1</v>
      </c>
      <c r="L91" s="521">
        <f t="shared" si="28"/>
        <v>0</v>
      </c>
      <c r="M91" s="524">
        <f>SUM(K91:L91)</f>
        <v>1</v>
      </c>
      <c r="N91" s="525">
        <v>0</v>
      </c>
      <c r="O91" s="526">
        <v>0</v>
      </c>
      <c r="P91" s="525">
        <v>0</v>
      </c>
      <c r="Q91" s="526">
        <v>0</v>
      </c>
    </row>
    <row r="92" spans="1:17" s="476" customFormat="1" ht="21" customHeight="1">
      <c r="A92" s="527" t="s">
        <v>177</v>
      </c>
      <c r="B92" s="520">
        <v>47</v>
      </c>
      <c r="C92" s="521">
        <v>1</v>
      </c>
      <c r="D92" s="522">
        <f>SUM(B92:C92)</f>
        <v>48</v>
      </c>
      <c r="E92" s="523">
        <v>38</v>
      </c>
      <c r="F92" s="521">
        <v>3</v>
      </c>
      <c r="G92" s="524">
        <f>SUM(E92:F92)</f>
        <v>41</v>
      </c>
      <c r="H92" s="520">
        <v>13</v>
      </c>
      <c r="I92" s="521">
        <v>0</v>
      </c>
      <c r="J92" s="522">
        <f>SUM(H92:I92)</f>
        <v>13</v>
      </c>
      <c r="K92" s="523">
        <f t="shared" si="28"/>
        <v>98</v>
      </c>
      <c r="L92" s="521">
        <f t="shared" si="28"/>
        <v>4</v>
      </c>
      <c r="M92" s="524">
        <f>SUM(K92:L92)</f>
        <v>102</v>
      </c>
      <c r="N92" s="525">
        <v>0</v>
      </c>
      <c r="O92" s="526">
        <v>0</v>
      </c>
      <c r="P92" s="525">
        <v>0</v>
      </c>
      <c r="Q92" s="526">
        <v>0</v>
      </c>
    </row>
    <row r="93" spans="1:17" s="476" customFormat="1" ht="21" customHeight="1">
      <c r="A93" s="519" t="s">
        <v>176</v>
      </c>
      <c r="B93" s="520">
        <v>2</v>
      </c>
      <c r="C93" s="521">
        <v>4</v>
      </c>
      <c r="D93" s="522">
        <f>SUM(B93:C93)</f>
        <v>6</v>
      </c>
      <c r="E93" s="523">
        <v>1</v>
      </c>
      <c r="F93" s="521">
        <v>0</v>
      </c>
      <c r="G93" s="524">
        <f>SUM(E93:F93)</f>
        <v>1</v>
      </c>
      <c r="H93" s="520">
        <v>0</v>
      </c>
      <c r="I93" s="521">
        <v>0</v>
      </c>
      <c r="J93" s="522">
        <f>SUM(H93:I93)</f>
        <v>0</v>
      </c>
      <c r="K93" s="523">
        <f t="shared" si="28"/>
        <v>3</v>
      </c>
      <c r="L93" s="521">
        <f t="shared" si="28"/>
        <v>4</v>
      </c>
      <c r="M93" s="524">
        <f>SUM(K93:L93)</f>
        <v>7</v>
      </c>
      <c r="N93" s="525">
        <v>0</v>
      </c>
      <c r="O93" s="526">
        <v>0</v>
      </c>
      <c r="P93" s="525">
        <v>0</v>
      </c>
      <c r="Q93" s="526">
        <v>0</v>
      </c>
    </row>
    <row r="94" spans="1:17" s="476" customFormat="1" ht="21" customHeight="1">
      <c r="A94" s="528" t="s">
        <v>217</v>
      </c>
      <c r="B94" s="496">
        <v>0</v>
      </c>
      <c r="C94" s="497">
        <v>1</v>
      </c>
      <c r="D94" s="522">
        <f>SUM(B94:C94)</f>
        <v>1</v>
      </c>
      <c r="E94" s="529">
        <v>9</v>
      </c>
      <c r="F94" s="497">
        <v>45</v>
      </c>
      <c r="G94" s="524">
        <f>SUM(E94:F94)</f>
        <v>54</v>
      </c>
      <c r="H94" s="496">
        <v>0</v>
      </c>
      <c r="I94" s="497">
        <v>0</v>
      </c>
      <c r="J94" s="522">
        <f>SUM(H94:I94)</f>
        <v>0</v>
      </c>
      <c r="K94" s="523">
        <f t="shared" si="28"/>
        <v>9</v>
      </c>
      <c r="L94" s="521">
        <f t="shared" si="28"/>
        <v>46</v>
      </c>
      <c r="M94" s="524">
        <f>SUM(K94:L94)</f>
        <v>55</v>
      </c>
      <c r="N94" s="498">
        <v>0</v>
      </c>
      <c r="O94" s="499">
        <v>0</v>
      </c>
      <c r="P94" s="498">
        <v>1</v>
      </c>
      <c r="Q94" s="499">
        <v>3</v>
      </c>
    </row>
    <row r="95" spans="1:17" s="476" customFormat="1" ht="21" customHeight="1" thickBot="1">
      <c r="A95" s="530" t="s">
        <v>6</v>
      </c>
      <c r="B95" s="531">
        <f aca="true" t="shared" si="29" ref="B95:Q95">SUM(B91:B94)</f>
        <v>50</v>
      </c>
      <c r="C95" s="532">
        <f t="shared" si="29"/>
        <v>6</v>
      </c>
      <c r="D95" s="533">
        <f t="shared" si="29"/>
        <v>56</v>
      </c>
      <c r="E95" s="531">
        <f t="shared" si="29"/>
        <v>48</v>
      </c>
      <c r="F95" s="532">
        <f t="shared" si="29"/>
        <v>48</v>
      </c>
      <c r="G95" s="533">
        <f t="shared" si="29"/>
        <v>96</v>
      </c>
      <c r="H95" s="531">
        <f t="shared" si="29"/>
        <v>13</v>
      </c>
      <c r="I95" s="532">
        <f t="shared" si="29"/>
        <v>0</v>
      </c>
      <c r="J95" s="533">
        <f t="shared" si="29"/>
        <v>13</v>
      </c>
      <c r="K95" s="531">
        <f t="shared" si="29"/>
        <v>111</v>
      </c>
      <c r="L95" s="532">
        <f t="shared" si="29"/>
        <v>54</v>
      </c>
      <c r="M95" s="533">
        <f t="shared" si="29"/>
        <v>165</v>
      </c>
      <c r="N95" s="534">
        <f t="shared" si="29"/>
        <v>0</v>
      </c>
      <c r="O95" s="535">
        <f t="shared" si="29"/>
        <v>0</v>
      </c>
      <c r="P95" s="534">
        <f t="shared" si="29"/>
        <v>1</v>
      </c>
      <c r="Q95" s="535">
        <f t="shared" si="29"/>
        <v>3</v>
      </c>
    </row>
    <row r="96" spans="1:17" s="476" customFormat="1" ht="21" customHeight="1" thickBot="1" thickTop="1">
      <c r="A96" s="536" t="s">
        <v>94</v>
      </c>
      <c r="B96" s="537">
        <f aca="true" t="shared" si="30" ref="B96:Q96">SUM(B19,B31,B35,B45,B77,B80,B83,B66,B86,B89,B95)</f>
        <v>78</v>
      </c>
      <c r="C96" s="538">
        <f t="shared" si="30"/>
        <v>82</v>
      </c>
      <c r="D96" s="539">
        <f t="shared" si="30"/>
        <v>160</v>
      </c>
      <c r="E96" s="537">
        <f t="shared" si="30"/>
        <v>426</v>
      </c>
      <c r="F96" s="538">
        <f t="shared" si="30"/>
        <v>1606</v>
      </c>
      <c r="G96" s="539">
        <f t="shared" si="30"/>
        <v>2032</v>
      </c>
      <c r="H96" s="537">
        <f t="shared" si="30"/>
        <v>144</v>
      </c>
      <c r="I96" s="538">
        <f t="shared" si="30"/>
        <v>258</v>
      </c>
      <c r="J96" s="539">
        <f t="shared" si="30"/>
        <v>402</v>
      </c>
      <c r="K96" s="537">
        <f t="shared" si="30"/>
        <v>648</v>
      </c>
      <c r="L96" s="538">
        <f t="shared" si="30"/>
        <v>1946</v>
      </c>
      <c r="M96" s="539">
        <f t="shared" si="30"/>
        <v>2594</v>
      </c>
      <c r="N96" s="537">
        <f t="shared" si="30"/>
        <v>17</v>
      </c>
      <c r="O96" s="540">
        <f t="shared" si="30"/>
        <v>65</v>
      </c>
      <c r="P96" s="537">
        <f t="shared" si="30"/>
        <v>46</v>
      </c>
      <c r="Q96" s="540">
        <f t="shared" si="30"/>
        <v>206</v>
      </c>
    </row>
    <row r="97" spans="1:17" s="476" customFormat="1" ht="21" customHeight="1" thickTop="1">
      <c r="A97" s="541"/>
      <c r="B97" s="541"/>
      <c r="C97" s="541"/>
      <c r="D97" s="541"/>
      <c r="E97" s="541"/>
      <c r="F97" s="541"/>
      <c r="G97" s="541"/>
      <c r="H97" s="541"/>
      <c r="I97" s="541"/>
      <c r="J97" s="541"/>
      <c r="K97" s="541"/>
      <c r="L97" s="541"/>
      <c r="M97" s="541"/>
      <c r="N97" s="541"/>
      <c r="O97" s="541"/>
      <c r="P97" s="541"/>
      <c r="Q97" s="542"/>
    </row>
    <row r="98" spans="1:17" s="476" customFormat="1" ht="21" customHeight="1">
      <c r="A98" s="543"/>
      <c r="B98" s="542"/>
      <c r="C98" s="542"/>
      <c r="D98" s="542"/>
      <c r="E98" s="542"/>
      <c r="F98" s="542"/>
      <c r="G98" s="542"/>
      <c r="H98" s="542"/>
      <c r="I98" s="542"/>
      <c r="J98" s="542"/>
      <c r="K98" s="542"/>
      <c r="L98" s="542"/>
      <c r="M98" s="542"/>
      <c r="N98" s="542"/>
      <c r="O98" s="542"/>
      <c r="P98" s="542"/>
      <c r="Q98" s="542"/>
    </row>
    <row r="99" spans="1:17" s="476" customFormat="1" ht="21" customHeight="1">
      <c r="A99" s="735" t="s">
        <v>432</v>
      </c>
      <c r="B99" s="735"/>
      <c r="C99" s="735"/>
      <c r="D99" s="735"/>
      <c r="E99" s="735"/>
      <c r="F99" s="735"/>
      <c r="G99" s="735"/>
      <c r="H99" s="735"/>
      <c r="I99" s="735"/>
      <c r="J99" s="735"/>
      <c r="K99" s="735"/>
      <c r="L99" s="735"/>
      <c r="M99" s="735"/>
      <c r="N99" s="541"/>
      <c r="O99" s="541"/>
      <c r="P99" s="541"/>
      <c r="Q99" s="542"/>
    </row>
    <row r="100" spans="1:17" s="476" customFormat="1" ht="21" customHeight="1">
      <c r="A100" s="735" t="s">
        <v>433</v>
      </c>
      <c r="B100" s="735"/>
      <c r="C100" s="735"/>
      <c r="D100" s="735"/>
      <c r="E100" s="735"/>
      <c r="F100" s="735"/>
      <c r="G100" s="735"/>
      <c r="H100" s="735"/>
      <c r="I100" s="735"/>
      <c r="J100" s="735"/>
      <c r="K100" s="735"/>
      <c r="L100" s="735"/>
      <c r="M100" s="735"/>
      <c r="N100" s="541"/>
      <c r="O100" s="541"/>
      <c r="P100" s="541"/>
      <c r="Q100" s="542"/>
    </row>
    <row r="101" spans="1:17" s="476" customFormat="1" ht="21" customHeight="1">
      <c r="A101" s="544"/>
      <c r="B101" s="544"/>
      <c r="C101" s="544"/>
      <c r="D101" s="544"/>
      <c r="E101" s="544"/>
      <c r="F101" s="544"/>
      <c r="G101" s="544"/>
      <c r="H101" s="544"/>
      <c r="I101" s="544"/>
      <c r="J101" s="544"/>
      <c r="K101" s="544"/>
      <c r="L101" s="544"/>
      <c r="M101" s="544"/>
      <c r="N101" s="541"/>
      <c r="O101" s="541"/>
      <c r="P101" s="541"/>
      <c r="Q101" s="542"/>
    </row>
    <row r="102" spans="1:17" s="476" customFormat="1" ht="21" customHeight="1">
      <c r="A102" s="545" t="s">
        <v>84</v>
      </c>
      <c r="B102" s="730" t="s">
        <v>223</v>
      </c>
      <c r="C102" s="731"/>
      <c r="D102" s="732"/>
      <c r="E102" s="731" t="s">
        <v>224</v>
      </c>
      <c r="F102" s="731"/>
      <c r="G102" s="731"/>
      <c r="H102" s="730" t="s">
        <v>225</v>
      </c>
      <c r="I102" s="731"/>
      <c r="J102" s="732"/>
      <c r="K102" s="474" t="s">
        <v>6</v>
      </c>
      <c r="L102" s="474"/>
      <c r="M102" s="474"/>
      <c r="N102" s="541"/>
      <c r="O102" s="541"/>
      <c r="P102" s="541"/>
      <c r="Q102" s="542"/>
    </row>
    <row r="103" spans="1:17" s="476" customFormat="1" ht="21" customHeight="1">
      <c r="A103" s="546"/>
      <c r="B103" s="477" t="s">
        <v>4</v>
      </c>
      <c r="C103" s="478" t="s">
        <v>5</v>
      </c>
      <c r="D103" s="547" t="s">
        <v>6</v>
      </c>
      <c r="E103" s="480" t="s">
        <v>4</v>
      </c>
      <c r="F103" s="478" t="s">
        <v>5</v>
      </c>
      <c r="G103" s="481" t="s">
        <v>6</v>
      </c>
      <c r="H103" s="477" t="s">
        <v>4</v>
      </c>
      <c r="I103" s="478" t="s">
        <v>5</v>
      </c>
      <c r="J103" s="479" t="s">
        <v>6</v>
      </c>
      <c r="K103" s="477" t="s">
        <v>4</v>
      </c>
      <c r="L103" s="478" t="s">
        <v>5</v>
      </c>
      <c r="M103" s="479" t="s">
        <v>6</v>
      </c>
      <c r="N103" s="541"/>
      <c r="O103" s="541"/>
      <c r="P103" s="541"/>
      <c r="Q103" s="542"/>
    </row>
    <row r="104" spans="1:17" s="476" customFormat="1" ht="21" customHeight="1">
      <c r="A104" s="548" t="s">
        <v>21</v>
      </c>
      <c r="B104" s="549"/>
      <c r="C104" s="512"/>
      <c r="D104" s="550"/>
      <c r="E104" s="511"/>
      <c r="F104" s="512"/>
      <c r="G104" s="551"/>
      <c r="H104" s="549"/>
      <c r="I104" s="512"/>
      <c r="J104" s="550"/>
      <c r="K104" s="549"/>
      <c r="L104" s="512"/>
      <c r="M104" s="550"/>
      <c r="N104" s="541"/>
      <c r="O104" s="541"/>
      <c r="P104" s="541"/>
      <c r="Q104" s="542"/>
    </row>
    <row r="105" spans="1:17" s="476" customFormat="1" ht="21" customHeight="1">
      <c r="A105" s="552" t="s">
        <v>166</v>
      </c>
      <c r="B105" s="520">
        <v>0</v>
      </c>
      <c r="C105" s="521">
        <v>3</v>
      </c>
      <c r="D105" s="522">
        <f>SUM(B105:C105)</f>
        <v>3</v>
      </c>
      <c r="E105" s="523">
        <v>0</v>
      </c>
      <c r="F105" s="521">
        <v>0</v>
      </c>
      <c r="G105" s="524">
        <f>SUM(E105:F105)</f>
        <v>0</v>
      </c>
      <c r="H105" s="520">
        <v>1</v>
      </c>
      <c r="I105" s="521">
        <v>11</v>
      </c>
      <c r="J105" s="522">
        <f>SUM(H105:I105)</f>
        <v>12</v>
      </c>
      <c r="K105" s="520">
        <f>SUM(B105,E105,H105)</f>
        <v>1</v>
      </c>
      <c r="L105" s="521">
        <f>SUM(C105,F105,I105)</f>
        <v>14</v>
      </c>
      <c r="M105" s="522">
        <f>SUM(K105:L105)</f>
        <v>15</v>
      </c>
      <c r="N105" s="541"/>
      <c r="O105" s="541"/>
      <c r="P105" s="541"/>
      <c r="Q105" s="542"/>
    </row>
    <row r="106" spans="1:17" s="476" customFormat="1" ht="21" customHeight="1">
      <c r="A106" s="553" t="s">
        <v>167</v>
      </c>
      <c r="B106" s="520">
        <v>1</v>
      </c>
      <c r="C106" s="521">
        <v>2</v>
      </c>
      <c r="D106" s="522">
        <f aca="true" t="shared" si="31" ref="D106:D114">SUM(B106:C106)</f>
        <v>3</v>
      </c>
      <c r="E106" s="523">
        <v>38</v>
      </c>
      <c r="F106" s="521">
        <v>82</v>
      </c>
      <c r="G106" s="524">
        <f aca="true" t="shared" si="32" ref="G106:G114">SUM(E106:F106)</f>
        <v>120</v>
      </c>
      <c r="H106" s="520">
        <v>4</v>
      </c>
      <c r="I106" s="521">
        <v>1</v>
      </c>
      <c r="J106" s="522">
        <v>5</v>
      </c>
      <c r="K106" s="520">
        <f aca="true" t="shared" si="33" ref="K106:K114">SUM(B106,E106,H106)</f>
        <v>43</v>
      </c>
      <c r="L106" s="521">
        <f aca="true" t="shared" si="34" ref="L106:L114">SUM(C106,F106,I106)</f>
        <v>85</v>
      </c>
      <c r="M106" s="522">
        <f aca="true" t="shared" si="35" ref="M106:M114">SUM(K106:L106)</f>
        <v>128</v>
      </c>
      <c r="N106" s="513"/>
      <c r="O106" s="513"/>
      <c r="P106" s="513"/>
      <c r="Q106" s="542"/>
    </row>
    <row r="107" spans="1:17" s="476" customFormat="1" ht="21" customHeight="1">
      <c r="A107" s="553" t="s">
        <v>168</v>
      </c>
      <c r="B107" s="520">
        <v>0</v>
      </c>
      <c r="C107" s="521">
        <v>1</v>
      </c>
      <c r="D107" s="522">
        <f t="shared" si="31"/>
        <v>1</v>
      </c>
      <c r="E107" s="523">
        <v>0</v>
      </c>
      <c r="F107" s="521">
        <v>2</v>
      </c>
      <c r="G107" s="524">
        <f t="shared" si="32"/>
        <v>2</v>
      </c>
      <c r="H107" s="520">
        <v>0</v>
      </c>
      <c r="I107" s="521">
        <v>13</v>
      </c>
      <c r="J107" s="522">
        <v>13</v>
      </c>
      <c r="K107" s="520">
        <f t="shared" si="33"/>
        <v>0</v>
      </c>
      <c r="L107" s="521">
        <f t="shared" si="34"/>
        <v>16</v>
      </c>
      <c r="M107" s="522">
        <f t="shared" si="35"/>
        <v>16</v>
      </c>
      <c r="N107" s="513"/>
      <c r="O107" s="513"/>
      <c r="P107" s="513"/>
      <c r="Q107" s="542"/>
    </row>
    <row r="108" spans="1:17" s="476" customFormat="1" ht="21" customHeight="1">
      <c r="A108" s="554" t="s">
        <v>218</v>
      </c>
      <c r="B108" s="520">
        <v>0</v>
      </c>
      <c r="C108" s="521">
        <v>1</v>
      </c>
      <c r="D108" s="522">
        <f t="shared" si="31"/>
        <v>1</v>
      </c>
      <c r="E108" s="523">
        <v>0</v>
      </c>
      <c r="F108" s="521">
        <v>1</v>
      </c>
      <c r="G108" s="524">
        <f t="shared" si="32"/>
        <v>1</v>
      </c>
      <c r="H108" s="520">
        <v>1</v>
      </c>
      <c r="I108" s="521">
        <v>7</v>
      </c>
      <c r="J108" s="522">
        <v>8</v>
      </c>
      <c r="K108" s="520">
        <f t="shared" si="33"/>
        <v>1</v>
      </c>
      <c r="L108" s="521">
        <f t="shared" si="34"/>
        <v>9</v>
      </c>
      <c r="M108" s="522">
        <f t="shared" si="35"/>
        <v>10</v>
      </c>
      <c r="N108" s="513"/>
      <c r="O108" s="513"/>
      <c r="P108" s="513"/>
      <c r="Q108" s="542"/>
    </row>
    <row r="109" spans="1:17" s="476" customFormat="1" ht="21" customHeight="1">
      <c r="A109" s="553" t="s">
        <v>103</v>
      </c>
      <c r="B109" s="520">
        <v>0</v>
      </c>
      <c r="C109" s="521">
        <v>3</v>
      </c>
      <c r="D109" s="522">
        <f t="shared" si="31"/>
        <v>3</v>
      </c>
      <c r="E109" s="523">
        <v>0</v>
      </c>
      <c r="F109" s="521">
        <v>0</v>
      </c>
      <c r="G109" s="524">
        <f t="shared" si="32"/>
        <v>0</v>
      </c>
      <c r="H109" s="520">
        <v>2</v>
      </c>
      <c r="I109" s="521">
        <v>0</v>
      </c>
      <c r="J109" s="522">
        <v>2</v>
      </c>
      <c r="K109" s="520">
        <f t="shared" si="33"/>
        <v>2</v>
      </c>
      <c r="L109" s="521">
        <f t="shared" si="34"/>
        <v>3</v>
      </c>
      <c r="M109" s="522">
        <f t="shared" si="35"/>
        <v>5</v>
      </c>
      <c r="N109" s="513"/>
      <c r="O109" s="513"/>
      <c r="P109" s="513"/>
      <c r="Q109" s="542"/>
    </row>
    <row r="110" spans="1:17" s="476" customFormat="1" ht="21" customHeight="1">
      <c r="A110" s="553" t="s">
        <v>169</v>
      </c>
      <c r="B110" s="520">
        <v>0</v>
      </c>
      <c r="C110" s="521">
        <v>2</v>
      </c>
      <c r="D110" s="522">
        <f t="shared" si="31"/>
        <v>2</v>
      </c>
      <c r="E110" s="523">
        <v>0</v>
      </c>
      <c r="F110" s="521">
        <v>4</v>
      </c>
      <c r="G110" s="524">
        <f t="shared" si="32"/>
        <v>4</v>
      </c>
      <c r="H110" s="520">
        <v>11</v>
      </c>
      <c r="I110" s="521">
        <v>9</v>
      </c>
      <c r="J110" s="522">
        <v>20</v>
      </c>
      <c r="K110" s="520">
        <f t="shared" si="33"/>
        <v>11</v>
      </c>
      <c r="L110" s="521">
        <f t="shared" si="34"/>
        <v>15</v>
      </c>
      <c r="M110" s="522">
        <f t="shared" si="35"/>
        <v>26</v>
      </c>
      <c r="N110" s="513"/>
      <c r="O110" s="513"/>
      <c r="P110" s="513"/>
      <c r="Q110" s="542"/>
    </row>
    <row r="111" spans="1:17" s="476" customFormat="1" ht="21" customHeight="1">
      <c r="A111" s="553" t="s">
        <v>170</v>
      </c>
      <c r="B111" s="520">
        <v>6</v>
      </c>
      <c r="C111" s="521">
        <v>0</v>
      </c>
      <c r="D111" s="522">
        <f t="shared" si="31"/>
        <v>6</v>
      </c>
      <c r="E111" s="523">
        <v>0</v>
      </c>
      <c r="F111" s="521">
        <v>0</v>
      </c>
      <c r="G111" s="524">
        <f t="shared" si="32"/>
        <v>0</v>
      </c>
      <c r="H111" s="520">
        <v>3</v>
      </c>
      <c r="I111" s="521">
        <v>1</v>
      </c>
      <c r="J111" s="522">
        <v>4</v>
      </c>
      <c r="K111" s="520">
        <f t="shared" si="33"/>
        <v>9</v>
      </c>
      <c r="L111" s="521">
        <f t="shared" si="34"/>
        <v>1</v>
      </c>
      <c r="M111" s="522">
        <f t="shared" si="35"/>
        <v>10</v>
      </c>
      <c r="N111" s="513"/>
      <c r="O111" s="513"/>
      <c r="P111" s="513"/>
      <c r="Q111" s="542"/>
    </row>
    <row r="112" spans="1:17" s="476" customFormat="1" ht="21" customHeight="1">
      <c r="A112" s="553" t="s">
        <v>171</v>
      </c>
      <c r="B112" s="520">
        <v>0</v>
      </c>
      <c r="C112" s="521">
        <v>1</v>
      </c>
      <c r="D112" s="522">
        <f t="shared" si="31"/>
        <v>1</v>
      </c>
      <c r="E112" s="523">
        <v>0</v>
      </c>
      <c r="F112" s="521">
        <v>1</v>
      </c>
      <c r="G112" s="524">
        <f t="shared" si="32"/>
        <v>1</v>
      </c>
      <c r="H112" s="520">
        <v>1</v>
      </c>
      <c r="I112" s="521">
        <v>6</v>
      </c>
      <c r="J112" s="522">
        <v>7</v>
      </c>
      <c r="K112" s="520">
        <f t="shared" si="33"/>
        <v>1</v>
      </c>
      <c r="L112" s="521">
        <f t="shared" si="34"/>
        <v>8</v>
      </c>
      <c r="M112" s="522">
        <f t="shared" si="35"/>
        <v>9</v>
      </c>
      <c r="N112" s="513"/>
      <c r="O112" s="513"/>
      <c r="P112" s="513"/>
      <c r="Q112" s="542"/>
    </row>
    <row r="113" spans="1:17" s="476" customFormat="1" ht="21" customHeight="1">
      <c r="A113" s="553" t="s">
        <v>172</v>
      </c>
      <c r="B113" s="520">
        <v>0</v>
      </c>
      <c r="C113" s="521">
        <v>0</v>
      </c>
      <c r="D113" s="522">
        <f t="shared" si="31"/>
        <v>0</v>
      </c>
      <c r="E113" s="523">
        <v>0</v>
      </c>
      <c r="F113" s="521">
        <v>0</v>
      </c>
      <c r="G113" s="524">
        <f t="shared" si="32"/>
        <v>0</v>
      </c>
      <c r="H113" s="520">
        <v>1</v>
      </c>
      <c r="I113" s="521">
        <v>2</v>
      </c>
      <c r="J113" s="522">
        <v>3</v>
      </c>
      <c r="K113" s="520">
        <f t="shared" si="33"/>
        <v>1</v>
      </c>
      <c r="L113" s="521">
        <f t="shared" si="34"/>
        <v>2</v>
      </c>
      <c r="M113" s="522">
        <f t="shared" si="35"/>
        <v>3</v>
      </c>
      <c r="N113" s="513"/>
      <c r="O113" s="513"/>
      <c r="P113" s="513"/>
      <c r="Q113" s="542"/>
    </row>
    <row r="114" spans="1:17" s="476" customFormat="1" ht="21" customHeight="1">
      <c r="A114" s="553" t="s">
        <v>173</v>
      </c>
      <c r="B114" s="520">
        <v>0</v>
      </c>
      <c r="C114" s="521">
        <v>15</v>
      </c>
      <c r="D114" s="522">
        <f t="shared" si="31"/>
        <v>15</v>
      </c>
      <c r="E114" s="523">
        <v>0</v>
      </c>
      <c r="F114" s="521">
        <v>6</v>
      </c>
      <c r="G114" s="524">
        <f t="shared" si="32"/>
        <v>6</v>
      </c>
      <c r="H114" s="520">
        <v>3</v>
      </c>
      <c r="I114" s="521">
        <v>9</v>
      </c>
      <c r="J114" s="522">
        <v>12</v>
      </c>
      <c r="K114" s="520">
        <f t="shared" si="33"/>
        <v>3</v>
      </c>
      <c r="L114" s="521">
        <f t="shared" si="34"/>
        <v>30</v>
      </c>
      <c r="M114" s="522">
        <f t="shared" si="35"/>
        <v>33</v>
      </c>
      <c r="N114" s="541"/>
      <c r="O114" s="541"/>
      <c r="P114" s="541"/>
      <c r="Q114" s="542"/>
    </row>
    <row r="115" spans="1:17" s="476" customFormat="1" ht="21" customHeight="1">
      <c r="A115" s="555" t="s">
        <v>6</v>
      </c>
      <c r="B115" s="477">
        <f aca="true" t="shared" si="36" ref="B115:M115">SUM(B105:B114)</f>
        <v>7</v>
      </c>
      <c r="C115" s="478">
        <f t="shared" si="36"/>
        <v>28</v>
      </c>
      <c r="D115" s="480">
        <f t="shared" si="36"/>
        <v>35</v>
      </c>
      <c r="E115" s="477">
        <f t="shared" si="36"/>
        <v>38</v>
      </c>
      <c r="F115" s="478">
        <f t="shared" si="36"/>
        <v>96</v>
      </c>
      <c r="G115" s="480">
        <f t="shared" si="36"/>
        <v>134</v>
      </c>
      <c r="H115" s="477">
        <f t="shared" si="36"/>
        <v>27</v>
      </c>
      <c r="I115" s="478">
        <f t="shared" si="36"/>
        <v>59</v>
      </c>
      <c r="J115" s="480">
        <f t="shared" si="36"/>
        <v>86</v>
      </c>
      <c r="K115" s="477">
        <f t="shared" si="36"/>
        <v>72</v>
      </c>
      <c r="L115" s="478">
        <f t="shared" si="36"/>
        <v>183</v>
      </c>
      <c r="M115" s="556">
        <f t="shared" si="36"/>
        <v>255</v>
      </c>
      <c r="N115" s="541"/>
      <c r="O115" s="541"/>
      <c r="P115" s="541"/>
      <c r="Q115" s="542"/>
    </row>
    <row r="116" spans="1:17" s="476" customFormat="1" ht="21" customHeight="1">
      <c r="A116" s="557" t="s">
        <v>56</v>
      </c>
      <c r="B116" s="516"/>
      <c r="C116" s="509"/>
      <c r="D116" s="558"/>
      <c r="E116" s="508"/>
      <c r="F116" s="509"/>
      <c r="G116" s="518"/>
      <c r="H116" s="516"/>
      <c r="I116" s="509"/>
      <c r="J116" s="518"/>
      <c r="K116" s="516"/>
      <c r="L116" s="509"/>
      <c r="M116" s="517"/>
      <c r="N116" s="541"/>
      <c r="O116" s="541"/>
      <c r="P116" s="541"/>
      <c r="Q116" s="542"/>
    </row>
    <row r="117" spans="1:17" s="476" customFormat="1" ht="21" customHeight="1">
      <c r="A117" s="553" t="s">
        <v>174</v>
      </c>
      <c r="B117" s="520">
        <v>2</v>
      </c>
      <c r="C117" s="521">
        <v>3</v>
      </c>
      <c r="D117" s="559">
        <f>SUM(B117:C117)</f>
        <v>5</v>
      </c>
      <c r="E117" s="523">
        <v>0</v>
      </c>
      <c r="F117" s="521">
        <v>6</v>
      </c>
      <c r="G117" s="513">
        <f>SUM(E117:F117)</f>
        <v>6</v>
      </c>
      <c r="H117" s="520">
        <v>0</v>
      </c>
      <c r="I117" s="521">
        <v>3</v>
      </c>
      <c r="J117" s="559">
        <f>SUM(H117:I117)</f>
        <v>3</v>
      </c>
      <c r="K117" s="549">
        <f>SUM(B117,E117,H117)</f>
        <v>2</v>
      </c>
      <c r="L117" s="512">
        <f>SUM(C117,F117,I117)</f>
        <v>12</v>
      </c>
      <c r="M117" s="559">
        <f>SUM(K117:L117)</f>
        <v>14</v>
      </c>
      <c r="N117" s="541"/>
      <c r="O117" s="541"/>
      <c r="P117" s="541"/>
      <c r="Q117" s="542"/>
    </row>
    <row r="118" spans="1:17" s="476" customFormat="1" ht="21" customHeight="1">
      <c r="A118" s="555" t="s">
        <v>6</v>
      </c>
      <c r="B118" s="560">
        <f aca="true" t="shared" si="37" ref="B118:I118">SUM(B117)</f>
        <v>2</v>
      </c>
      <c r="C118" s="478">
        <f t="shared" si="37"/>
        <v>3</v>
      </c>
      <c r="D118" s="480">
        <f t="shared" si="37"/>
        <v>5</v>
      </c>
      <c r="E118" s="560">
        <f t="shared" si="37"/>
        <v>0</v>
      </c>
      <c r="F118" s="478">
        <f t="shared" si="37"/>
        <v>6</v>
      </c>
      <c r="G118" s="480">
        <f t="shared" si="37"/>
        <v>6</v>
      </c>
      <c r="H118" s="560">
        <f t="shared" si="37"/>
        <v>0</v>
      </c>
      <c r="I118" s="478">
        <f t="shared" si="37"/>
        <v>3</v>
      </c>
      <c r="J118" s="480">
        <f>SUM(H118:I118)</f>
        <v>3</v>
      </c>
      <c r="K118" s="560">
        <f>SUM(K117)</f>
        <v>2</v>
      </c>
      <c r="L118" s="478">
        <f>SUM(L117)</f>
        <v>12</v>
      </c>
      <c r="M118" s="547">
        <f>SUM(K118:L118)</f>
        <v>14</v>
      </c>
      <c r="N118" s="541"/>
      <c r="O118" s="541"/>
      <c r="P118" s="541"/>
      <c r="Q118" s="542"/>
    </row>
    <row r="119" spans="1:17" s="476" customFormat="1" ht="21" customHeight="1">
      <c r="A119" s="548" t="s">
        <v>95</v>
      </c>
      <c r="B119" s="516"/>
      <c r="C119" s="509"/>
      <c r="D119" s="561"/>
      <c r="E119" s="508"/>
      <c r="F119" s="509"/>
      <c r="G119" s="518"/>
      <c r="H119" s="516"/>
      <c r="I119" s="509"/>
      <c r="J119" s="518"/>
      <c r="K119" s="516"/>
      <c r="L119" s="509"/>
      <c r="M119" s="517"/>
      <c r="N119" s="541"/>
      <c r="O119" s="541"/>
      <c r="P119" s="541"/>
      <c r="Q119" s="542"/>
    </row>
    <row r="120" spans="1:17" s="476" customFormat="1" ht="21" customHeight="1">
      <c r="A120" s="553" t="s">
        <v>176</v>
      </c>
      <c r="B120" s="520">
        <v>5</v>
      </c>
      <c r="C120" s="521">
        <v>1</v>
      </c>
      <c r="D120" s="522">
        <f>SUM(B120:C120)</f>
        <v>6</v>
      </c>
      <c r="E120" s="523">
        <v>0</v>
      </c>
      <c r="F120" s="521">
        <v>0</v>
      </c>
      <c r="G120" s="524">
        <f>SUM(E120:F120)</f>
        <v>0</v>
      </c>
      <c r="H120" s="520">
        <v>5</v>
      </c>
      <c r="I120" s="521">
        <v>2</v>
      </c>
      <c r="J120" s="522">
        <f>SUM(H120:I120)</f>
        <v>7</v>
      </c>
      <c r="K120" s="520">
        <f>SUM(B120,E120,H120)</f>
        <v>10</v>
      </c>
      <c r="L120" s="521">
        <f>SUM(C120,F120,I120)</f>
        <v>3</v>
      </c>
      <c r="M120" s="522">
        <f>SUM(K120:L120)</f>
        <v>13</v>
      </c>
      <c r="N120" s="541"/>
      <c r="O120" s="541"/>
      <c r="P120" s="541"/>
      <c r="Q120" s="542"/>
    </row>
    <row r="121" spans="1:17" s="476" customFormat="1" ht="21" customHeight="1">
      <c r="A121" s="562" t="s">
        <v>177</v>
      </c>
      <c r="B121" s="549">
        <v>1</v>
      </c>
      <c r="C121" s="512">
        <v>0</v>
      </c>
      <c r="D121" s="522">
        <f>SUM(B121:C121)</f>
        <v>1</v>
      </c>
      <c r="E121" s="511">
        <v>0</v>
      </c>
      <c r="F121" s="512">
        <v>0</v>
      </c>
      <c r="G121" s="524">
        <f>SUM(E121:F121)</f>
        <v>0</v>
      </c>
      <c r="H121" s="549">
        <v>4</v>
      </c>
      <c r="I121" s="512">
        <v>0</v>
      </c>
      <c r="J121" s="522">
        <f>SUM(H121:I121)</f>
        <v>4</v>
      </c>
      <c r="K121" s="520">
        <f>SUM(B121,E121,H121)</f>
        <v>5</v>
      </c>
      <c r="L121" s="521">
        <f>SUM(C121,F121,I121)</f>
        <v>0</v>
      </c>
      <c r="M121" s="522">
        <f>SUM(K121:L121)</f>
        <v>5</v>
      </c>
      <c r="N121" s="563"/>
      <c r="O121" s="563"/>
      <c r="P121" s="563"/>
      <c r="Q121" s="542"/>
    </row>
    <row r="122" spans="1:17" s="476" customFormat="1" ht="21" customHeight="1">
      <c r="A122" s="555" t="s">
        <v>6</v>
      </c>
      <c r="B122" s="560">
        <f aca="true" t="shared" si="38" ref="B122:M122">SUM(B120:B121)</f>
        <v>6</v>
      </c>
      <c r="C122" s="478">
        <f t="shared" si="38"/>
        <v>1</v>
      </c>
      <c r="D122" s="480">
        <f t="shared" si="38"/>
        <v>7</v>
      </c>
      <c r="E122" s="560">
        <f t="shared" si="38"/>
        <v>0</v>
      </c>
      <c r="F122" s="478">
        <f t="shared" si="38"/>
        <v>0</v>
      </c>
      <c r="G122" s="480">
        <f t="shared" si="38"/>
        <v>0</v>
      </c>
      <c r="H122" s="560">
        <f t="shared" si="38"/>
        <v>9</v>
      </c>
      <c r="I122" s="478">
        <f t="shared" si="38"/>
        <v>2</v>
      </c>
      <c r="J122" s="480">
        <f t="shared" si="38"/>
        <v>11</v>
      </c>
      <c r="K122" s="560">
        <f t="shared" si="38"/>
        <v>15</v>
      </c>
      <c r="L122" s="478">
        <f t="shared" si="38"/>
        <v>3</v>
      </c>
      <c r="M122" s="547">
        <f t="shared" si="38"/>
        <v>18</v>
      </c>
      <c r="N122" s="541"/>
      <c r="O122" s="541"/>
      <c r="P122" s="541"/>
      <c r="Q122" s="542"/>
    </row>
    <row r="123" spans="1:17" s="476" customFormat="1" ht="21" customHeight="1">
      <c r="A123" s="507" t="s">
        <v>219</v>
      </c>
      <c r="B123" s="516"/>
      <c r="C123" s="509"/>
      <c r="D123" s="559"/>
      <c r="E123" s="508"/>
      <c r="F123" s="509"/>
      <c r="G123" s="513"/>
      <c r="H123" s="516"/>
      <c r="I123" s="509"/>
      <c r="J123" s="559"/>
      <c r="K123" s="516"/>
      <c r="L123" s="509"/>
      <c r="M123" s="559"/>
      <c r="N123" s="542"/>
      <c r="O123" s="542"/>
      <c r="P123" s="542"/>
      <c r="Q123" s="542"/>
    </row>
    <row r="124" spans="1:17" s="476" customFormat="1" ht="21" customHeight="1">
      <c r="A124" s="553" t="s">
        <v>126</v>
      </c>
      <c r="B124" s="520">
        <v>0</v>
      </c>
      <c r="C124" s="521">
        <v>2</v>
      </c>
      <c r="D124" s="522">
        <f>SUM(B124:C124)</f>
        <v>2</v>
      </c>
      <c r="E124" s="523">
        <v>0</v>
      </c>
      <c r="F124" s="521">
        <v>0</v>
      </c>
      <c r="G124" s="524">
        <f>SUM(E124:F124)</f>
        <v>0</v>
      </c>
      <c r="H124" s="520">
        <v>0</v>
      </c>
      <c r="I124" s="521">
        <v>1</v>
      </c>
      <c r="J124" s="522">
        <f>SUM(H124:I124)</f>
        <v>1</v>
      </c>
      <c r="K124" s="520">
        <f>SUM(B124,E124,H124)</f>
        <v>0</v>
      </c>
      <c r="L124" s="521">
        <f>SUM(C124,F124,I124)</f>
        <v>3</v>
      </c>
      <c r="M124" s="522">
        <f>SUM(K124:L124)</f>
        <v>3</v>
      </c>
      <c r="N124" s="542"/>
      <c r="O124" s="542"/>
      <c r="P124" s="542"/>
      <c r="Q124" s="542"/>
    </row>
    <row r="125" spans="1:17" s="476" customFormat="1" ht="21" customHeight="1">
      <c r="A125" s="564" t="s">
        <v>125</v>
      </c>
      <c r="B125" s="520">
        <v>0</v>
      </c>
      <c r="C125" s="521">
        <v>0</v>
      </c>
      <c r="D125" s="522">
        <f aca="true" t="shared" si="39" ref="D125:D130">SUM(B125:C125)</f>
        <v>0</v>
      </c>
      <c r="E125" s="523">
        <v>0</v>
      </c>
      <c r="F125" s="521">
        <v>0</v>
      </c>
      <c r="G125" s="524">
        <f aca="true" t="shared" si="40" ref="G125:G130">SUM(E125:F125)</f>
        <v>0</v>
      </c>
      <c r="H125" s="520">
        <v>0</v>
      </c>
      <c r="I125" s="521">
        <v>2</v>
      </c>
      <c r="J125" s="522">
        <f aca="true" t="shared" si="41" ref="J125:J130">SUM(H125:I125)</f>
        <v>2</v>
      </c>
      <c r="K125" s="520">
        <f aca="true" t="shared" si="42" ref="K125:K130">SUM(B125,E125,H125)</f>
        <v>0</v>
      </c>
      <c r="L125" s="521">
        <f aca="true" t="shared" si="43" ref="L125:L130">SUM(C125,F125,I125)</f>
        <v>2</v>
      </c>
      <c r="M125" s="522">
        <f aca="true" t="shared" si="44" ref="M125:M131">SUM(K125:L125)</f>
        <v>2</v>
      </c>
      <c r="N125" s="542"/>
      <c r="O125" s="542"/>
      <c r="P125" s="542"/>
      <c r="Q125" s="542"/>
    </row>
    <row r="126" spans="1:17" s="476" customFormat="1" ht="21" customHeight="1">
      <c r="A126" s="553" t="s">
        <v>106</v>
      </c>
      <c r="B126" s="520">
        <v>0</v>
      </c>
      <c r="C126" s="521">
        <v>1</v>
      </c>
      <c r="D126" s="522">
        <f t="shared" si="39"/>
        <v>1</v>
      </c>
      <c r="E126" s="523">
        <v>0</v>
      </c>
      <c r="F126" s="521">
        <v>0</v>
      </c>
      <c r="G126" s="524">
        <f t="shared" si="40"/>
        <v>0</v>
      </c>
      <c r="H126" s="520">
        <v>0</v>
      </c>
      <c r="I126" s="521">
        <v>1</v>
      </c>
      <c r="J126" s="522">
        <f t="shared" si="41"/>
        <v>1</v>
      </c>
      <c r="K126" s="520">
        <f t="shared" si="42"/>
        <v>0</v>
      </c>
      <c r="L126" s="521">
        <f t="shared" si="43"/>
        <v>2</v>
      </c>
      <c r="M126" s="522">
        <f t="shared" si="44"/>
        <v>2</v>
      </c>
      <c r="N126" s="542"/>
      <c r="O126" s="542"/>
      <c r="P126" s="542"/>
      <c r="Q126" s="542"/>
    </row>
    <row r="127" spans="1:17" s="476" customFormat="1" ht="21" customHeight="1">
      <c r="A127" s="553" t="s">
        <v>127</v>
      </c>
      <c r="B127" s="520">
        <v>1</v>
      </c>
      <c r="C127" s="521">
        <v>1</v>
      </c>
      <c r="D127" s="522">
        <f t="shared" si="39"/>
        <v>2</v>
      </c>
      <c r="E127" s="523">
        <v>0</v>
      </c>
      <c r="F127" s="521">
        <v>0</v>
      </c>
      <c r="G127" s="524">
        <f t="shared" si="40"/>
        <v>0</v>
      </c>
      <c r="H127" s="520">
        <v>0</v>
      </c>
      <c r="I127" s="521">
        <v>1</v>
      </c>
      <c r="J127" s="522">
        <f t="shared" si="41"/>
        <v>1</v>
      </c>
      <c r="K127" s="520">
        <f t="shared" si="42"/>
        <v>1</v>
      </c>
      <c r="L127" s="521">
        <f t="shared" si="43"/>
        <v>2</v>
      </c>
      <c r="M127" s="522">
        <f t="shared" si="44"/>
        <v>3</v>
      </c>
      <c r="N127" s="542"/>
      <c r="O127" s="542"/>
      <c r="P127" s="542"/>
      <c r="Q127" s="542"/>
    </row>
    <row r="128" spans="1:17" s="476" customFormat="1" ht="21" customHeight="1">
      <c r="A128" s="553" t="s">
        <v>109</v>
      </c>
      <c r="B128" s="520">
        <v>0</v>
      </c>
      <c r="C128" s="521">
        <v>0</v>
      </c>
      <c r="D128" s="522">
        <f t="shared" si="39"/>
        <v>0</v>
      </c>
      <c r="E128" s="523">
        <v>0</v>
      </c>
      <c r="F128" s="521">
        <v>0</v>
      </c>
      <c r="G128" s="524">
        <f t="shared" si="40"/>
        <v>0</v>
      </c>
      <c r="H128" s="520">
        <v>0</v>
      </c>
      <c r="I128" s="521">
        <v>1</v>
      </c>
      <c r="J128" s="522">
        <f t="shared" si="41"/>
        <v>1</v>
      </c>
      <c r="K128" s="520">
        <f t="shared" si="42"/>
        <v>0</v>
      </c>
      <c r="L128" s="521">
        <f t="shared" si="43"/>
        <v>1</v>
      </c>
      <c r="M128" s="522">
        <f t="shared" si="44"/>
        <v>1</v>
      </c>
      <c r="N128" s="542"/>
      <c r="O128" s="542"/>
      <c r="P128" s="542"/>
      <c r="Q128" s="542"/>
    </row>
    <row r="129" spans="1:17" s="476" customFormat="1" ht="21" customHeight="1">
      <c r="A129" s="554" t="s">
        <v>129</v>
      </c>
      <c r="B129" s="520">
        <v>0</v>
      </c>
      <c r="C129" s="521">
        <v>0</v>
      </c>
      <c r="D129" s="522">
        <f t="shared" si="39"/>
        <v>0</v>
      </c>
      <c r="E129" s="523">
        <v>1</v>
      </c>
      <c r="F129" s="521">
        <v>1</v>
      </c>
      <c r="G129" s="524">
        <f t="shared" si="40"/>
        <v>2</v>
      </c>
      <c r="H129" s="520">
        <v>0</v>
      </c>
      <c r="I129" s="521">
        <v>1</v>
      </c>
      <c r="J129" s="522">
        <f t="shared" si="41"/>
        <v>1</v>
      </c>
      <c r="K129" s="520">
        <f t="shared" si="42"/>
        <v>1</v>
      </c>
      <c r="L129" s="521">
        <f t="shared" si="43"/>
        <v>2</v>
      </c>
      <c r="M129" s="522">
        <f t="shared" si="44"/>
        <v>3</v>
      </c>
      <c r="N129" s="542"/>
      <c r="O129" s="542"/>
      <c r="P129" s="542"/>
      <c r="Q129" s="542"/>
    </row>
    <row r="130" spans="1:17" s="476" customFormat="1" ht="21" customHeight="1">
      <c r="A130" s="565" t="s">
        <v>128</v>
      </c>
      <c r="B130" s="566">
        <v>0</v>
      </c>
      <c r="C130" s="512">
        <v>0</v>
      </c>
      <c r="D130" s="522">
        <f t="shared" si="39"/>
        <v>0</v>
      </c>
      <c r="E130" s="551">
        <v>1</v>
      </c>
      <c r="F130" s="512">
        <v>3</v>
      </c>
      <c r="G130" s="524">
        <f t="shared" si="40"/>
        <v>4</v>
      </c>
      <c r="H130" s="566">
        <v>0</v>
      </c>
      <c r="I130" s="512">
        <v>1</v>
      </c>
      <c r="J130" s="522">
        <f t="shared" si="41"/>
        <v>1</v>
      </c>
      <c r="K130" s="520">
        <f t="shared" si="42"/>
        <v>1</v>
      </c>
      <c r="L130" s="521">
        <f t="shared" si="43"/>
        <v>4</v>
      </c>
      <c r="M130" s="522">
        <f t="shared" si="44"/>
        <v>5</v>
      </c>
      <c r="N130" s="542"/>
      <c r="O130" s="542"/>
      <c r="P130" s="542"/>
      <c r="Q130" s="542"/>
    </row>
    <row r="131" spans="1:17" s="476" customFormat="1" ht="21" customHeight="1">
      <c r="A131" s="555" t="s">
        <v>6</v>
      </c>
      <c r="B131" s="477">
        <f aca="true" t="shared" si="45" ref="B131:L131">SUM(B124:B130)</f>
        <v>1</v>
      </c>
      <c r="C131" s="478">
        <f t="shared" si="45"/>
        <v>4</v>
      </c>
      <c r="D131" s="567">
        <f t="shared" si="45"/>
        <v>5</v>
      </c>
      <c r="E131" s="477">
        <f t="shared" si="45"/>
        <v>2</v>
      </c>
      <c r="F131" s="478">
        <f t="shared" si="45"/>
        <v>4</v>
      </c>
      <c r="G131" s="567">
        <f t="shared" si="45"/>
        <v>6</v>
      </c>
      <c r="H131" s="477">
        <f t="shared" si="45"/>
        <v>0</v>
      </c>
      <c r="I131" s="478">
        <f t="shared" si="45"/>
        <v>8</v>
      </c>
      <c r="J131" s="567">
        <f t="shared" si="45"/>
        <v>8</v>
      </c>
      <c r="K131" s="477">
        <f t="shared" si="45"/>
        <v>3</v>
      </c>
      <c r="L131" s="478">
        <f t="shared" si="45"/>
        <v>16</v>
      </c>
      <c r="M131" s="556">
        <f t="shared" si="44"/>
        <v>19</v>
      </c>
      <c r="N131" s="542"/>
      <c r="O131" s="542"/>
      <c r="P131" s="542"/>
      <c r="Q131" s="542"/>
    </row>
    <row r="132" spans="1:17" s="476" customFormat="1" ht="21" customHeight="1">
      <c r="A132" s="518"/>
      <c r="B132" s="518"/>
      <c r="C132" s="518"/>
      <c r="D132" s="518"/>
      <c r="E132" s="518"/>
      <c r="F132" s="518"/>
      <c r="G132" s="518"/>
      <c r="H132" s="518"/>
      <c r="I132" s="518"/>
      <c r="J132" s="518"/>
      <c r="K132" s="518"/>
      <c r="L132" s="518"/>
      <c r="M132" s="518"/>
      <c r="N132" s="542"/>
      <c r="O132" s="542"/>
      <c r="P132" s="542"/>
      <c r="Q132" s="542"/>
    </row>
    <row r="133" spans="1:17" s="476" customFormat="1" ht="21" customHeight="1">
      <c r="A133" s="735" t="s">
        <v>432</v>
      </c>
      <c r="B133" s="735"/>
      <c r="C133" s="735"/>
      <c r="D133" s="735"/>
      <c r="E133" s="735"/>
      <c r="F133" s="735"/>
      <c r="G133" s="735"/>
      <c r="H133" s="735"/>
      <c r="I133" s="735"/>
      <c r="J133" s="735"/>
      <c r="K133" s="735"/>
      <c r="L133" s="735"/>
      <c r="M133" s="735"/>
      <c r="N133" s="541"/>
      <c r="O133" s="541"/>
      <c r="P133" s="541"/>
      <c r="Q133" s="542"/>
    </row>
    <row r="134" spans="1:17" s="476" customFormat="1" ht="21" customHeight="1">
      <c r="A134" s="735" t="s">
        <v>433</v>
      </c>
      <c r="B134" s="735"/>
      <c r="C134" s="735"/>
      <c r="D134" s="735"/>
      <c r="E134" s="735"/>
      <c r="F134" s="735"/>
      <c r="G134" s="735"/>
      <c r="H134" s="735"/>
      <c r="I134" s="735"/>
      <c r="J134" s="735"/>
      <c r="K134" s="735"/>
      <c r="L134" s="735"/>
      <c r="M134" s="735"/>
      <c r="N134" s="541"/>
      <c r="O134" s="541"/>
      <c r="P134" s="541"/>
      <c r="Q134" s="542"/>
    </row>
    <row r="135" spans="1:17" s="476" customFormat="1" ht="21" customHeight="1">
      <c r="A135" s="663"/>
      <c r="B135" s="663"/>
      <c r="C135" s="663"/>
      <c r="D135" s="663"/>
      <c r="E135" s="663"/>
      <c r="F135" s="663"/>
      <c r="G135" s="663"/>
      <c r="H135" s="663"/>
      <c r="I135" s="663"/>
      <c r="J135" s="663"/>
      <c r="K135" s="663"/>
      <c r="L135" s="663"/>
      <c r="M135" s="663"/>
      <c r="N135" s="541"/>
      <c r="O135" s="541"/>
      <c r="P135" s="541"/>
      <c r="Q135" s="542"/>
    </row>
    <row r="136" spans="1:17" s="476" customFormat="1" ht="21" customHeight="1">
      <c r="A136" s="545" t="s">
        <v>84</v>
      </c>
      <c r="B136" s="730" t="s">
        <v>223</v>
      </c>
      <c r="C136" s="731"/>
      <c r="D136" s="732"/>
      <c r="E136" s="731" t="s">
        <v>224</v>
      </c>
      <c r="F136" s="731"/>
      <c r="G136" s="731"/>
      <c r="H136" s="730" t="s">
        <v>225</v>
      </c>
      <c r="I136" s="731"/>
      <c r="J136" s="732"/>
      <c r="K136" s="730" t="s">
        <v>6</v>
      </c>
      <c r="L136" s="731"/>
      <c r="M136" s="732"/>
      <c r="N136" s="541"/>
      <c r="O136" s="541"/>
      <c r="P136" s="541"/>
      <c r="Q136" s="542"/>
    </row>
    <row r="137" spans="1:17" s="476" customFormat="1" ht="21" customHeight="1">
      <c r="A137" s="546"/>
      <c r="B137" s="477" t="s">
        <v>4</v>
      </c>
      <c r="C137" s="478" t="s">
        <v>5</v>
      </c>
      <c r="D137" s="547" t="s">
        <v>6</v>
      </c>
      <c r="E137" s="480" t="s">
        <v>4</v>
      </c>
      <c r="F137" s="478" t="s">
        <v>5</v>
      </c>
      <c r="G137" s="481" t="s">
        <v>6</v>
      </c>
      <c r="H137" s="477" t="s">
        <v>4</v>
      </c>
      <c r="I137" s="478" t="s">
        <v>5</v>
      </c>
      <c r="J137" s="479" t="s">
        <v>6</v>
      </c>
      <c r="K137" s="477" t="s">
        <v>4</v>
      </c>
      <c r="L137" s="478" t="s">
        <v>5</v>
      </c>
      <c r="M137" s="479" t="s">
        <v>6</v>
      </c>
      <c r="N137" s="541"/>
      <c r="O137" s="541"/>
      <c r="P137" s="541"/>
      <c r="Q137" s="542"/>
    </row>
    <row r="138" spans="1:17" s="476" customFormat="1" ht="21" customHeight="1">
      <c r="A138" s="548" t="s">
        <v>220</v>
      </c>
      <c r="B138" s="549"/>
      <c r="C138" s="512"/>
      <c r="D138" s="568"/>
      <c r="E138" s="511"/>
      <c r="F138" s="512"/>
      <c r="G138" s="569"/>
      <c r="H138" s="549"/>
      <c r="I138" s="512"/>
      <c r="J138" s="568"/>
      <c r="K138" s="549"/>
      <c r="L138" s="512"/>
      <c r="M138" s="568"/>
      <c r="N138" s="542"/>
      <c r="O138" s="542"/>
      <c r="P138" s="542"/>
      <c r="Q138" s="542"/>
    </row>
    <row r="139" spans="1:17" s="476" customFormat="1" ht="21" customHeight="1">
      <c r="A139" s="553" t="s">
        <v>207</v>
      </c>
      <c r="B139" s="520">
        <v>0</v>
      </c>
      <c r="C139" s="521">
        <v>0</v>
      </c>
      <c r="D139" s="522">
        <f>SUM(B139:C139)</f>
        <v>0</v>
      </c>
      <c r="E139" s="523">
        <v>0</v>
      </c>
      <c r="F139" s="521">
        <v>1</v>
      </c>
      <c r="G139" s="524">
        <f>SUM(E139:F139)</f>
        <v>1</v>
      </c>
      <c r="H139" s="520">
        <v>0</v>
      </c>
      <c r="I139" s="521">
        <v>0</v>
      </c>
      <c r="J139" s="522">
        <f>SUM(H139:I139)</f>
        <v>0</v>
      </c>
      <c r="K139" s="520">
        <f aca="true" t="shared" si="46" ref="K139:L145">SUM(B139,E139,H139)</f>
        <v>0</v>
      </c>
      <c r="L139" s="521">
        <f t="shared" si="46"/>
        <v>1</v>
      </c>
      <c r="M139" s="522">
        <f>SUM(K139:L139)</f>
        <v>1</v>
      </c>
      <c r="N139" s="542"/>
      <c r="O139" s="542"/>
      <c r="P139" s="542"/>
      <c r="Q139" s="542"/>
    </row>
    <row r="140" spans="1:17" s="476" customFormat="1" ht="21" customHeight="1">
      <c r="A140" s="553" t="s">
        <v>201</v>
      </c>
      <c r="B140" s="520">
        <v>0</v>
      </c>
      <c r="C140" s="521">
        <v>0</v>
      </c>
      <c r="D140" s="522">
        <f>SUM(B140:C140)</f>
        <v>0</v>
      </c>
      <c r="E140" s="523">
        <v>0</v>
      </c>
      <c r="F140" s="521">
        <v>3</v>
      </c>
      <c r="G140" s="524">
        <f>SUM(E140:F140)</f>
        <v>3</v>
      </c>
      <c r="H140" s="520">
        <v>0</v>
      </c>
      <c r="I140" s="521">
        <v>1</v>
      </c>
      <c r="J140" s="522">
        <f>SUM(H140:I140)</f>
        <v>1</v>
      </c>
      <c r="K140" s="520">
        <f t="shared" si="46"/>
        <v>0</v>
      </c>
      <c r="L140" s="521">
        <f t="shared" si="46"/>
        <v>4</v>
      </c>
      <c r="M140" s="522">
        <f aca="true" t="shared" si="47" ref="M140:M145">SUM(K140:L140)</f>
        <v>4</v>
      </c>
      <c r="N140" s="542"/>
      <c r="O140" s="542"/>
      <c r="P140" s="542"/>
      <c r="Q140" s="542"/>
    </row>
    <row r="141" spans="1:17" s="476" customFormat="1" ht="21" customHeight="1">
      <c r="A141" s="553" t="s">
        <v>202</v>
      </c>
      <c r="B141" s="520">
        <v>0</v>
      </c>
      <c r="C141" s="521">
        <v>0</v>
      </c>
      <c r="D141" s="522">
        <f>SUM(B141:C141)</f>
        <v>0</v>
      </c>
      <c r="E141" s="523">
        <v>1</v>
      </c>
      <c r="F141" s="521">
        <v>0</v>
      </c>
      <c r="G141" s="524">
        <f>SUM(E141:F141)</f>
        <v>1</v>
      </c>
      <c r="H141" s="520">
        <v>0</v>
      </c>
      <c r="I141" s="521">
        <v>0</v>
      </c>
      <c r="J141" s="522">
        <f>SUM(H141:I141)</f>
        <v>0</v>
      </c>
      <c r="K141" s="520">
        <f t="shared" si="46"/>
        <v>1</v>
      </c>
      <c r="L141" s="521">
        <f t="shared" si="46"/>
        <v>0</v>
      </c>
      <c r="M141" s="522">
        <f t="shared" si="47"/>
        <v>1</v>
      </c>
      <c r="N141" s="542"/>
      <c r="O141" s="542"/>
      <c r="P141" s="542"/>
      <c r="Q141" s="542"/>
    </row>
    <row r="142" spans="1:17" s="476" customFormat="1" ht="21" customHeight="1">
      <c r="A142" s="553" t="s">
        <v>171</v>
      </c>
      <c r="B142" s="520">
        <v>0</v>
      </c>
      <c r="C142" s="521">
        <v>0</v>
      </c>
      <c r="D142" s="522">
        <f>SUM(B142:C142)</f>
        <v>0</v>
      </c>
      <c r="E142" s="523">
        <v>0</v>
      </c>
      <c r="F142" s="521">
        <v>0</v>
      </c>
      <c r="G142" s="524">
        <f>SUM(E142:F142)</f>
        <v>0</v>
      </c>
      <c r="H142" s="520">
        <v>0</v>
      </c>
      <c r="I142" s="521">
        <v>1</v>
      </c>
      <c r="J142" s="522">
        <f>SUM(H142:I142)</f>
        <v>1</v>
      </c>
      <c r="K142" s="520">
        <f t="shared" si="46"/>
        <v>0</v>
      </c>
      <c r="L142" s="521">
        <f t="shared" si="46"/>
        <v>1</v>
      </c>
      <c r="M142" s="522">
        <f t="shared" si="47"/>
        <v>1</v>
      </c>
      <c r="N142" s="542"/>
      <c r="O142" s="542"/>
      <c r="P142" s="542"/>
      <c r="Q142" s="542"/>
    </row>
    <row r="143" spans="1:17" s="476" customFormat="1" ht="21" customHeight="1">
      <c r="A143" s="570" t="s">
        <v>200</v>
      </c>
      <c r="B143" s="566">
        <v>0</v>
      </c>
      <c r="C143" s="512">
        <v>0</v>
      </c>
      <c r="D143" s="522">
        <f>SUM(B143:C143)</f>
        <v>0</v>
      </c>
      <c r="E143" s="551">
        <v>0</v>
      </c>
      <c r="F143" s="512">
        <v>0</v>
      </c>
      <c r="G143" s="524">
        <f>SUM(E143:F143)</f>
        <v>0</v>
      </c>
      <c r="H143" s="566">
        <v>2</v>
      </c>
      <c r="I143" s="512">
        <v>5</v>
      </c>
      <c r="J143" s="522">
        <f>SUM(H143:I143)</f>
        <v>7</v>
      </c>
      <c r="K143" s="520">
        <f t="shared" si="46"/>
        <v>2</v>
      </c>
      <c r="L143" s="521">
        <f t="shared" si="46"/>
        <v>5</v>
      </c>
      <c r="M143" s="522">
        <f t="shared" si="47"/>
        <v>7</v>
      </c>
      <c r="N143" s="542"/>
      <c r="O143" s="542"/>
      <c r="P143" s="542"/>
      <c r="Q143" s="542"/>
    </row>
    <row r="144" spans="1:17" s="476" customFormat="1" ht="21" customHeight="1">
      <c r="A144" s="555" t="s">
        <v>6</v>
      </c>
      <c r="B144" s="560">
        <f aca="true" t="shared" si="48" ref="B144:J144">SUM(B139:B143)</f>
        <v>0</v>
      </c>
      <c r="C144" s="478">
        <f t="shared" si="48"/>
        <v>0</v>
      </c>
      <c r="D144" s="567">
        <f t="shared" si="48"/>
        <v>0</v>
      </c>
      <c r="E144" s="560">
        <f t="shared" si="48"/>
        <v>1</v>
      </c>
      <c r="F144" s="478">
        <f t="shared" si="48"/>
        <v>4</v>
      </c>
      <c r="G144" s="567">
        <f t="shared" si="48"/>
        <v>5</v>
      </c>
      <c r="H144" s="560">
        <f t="shared" si="48"/>
        <v>2</v>
      </c>
      <c r="I144" s="478">
        <f t="shared" si="48"/>
        <v>7</v>
      </c>
      <c r="J144" s="567">
        <f t="shared" si="48"/>
        <v>9</v>
      </c>
      <c r="K144" s="520">
        <f t="shared" si="46"/>
        <v>3</v>
      </c>
      <c r="L144" s="521">
        <f t="shared" si="46"/>
        <v>11</v>
      </c>
      <c r="M144" s="522">
        <f t="shared" si="47"/>
        <v>14</v>
      </c>
      <c r="N144" s="542"/>
      <c r="O144" s="542"/>
      <c r="P144" s="542"/>
      <c r="Q144" s="542"/>
    </row>
    <row r="145" spans="1:17" s="476" customFormat="1" ht="21" customHeight="1" thickBot="1">
      <c r="A145" s="571" t="s">
        <v>96</v>
      </c>
      <c r="B145" s="572">
        <f>SUM(B115,B118,B122,B131,B144)</f>
        <v>16</v>
      </c>
      <c r="C145" s="573">
        <f>SUM(C115,C118,C122,C131,C144)</f>
        <v>36</v>
      </c>
      <c r="D145" s="574">
        <f>SUM(B145:C145)</f>
        <v>52</v>
      </c>
      <c r="E145" s="572">
        <f>SUM(E115,E118,E122,E131,E144)</f>
        <v>41</v>
      </c>
      <c r="F145" s="573">
        <f>SUM(F115,F118,F122,F131,F144)</f>
        <v>110</v>
      </c>
      <c r="G145" s="574">
        <f>SUM(E145:F145)</f>
        <v>151</v>
      </c>
      <c r="H145" s="572">
        <f>SUM(H115,H118,H122,H131,H144)</f>
        <v>38</v>
      </c>
      <c r="I145" s="573">
        <f>SUM(I115,I118,I122,I131,I144)</f>
        <v>79</v>
      </c>
      <c r="J145" s="574">
        <f>SUM(H145:I145)</f>
        <v>117</v>
      </c>
      <c r="K145" s="572">
        <f t="shared" si="46"/>
        <v>95</v>
      </c>
      <c r="L145" s="573">
        <f t="shared" si="46"/>
        <v>225</v>
      </c>
      <c r="M145" s="575">
        <f t="shared" si="47"/>
        <v>320</v>
      </c>
      <c r="N145" s="541"/>
      <c r="O145" s="541"/>
      <c r="P145" s="541"/>
      <c r="Q145" s="541"/>
    </row>
    <row r="146" spans="1:17" s="476" customFormat="1" ht="21" customHeight="1" thickTop="1">
      <c r="A146" s="507" t="s">
        <v>221</v>
      </c>
      <c r="B146" s="576"/>
      <c r="C146" s="509"/>
      <c r="D146" s="561"/>
      <c r="E146" s="518"/>
      <c r="F146" s="509"/>
      <c r="G146" s="518"/>
      <c r="H146" s="576"/>
      <c r="I146" s="509"/>
      <c r="J146" s="518"/>
      <c r="K146" s="576"/>
      <c r="L146" s="509"/>
      <c r="M146" s="517"/>
      <c r="N146" s="541"/>
      <c r="O146" s="541"/>
      <c r="P146" s="541"/>
      <c r="Q146" s="541"/>
    </row>
    <row r="147" spans="1:17" s="476" customFormat="1" ht="21" customHeight="1">
      <c r="A147" s="553" t="s">
        <v>203</v>
      </c>
      <c r="B147" s="520">
        <v>1</v>
      </c>
      <c r="C147" s="521">
        <v>0</v>
      </c>
      <c r="D147" s="522">
        <f aca="true" t="shared" si="49" ref="D147:D152">SUM(B147:C147)</f>
        <v>1</v>
      </c>
      <c r="E147" s="523">
        <v>1</v>
      </c>
      <c r="F147" s="521">
        <v>0</v>
      </c>
      <c r="G147" s="524">
        <f aca="true" t="shared" si="50" ref="G147:G152">SUM(E147:F147)</f>
        <v>1</v>
      </c>
      <c r="H147" s="520">
        <v>2</v>
      </c>
      <c r="I147" s="521">
        <v>0</v>
      </c>
      <c r="J147" s="522">
        <f aca="true" t="shared" si="51" ref="J147:J152">SUM(H147:I147)</f>
        <v>2</v>
      </c>
      <c r="K147" s="520">
        <f aca="true" t="shared" si="52" ref="K147:L149">SUM(B147,E147,H147)</f>
        <v>4</v>
      </c>
      <c r="L147" s="521">
        <f t="shared" si="52"/>
        <v>0</v>
      </c>
      <c r="M147" s="522">
        <f aca="true" t="shared" si="53" ref="M147:M152">SUM(K147:L147)</f>
        <v>4</v>
      </c>
      <c r="N147" s="541"/>
      <c r="O147" s="541"/>
      <c r="P147" s="541"/>
      <c r="Q147" s="541"/>
    </row>
    <row r="148" spans="1:17" s="476" customFormat="1" ht="21" customHeight="1">
      <c r="A148" s="577" t="s">
        <v>127</v>
      </c>
      <c r="B148" s="578">
        <v>0</v>
      </c>
      <c r="C148" s="579">
        <v>1</v>
      </c>
      <c r="D148" s="522">
        <f t="shared" si="49"/>
        <v>1</v>
      </c>
      <c r="E148" s="580">
        <v>0</v>
      </c>
      <c r="F148" s="579">
        <v>0</v>
      </c>
      <c r="G148" s="524">
        <f t="shared" si="50"/>
        <v>0</v>
      </c>
      <c r="H148" s="578">
        <v>0</v>
      </c>
      <c r="I148" s="579">
        <v>0</v>
      </c>
      <c r="J148" s="522">
        <f t="shared" si="51"/>
        <v>0</v>
      </c>
      <c r="K148" s="520">
        <f t="shared" si="52"/>
        <v>0</v>
      </c>
      <c r="L148" s="521">
        <f t="shared" si="52"/>
        <v>1</v>
      </c>
      <c r="M148" s="522">
        <f t="shared" si="53"/>
        <v>1</v>
      </c>
      <c r="N148" s="541"/>
      <c r="O148" s="541"/>
      <c r="P148" s="541"/>
      <c r="Q148" s="541"/>
    </row>
    <row r="149" spans="1:17" s="476" customFormat="1" ht="21" customHeight="1">
      <c r="A149" s="553" t="s">
        <v>204</v>
      </c>
      <c r="B149" s="520">
        <v>4</v>
      </c>
      <c r="C149" s="497">
        <v>0</v>
      </c>
      <c r="D149" s="522">
        <f t="shared" si="49"/>
        <v>4</v>
      </c>
      <c r="E149" s="523">
        <v>0</v>
      </c>
      <c r="F149" s="521">
        <v>0</v>
      </c>
      <c r="G149" s="524">
        <f t="shared" si="50"/>
        <v>0</v>
      </c>
      <c r="H149" s="520">
        <v>0</v>
      </c>
      <c r="I149" s="521">
        <v>0</v>
      </c>
      <c r="J149" s="522">
        <f t="shared" si="51"/>
        <v>0</v>
      </c>
      <c r="K149" s="520">
        <f t="shared" si="52"/>
        <v>4</v>
      </c>
      <c r="L149" s="521">
        <f t="shared" si="52"/>
        <v>0</v>
      </c>
      <c r="M149" s="522">
        <f t="shared" si="53"/>
        <v>4</v>
      </c>
      <c r="N149" s="541"/>
      <c r="O149" s="541"/>
      <c r="P149" s="541"/>
      <c r="Q149" s="541"/>
    </row>
    <row r="150" spans="1:17" s="476" customFormat="1" ht="21" customHeight="1">
      <c r="A150" s="555" t="s">
        <v>6</v>
      </c>
      <c r="B150" s="560">
        <f>SUM(B147:B149)</f>
        <v>5</v>
      </c>
      <c r="C150" s="478">
        <f>SUM(C147:C149)</f>
        <v>1</v>
      </c>
      <c r="D150" s="567">
        <f t="shared" si="49"/>
        <v>6</v>
      </c>
      <c r="E150" s="560">
        <f>SUM(E147:E149)</f>
        <v>1</v>
      </c>
      <c r="F150" s="478">
        <f>SUM(F147:F149)</f>
        <v>0</v>
      </c>
      <c r="G150" s="567">
        <f t="shared" si="50"/>
        <v>1</v>
      </c>
      <c r="H150" s="560">
        <f>SUM(H147:H149)</f>
        <v>2</v>
      </c>
      <c r="I150" s="478">
        <f>SUM(I147:I149)</f>
        <v>0</v>
      </c>
      <c r="J150" s="567">
        <f t="shared" si="51"/>
        <v>2</v>
      </c>
      <c r="K150" s="560">
        <f aca="true" t="shared" si="54" ref="K150:L152">SUM(B150,E150,H150)</f>
        <v>8</v>
      </c>
      <c r="L150" s="478">
        <f t="shared" si="54"/>
        <v>1</v>
      </c>
      <c r="M150" s="547">
        <f t="shared" si="53"/>
        <v>9</v>
      </c>
      <c r="N150" s="541"/>
      <c r="O150" s="541"/>
      <c r="P150" s="541"/>
      <c r="Q150" s="541"/>
    </row>
    <row r="151" spans="1:17" s="476" customFormat="1" ht="21" customHeight="1" thickBot="1">
      <c r="A151" s="581" t="s">
        <v>97</v>
      </c>
      <c r="B151" s="582">
        <f>SUM(B150)</f>
        <v>5</v>
      </c>
      <c r="C151" s="583">
        <f>SUM(C150)</f>
        <v>1</v>
      </c>
      <c r="D151" s="584">
        <f t="shared" si="49"/>
        <v>6</v>
      </c>
      <c r="E151" s="582">
        <f>SUM(E150)</f>
        <v>1</v>
      </c>
      <c r="F151" s="583">
        <f>SUM(F150)</f>
        <v>0</v>
      </c>
      <c r="G151" s="584">
        <f t="shared" si="50"/>
        <v>1</v>
      </c>
      <c r="H151" s="582">
        <f>SUM(H150)</f>
        <v>2</v>
      </c>
      <c r="I151" s="583">
        <f>SUM(I150)</f>
        <v>0</v>
      </c>
      <c r="J151" s="585">
        <f t="shared" si="51"/>
        <v>2</v>
      </c>
      <c r="K151" s="584">
        <f t="shared" si="54"/>
        <v>8</v>
      </c>
      <c r="L151" s="583">
        <f t="shared" si="54"/>
        <v>1</v>
      </c>
      <c r="M151" s="585">
        <f t="shared" si="53"/>
        <v>9</v>
      </c>
      <c r="N151" s="541"/>
      <c r="O151" s="541"/>
      <c r="P151" s="541"/>
      <c r="Q151" s="541"/>
    </row>
    <row r="152" spans="1:17" s="476" customFormat="1" ht="21" customHeight="1" thickBot="1">
      <c r="A152" s="586" t="s">
        <v>98</v>
      </c>
      <c r="B152" s="587">
        <f>SUM(B151,B96,B145)</f>
        <v>99</v>
      </c>
      <c r="C152" s="588">
        <f>SUM(C151,C96,C145)</f>
        <v>119</v>
      </c>
      <c r="D152" s="589">
        <f t="shared" si="49"/>
        <v>218</v>
      </c>
      <c r="E152" s="587">
        <f>SUM(E151,E96,E145)</f>
        <v>468</v>
      </c>
      <c r="F152" s="588">
        <f>SUM(F151,F96,F145)</f>
        <v>1716</v>
      </c>
      <c r="G152" s="589">
        <f t="shared" si="50"/>
        <v>2184</v>
      </c>
      <c r="H152" s="587">
        <f>SUM(H151,H96,H145)</f>
        <v>184</v>
      </c>
      <c r="I152" s="588">
        <f>SUM(I151,I96,I145)</f>
        <v>337</v>
      </c>
      <c r="J152" s="589">
        <f t="shared" si="51"/>
        <v>521</v>
      </c>
      <c r="K152" s="587">
        <f t="shared" si="54"/>
        <v>751</v>
      </c>
      <c r="L152" s="590">
        <f t="shared" si="54"/>
        <v>2172</v>
      </c>
      <c r="M152" s="681">
        <f t="shared" si="53"/>
        <v>2923</v>
      </c>
      <c r="N152" s="541"/>
      <c r="O152" s="541"/>
      <c r="P152" s="541"/>
      <c r="Q152" s="541"/>
    </row>
    <row r="153" spans="1:17" s="476" customFormat="1" ht="21" customHeight="1">
      <c r="A153" s="518"/>
      <c r="B153" s="518"/>
      <c r="C153" s="518"/>
      <c r="D153" s="518"/>
      <c r="E153" s="518"/>
      <c r="F153" s="518"/>
      <c r="G153" s="518"/>
      <c r="H153" s="518"/>
      <c r="I153" s="518"/>
      <c r="J153" s="518"/>
      <c r="K153" s="518"/>
      <c r="L153" s="518"/>
      <c r="M153" s="518"/>
      <c r="N153" s="591"/>
      <c r="O153" s="591"/>
      <c r="P153" s="591"/>
      <c r="Q153" s="591"/>
    </row>
    <row r="154" spans="1:17" s="476" customFormat="1" ht="21" customHeight="1">
      <c r="A154" s="735" t="s">
        <v>222</v>
      </c>
      <c r="B154" s="735"/>
      <c r="C154" s="735"/>
      <c r="D154" s="735"/>
      <c r="E154" s="735"/>
      <c r="F154" s="735"/>
      <c r="G154" s="735"/>
      <c r="H154" s="735"/>
      <c r="I154" s="735"/>
      <c r="J154" s="735"/>
      <c r="K154" s="735"/>
      <c r="L154" s="735"/>
      <c r="M154" s="735"/>
      <c r="N154" s="541"/>
      <c r="O154" s="541"/>
      <c r="P154" s="541"/>
      <c r="Q154" s="541"/>
    </row>
    <row r="155" spans="1:17" s="476" customFormat="1" ht="21" customHeight="1">
      <c r="A155" s="518"/>
      <c r="B155" s="518"/>
      <c r="C155" s="518"/>
      <c r="D155" s="518"/>
      <c r="E155" s="518"/>
      <c r="F155" s="518"/>
      <c r="G155" s="518"/>
      <c r="H155" s="518"/>
      <c r="I155" s="518"/>
      <c r="J155" s="518"/>
      <c r="K155" s="518"/>
      <c r="L155" s="518"/>
      <c r="M155" s="518"/>
      <c r="N155" s="541"/>
      <c r="O155" s="541"/>
      <c r="P155" s="541"/>
      <c r="Q155" s="541"/>
    </row>
    <row r="156" spans="1:17" s="476" customFormat="1" ht="21" customHeight="1">
      <c r="A156" s="545" t="s">
        <v>84</v>
      </c>
      <c r="B156" s="730" t="s">
        <v>223</v>
      </c>
      <c r="C156" s="731"/>
      <c r="D156" s="732"/>
      <c r="E156" s="731" t="s">
        <v>224</v>
      </c>
      <c r="F156" s="731"/>
      <c r="G156" s="731"/>
      <c r="H156" s="730" t="s">
        <v>225</v>
      </c>
      <c r="I156" s="731"/>
      <c r="J156" s="732"/>
      <c r="K156" s="474" t="s">
        <v>6</v>
      </c>
      <c r="L156" s="474"/>
      <c r="M156" s="474"/>
      <c r="N156" s="541"/>
      <c r="O156" s="541"/>
      <c r="P156" s="541"/>
      <c r="Q156" s="541"/>
    </row>
    <row r="157" spans="1:17" s="476" customFormat="1" ht="21" customHeight="1">
      <c r="A157" s="546"/>
      <c r="B157" s="477" t="s">
        <v>4</v>
      </c>
      <c r="C157" s="478" t="s">
        <v>5</v>
      </c>
      <c r="D157" s="547" t="s">
        <v>6</v>
      </c>
      <c r="E157" s="480" t="s">
        <v>4</v>
      </c>
      <c r="F157" s="478" t="s">
        <v>5</v>
      </c>
      <c r="G157" s="481" t="s">
        <v>6</v>
      </c>
      <c r="H157" s="477" t="s">
        <v>4</v>
      </c>
      <c r="I157" s="478" t="s">
        <v>5</v>
      </c>
      <c r="J157" s="479" t="s">
        <v>6</v>
      </c>
      <c r="K157" s="477" t="s">
        <v>4</v>
      </c>
      <c r="L157" s="478" t="s">
        <v>5</v>
      </c>
      <c r="M157" s="479" t="s">
        <v>6</v>
      </c>
      <c r="N157" s="541"/>
      <c r="O157" s="541"/>
      <c r="P157" s="541"/>
      <c r="Q157" s="541"/>
    </row>
    <row r="158" spans="1:17" s="476" customFormat="1" ht="21" customHeight="1">
      <c r="A158" s="548" t="s">
        <v>205</v>
      </c>
      <c r="B158" s="549"/>
      <c r="C158" s="512"/>
      <c r="D158" s="568"/>
      <c r="E158" s="511"/>
      <c r="F158" s="512"/>
      <c r="G158" s="569"/>
      <c r="H158" s="549"/>
      <c r="I158" s="512"/>
      <c r="J158" s="568"/>
      <c r="K158" s="549"/>
      <c r="L158" s="512"/>
      <c r="M158" s="568"/>
      <c r="N158" s="541"/>
      <c r="O158" s="541"/>
      <c r="P158" s="541"/>
      <c r="Q158" s="541"/>
    </row>
    <row r="159" spans="1:17" s="476" customFormat="1" ht="21" customHeight="1">
      <c r="A159" s="592" t="s">
        <v>206</v>
      </c>
      <c r="B159" s="549">
        <v>0</v>
      </c>
      <c r="C159" s="512">
        <v>0</v>
      </c>
      <c r="D159" s="559">
        <f>SUM(B159:C159)</f>
        <v>0</v>
      </c>
      <c r="E159" s="511">
        <v>0</v>
      </c>
      <c r="F159" s="512">
        <v>0</v>
      </c>
      <c r="G159" s="513">
        <f>SUM(E159:F159)</f>
        <v>0</v>
      </c>
      <c r="H159" s="549">
        <v>5</v>
      </c>
      <c r="I159" s="512">
        <v>17</v>
      </c>
      <c r="J159" s="559">
        <f>SUM(H159:I159)</f>
        <v>22</v>
      </c>
      <c r="K159" s="549">
        <f>SUM(B159,E159,H159)</f>
        <v>5</v>
      </c>
      <c r="L159" s="512">
        <f>SUM(C159,F159,I159)</f>
        <v>17</v>
      </c>
      <c r="M159" s="559">
        <f>SUM(K159:L159)</f>
        <v>22</v>
      </c>
      <c r="N159" s="541"/>
      <c r="O159" s="541"/>
      <c r="P159" s="541"/>
      <c r="Q159" s="541"/>
    </row>
    <row r="160" spans="1:17" s="476" customFormat="1" ht="21" customHeight="1" thickBot="1">
      <c r="A160" s="593" t="s">
        <v>6</v>
      </c>
      <c r="B160" s="594">
        <f>SUM(B159)</f>
        <v>0</v>
      </c>
      <c r="C160" s="595">
        <f>SUM(C159)</f>
        <v>0</v>
      </c>
      <c r="D160" s="596">
        <f>SUM(B160:C160)</f>
        <v>0</v>
      </c>
      <c r="E160" s="597">
        <f>SUM(E159)</f>
        <v>0</v>
      </c>
      <c r="F160" s="595">
        <f>SUM(F159)</f>
        <v>0</v>
      </c>
      <c r="G160" s="598">
        <f>SUM(E160:F160)</f>
        <v>0</v>
      </c>
      <c r="H160" s="594">
        <f>SUM(H159)</f>
        <v>5</v>
      </c>
      <c r="I160" s="595">
        <f>SUM(I159)</f>
        <v>17</v>
      </c>
      <c r="J160" s="596">
        <f>SUM(H160:I160)</f>
        <v>22</v>
      </c>
      <c r="K160" s="594">
        <f>SUM(K159)</f>
        <v>5</v>
      </c>
      <c r="L160" s="595">
        <f>SUM(L159)</f>
        <v>17</v>
      </c>
      <c r="M160" s="596">
        <f>SUM(K160:L160)</f>
        <v>22</v>
      </c>
      <c r="N160" s="541"/>
      <c r="O160" s="541"/>
      <c r="P160" s="541"/>
      <c r="Q160" s="541"/>
    </row>
    <row r="161" spans="1:17" s="476" customFormat="1" ht="21" customHeight="1" thickTop="1">
      <c r="A161" s="599" t="s">
        <v>431</v>
      </c>
      <c r="B161" s="541"/>
      <c r="C161" s="541"/>
      <c r="D161" s="541"/>
      <c r="E161" s="541"/>
      <c r="F161" s="541"/>
      <c r="G161" s="541"/>
      <c r="H161" s="541"/>
      <c r="I161" s="541"/>
      <c r="J161" s="541"/>
      <c r="K161" s="541"/>
      <c r="L161" s="541"/>
      <c r="M161" s="541"/>
      <c r="N161" s="541"/>
      <c r="O161" s="541"/>
      <c r="P161" s="541"/>
      <c r="Q161" s="541"/>
    </row>
    <row r="162" s="476" customFormat="1" ht="21" customHeight="1"/>
    <row r="163" s="476" customFormat="1" ht="21" customHeight="1"/>
  </sheetData>
  <sheetProtection/>
  <mergeCells count="41">
    <mergeCell ref="H4:J4"/>
    <mergeCell ref="A134:M134"/>
    <mergeCell ref="A99:M99"/>
    <mergeCell ref="A2:Q2"/>
    <mergeCell ref="A37:Q37"/>
    <mergeCell ref="A38:Q38"/>
    <mergeCell ref="N40:O40"/>
    <mergeCell ref="B40:D40"/>
    <mergeCell ref="E40:G40"/>
    <mergeCell ref="H40:J40"/>
    <mergeCell ref="E4:G4"/>
    <mergeCell ref="K136:M136"/>
    <mergeCell ref="A1:Q1"/>
    <mergeCell ref="B156:D156"/>
    <mergeCell ref="E156:G156"/>
    <mergeCell ref="H156:J156"/>
    <mergeCell ref="A100:M100"/>
    <mergeCell ref="B102:D102"/>
    <mergeCell ref="E102:G102"/>
    <mergeCell ref="H102:J102"/>
    <mergeCell ref="A133:M133"/>
    <mergeCell ref="A4:A5"/>
    <mergeCell ref="B136:D136"/>
    <mergeCell ref="P40:Q40"/>
    <mergeCell ref="A154:M154"/>
    <mergeCell ref="A70:M70"/>
    <mergeCell ref="A71:A72"/>
    <mergeCell ref="B71:D71"/>
    <mergeCell ref="E71:G71"/>
    <mergeCell ref="E136:G136"/>
    <mergeCell ref="H136:J136"/>
    <mergeCell ref="B4:D4"/>
    <mergeCell ref="A40:A41"/>
    <mergeCell ref="N4:O4"/>
    <mergeCell ref="P4:Q4"/>
    <mergeCell ref="N71:O71"/>
    <mergeCell ref="P71:Q71"/>
    <mergeCell ref="P70:Q70"/>
    <mergeCell ref="A68:Q68"/>
    <mergeCell ref="A69:Q69"/>
    <mergeCell ref="H71:J71"/>
  </mergeCells>
  <printOptions/>
  <pageMargins left="0.35433070866141736" right="0.11811023622047245" top="0.5118110236220472" bottom="0.3937007874015748" header="0.5118110236220472" footer="0.1968503937007874"/>
  <pageSetup firstPageNumber="7" useFirstPageNumber="1" horizontalDpi="600" verticalDpi="600" orientation="portrait" paperSize="9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&amp;P&amp;R&amp;"TH SarabunPSK,ธรรมดา"&amp;12ข้อมูล ณ วันที่ 7 กันยายน 2560</oddFooter>
  </headerFooter>
  <rowBreaks count="4" manualBreakCount="4">
    <brk id="35" max="255" man="1"/>
    <brk id="66" max="255" man="1"/>
    <brk id="97" max="255" man="1"/>
    <brk id="13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36"/>
  <sheetViews>
    <sheetView showGridLines="0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24"/>
  <cols>
    <col min="1" max="1" width="12.75390625" style="130" customWidth="1"/>
    <col min="2" max="2" width="3.25390625" style="9" customWidth="1"/>
    <col min="3" max="5" width="6.25390625" style="9" bestFit="1" customWidth="1"/>
    <col min="6" max="6" width="4.75390625" style="9" customWidth="1"/>
    <col min="7" max="7" width="6.25390625" style="9" bestFit="1" customWidth="1"/>
    <col min="8" max="8" width="5.875" style="9" customWidth="1"/>
    <col min="9" max="9" width="6.00390625" style="9" customWidth="1"/>
    <col min="10" max="10" width="6.25390625" style="9" bestFit="1" customWidth="1"/>
    <col min="11" max="11" width="7.125" style="9" bestFit="1" customWidth="1"/>
    <col min="12" max="12" width="4.875" style="9" bestFit="1" customWidth="1"/>
    <col min="13" max="13" width="6.125" style="9" customWidth="1"/>
    <col min="14" max="14" width="5.875" style="9" customWidth="1"/>
    <col min="15" max="15" width="4.50390625" style="9" customWidth="1"/>
    <col min="16" max="16" width="5.125" style="9" customWidth="1"/>
    <col min="17" max="17" width="4.375" style="9" customWidth="1"/>
    <col min="18" max="18" width="5.625" style="9" customWidth="1"/>
    <col min="19" max="19" width="6.00390625" style="9" customWidth="1"/>
    <col min="20" max="20" width="6.625" style="9" bestFit="1" customWidth="1"/>
    <col min="21" max="22" width="6.25390625" style="9" bestFit="1" customWidth="1"/>
    <col min="23" max="23" width="7.625" style="9" bestFit="1" customWidth="1"/>
    <col min="24" max="16384" width="9.00390625" style="9" customWidth="1"/>
  </cols>
  <sheetData>
    <row r="1" spans="1:23" s="118" customFormat="1" ht="29.25" customHeight="1">
      <c r="A1" s="748" t="s">
        <v>334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748"/>
      <c r="Q1" s="748"/>
      <c r="R1" s="748"/>
      <c r="S1" s="748"/>
      <c r="T1" s="748"/>
      <c r="U1" s="748"/>
      <c r="V1" s="748"/>
      <c r="W1" s="748"/>
    </row>
    <row r="2" spans="1:23" s="118" customFormat="1" ht="9.7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</row>
    <row r="3" spans="1:23" ht="21" customHeight="1">
      <c r="A3" s="119"/>
      <c r="B3" s="120"/>
      <c r="C3" s="749" t="s">
        <v>38</v>
      </c>
      <c r="D3" s="696"/>
      <c r="E3" s="696"/>
      <c r="F3" s="696"/>
      <c r="G3" s="696"/>
      <c r="H3" s="696"/>
      <c r="I3" s="696"/>
      <c r="J3" s="696"/>
      <c r="K3" s="698"/>
      <c r="L3" s="696" t="s">
        <v>39</v>
      </c>
      <c r="M3" s="696"/>
      <c r="N3" s="696"/>
      <c r="O3" s="696"/>
      <c r="P3" s="696"/>
      <c r="Q3" s="696"/>
      <c r="R3" s="696"/>
      <c r="S3" s="696"/>
      <c r="T3" s="743"/>
      <c r="U3" s="692" t="s">
        <v>7</v>
      </c>
      <c r="V3" s="750"/>
      <c r="W3" s="751"/>
    </row>
    <row r="4" spans="1:23" s="121" customFormat="1" ht="19.5" customHeight="1">
      <c r="A4" s="94" t="s">
        <v>26</v>
      </c>
      <c r="B4" s="94" t="s">
        <v>36</v>
      </c>
      <c r="C4" s="741" t="s">
        <v>27</v>
      </c>
      <c r="D4" s="741"/>
      <c r="E4" s="741"/>
      <c r="F4" s="741" t="s">
        <v>28</v>
      </c>
      <c r="G4" s="741"/>
      <c r="H4" s="741"/>
      <c r="I4" s="741" t="s">
        <v>6</v>
      </c>
      <c r="J4" s="741"/>
      <c r="K4" s="742"/>
      <c r="L4" s="743" t="s">
        <v>27</v>
      </c>
      <c r="M4" s="741"/>
      <c r="N4" s="741"/>
      <c r="O4" s="741" t="s">
        <v>28</v>
      </c>
      <c r="P4" s="741"/>
      <c r="Q4" s="741"/>
      <c r="R4" s="741" t="s">
        <v>6</v>
      </c>
      <c r="S4" s="741"/>
      <c r="T4" s="741"/>
      <c r="U4" s="693"/>
      <c r="V4" s="702"/>
      <c r="W4" s="752"/>
    </row>
    <row r="5" spans="1:23" s="121" customFormat="1" ht="18.75">
      <c r="A5" s="95"/>
      <c r="B5" s="95" t="s">
        <v>35</v>
      </c>
      <c r="C5" s="95" t="s">
        <v>4</v>
      </c>
      <c r="D5" s="95" t="s">
        <v>5</v>
      </c>
      <c r="E5" s="95" t="s">
        <v>6</v>
      </c>
      <c r="F5" s="95" t="s">
        <v>4</v>
      </c>
      <c r="G5" s="95" t="s">
        <v>5</v>
      </c>
      <c r="H5" s="95" t="s">
        <v>6</v>
      </c>
      <c r="I5" s="95" t="s">
        <v>4</v>
      </c>
      <c r="J5" s="95" t="s">
        <v>5</v>
      </c>
      <c r="K5" s="675" t="s">
        <v>6</v>
      </c>
      <c r="L5" s="411" t="s">
        <v>4</v>
      </c>
      <c r="M5" s="95" t="s">
        <v>5</v>
      </c>
      <c r="N5" s="95" t="s">
        <v>6</v>
      </c>
      <c r="O5" s="95" t="s">
        <v>4</v>
      </c>
      <c r="P5" s="95" t="s">
        <v>5</v>
      </c>
      <c r="Q5" s="95" t="s">
        <v>6</v>
      </c>
      <c r="R5" s="95" t="s">
        <v>4</v>
      </c>
      <c r="S5" s="95" t="s">
        <v>5</v>
      </c>
      <c r="T5" s="95" t="s">
        <v>6</v>
      </c>
      <c r="U5" s="95" t="s">
        <v>4</v>
      </c>
      <c r="V5" s="95" t="s">
        <v>5</v>
      </c>
      <c r="W5" s="95" t="s">
        <v>6</v>
      </c>
    </row>
    <row r="6" spans="1:23" ht="19.5" customHeight="1">
      <c r="A6" s="122" t="s">
        <v>30</v>
      </c>
      <c r="B6" s="18">
        <v>1</v>
      </c>
      <c r="C6" s="76">
        <f>SUM(ภาคปกติ4ปี!B23,ภาคปกติ4ปี!B33,ภาคปกติ4ปี!B48,ภาคปกติ4ปี!B63,ภาคปกติ4ปี!B73)</f>
        <v>635</v>
      </c>
      <c r="D6" s="76">
        <f>SUM(ภาคปกติ4ปี!C23,ภาคปกติ4ปี!C33,ภาคปกติ4ปี!C48,ภาคปกติ4ปี!C63,ภาคปกติ4ปี!C73)</f>
        <v>1218</v>
      </c>
      <c r="E6" s="123">
        <f>SUM(C6:D6)</f>
        <v>1853</v>
      </c>
      <c r="F6" s="279">
        <f>SUM('นิติสมทบ 3 ปี'!B9)+'นิติสมทบ 4 ปี'!B9</f>
        <v>50</v>
      </c>
      <c r="G6" s="279">
        <f>SUM('นิติสมทบ 3 ปี'!C9)+'นิติสมทบ 4 ปี'!C9</f>
        <v>42</v>
      </c>
      <c r="H6" s="280">
        <f aca="true" t="shared" si="0" ref="H6:H21">SUM(F6:G6)</f>
        <v>92</v>
      </c>
      <c r="I6" s="279">
        <f aca="true" t="shared" si="1" ref="I6:J10">SUM(C6,F6)</f>
        <v>685</v>
      </c>
      <c r="J6" s="279">
        <f t="shared" si="1"/>
        <v>1260</v>
      </c>
      <c r="K6" s="676">
        <f aca="true" t="shared" si="2" ref="K6:K21">SUM(I6:J6)</f>
        <v>1945</v>
      </c>
      <c r="L6" s="666">
        <f>SUM('ป.ตรีพัทลุง'!B20,'ป.ตรีพัทลุง'!B33,'ป.ตรีพัทลุง'!B47,'ป.ตรีพัทลุง'!B58,'ป.ตรีพัทลุง'!B69)</f>
        <v>175</v>
      </c>
      <c r="M6" s="283">
        <f>SUM('ป.ตรีพัทลุง'!C20,'ป.ตรีพัทลุง'!C33,'ป.ตรีพัทลุง'!C47,'ป.ตรีพัทลุง'!C58,'ป.ตรีพัทลุง'!C69)</f>
        <v>531</v>
      </c>
      <c r="N6" s="284">
        <f aca="true" t="shared" si="3" ref="N6:N21">SUM(L6:M6)</f>
        <v>706</v>
      </c>
      <c r="O6" s="279">
        <v>0</v>
      </c>
      <c r="P6" s="279">
        <v>0</v>
      </c>
      <c r="Q6" s="280">
        <f aca="true" t="shared" si="4" ref="Q6:Q21">SUM(O6:P6)</f>
        <v>0</v>
      </c>
      <c r="R6" s="279">
        <f aca="true" t="shared" si="5" ref="R6:T10">SUM(L6,O6)</f>
        <v>175</v>
      </c>
      <c r="S6" s="279">
        <f t="shared" si="5"/>
        <v>531</v>
      </c>
      <c r="T6" s="280">
        <f t="shared" si="5"/>
        <v>706</v>
      </c>
      <c r="U6" s="76">
        <f aca="true" t="shared" si="6" ref="U6:W10">SUM(I6,R6)</f>
        <v>860</v>
      </c>
      <c r="V6" s="76">
        <f t="shared" si="6"/>
        <v>1791</v>
      </c>
      <c r="W6" s="123">
        <f t="shared" si="6"/>
        <v>2651</v>
      </c>
    </row>
    <row r="7" spans="1:23" ht="19.5" customHeight="1">
      <c r="A7" s="124" t="s">
        <v>427</v>
      </c>
      <c r="B7" s="18">
        <v>2</v>
      </c>
      <c r="C7" s="76">
        <f>SUM(ภาคปกติ4ปี!E23,ภาคปกติ4ปี!E33,ภาคปกติ4ปี!E48,ภาคปกติ4ปี!E63,ภาคปกติ4ปี!E73)</f>
        <v>394</v>
      </c>
      <c r="D7" s="76">
        <f>SUM(ภาคปกติ4ปี!F23,ภาคปกติ4ปี!F33,ภาคปกติ4ปี!F48,ภาคปกติ4ปี!F63,ภาคปกติ4ปี!F73)</f>
        <v>1009</v>
      </c>
      <c r="E7" s="123">
        <f>SUM(C7:D7)</f>
        <v>1403</v>
      </c>
      <c r="F7" s="279">
        <f>SUM('นิติสมทบ 3 ปี'!E9)+'นิติสมทบ 4 ปี'!E9</f>
        <v>24</v>
      </c>
      <c r="G7" s="279">
        <f>SUM('นิติสมทบ 3 ปี'!F9)+'นิติสมทบ 4 ปี'!F9</f>
        <v>20</v>
      </c>
      <c r="H7" s="280">
        <f t="shared" si="0"/>
        <v>44</v>
      </c>
      <c r="I7" s="279">
        <f t="shared" si="1"/>
        <v>418</v>
      </c>
      <c r="J7" s="279">
        <f t="shared" si="1"/>
        <v>1029</v>
      </c>
      <c r="K7" s="676">
        <f t="shared" si="2"/>
        <v>1447</v>
      </c>
      <c r="L7" s="666">
        <f>SUM('ป.ตรีพัทลุง'!E20,'ป.ตรีพัทลุง'!E33,'ป.ตรีพัทลุง'!E47,'ป.ตรีพัทลุง'!E58,'ป.ตรีพัทลุง'!E69)</f>
        <v>141</v>
      </c>
      <c r="M7" s="283">
        <f>SUM('ป.ตรีพัทลุง'!F20,'ป.ตรีพัทลุง'!F33,'ป.ตรีพัทลุง'!F47,'ป.ตรีพัทลุง'!F58,'ป.ตรีพัทลุง'!F69)</f>
        <v>447</v>
      </c>
      <c r="N7" s="280">
        <f t="shared" si="3"/>
        <v>588</v>
      </c>
      <c r="O7" s="279">
        <v>0</v>
      </c>
      <c r="P7" s="279">
        <v>0</v>
      </c>
      <c r="Q7" s="280">
        <f t="shared" si="4"/>
        <v>0</v>
      </c>
      <c r="R7" s="279">
        <f t="shared" si="5"/>
        <v>141</v>
      </c>
      <c r="S7" s="279">
        <f t="shared" si="5"/>
        <v>447</v>
      </c>
      <c r="T7" s="280">
        <f t="shared" si="5"/>
        <v>588</v>
      </c>
      <c r="U7" s="76">
        <f t="shared" si="6"/>
        <v>559</v>
      </c>
      <c r="V7" s="76">
        <f t="shared" si="6"/>
        <v>1476</v>
      </c>
      <c r="W7" s="123">
        <f t="shared" si="6"/>
        <v>2035</v>
      </c>
    </row>
    <row r="8" spans="1:23" ht="19.5" customHeight="1">
      <c r="A8" s="124"/>
      <c r="B8" s="18">
        <v>3</v>
      </c>
      <c r="C8" s="76">
        <f>SUM(ภาคปกติ4ปี!H23,ภาคปกติ4ปี!H33,ภาคปกติ4ปี!H48,ภาคปกติ4ปี!H63,ภาคปกติ4ปี!H73)</f>
        <v>392</v>
      </c>
      <c r="D8" s="76">
        <f>SUM(ภาคปกติ4ปี!I23,ภาคปกติ4ปี!I33,ภาคปกติ4ปี!I48,ภาคปกติ4ปี!I63,ภาคปกติ4ปี!I73)</f>
        <v>978</v>
      </c>
      <c r="E8" s="123">
        <f>SUM(C8:D8)</f>
        <v>1370</v>
      </c>
      <c r="F8" s="279">
        <f>SUM('นิติสมทบ 3 ปี'!H9)+'นิติสมทบ 4 ปี'!H9</f>
        <v>20</v>
      </c>
      <c r="G8" s="279">
        <f>SUM('นิติสมทบ 3 ปี'!I9)+'นิติสมทบ 4 ปี'!I9</f>
        <v>21</v>
      </c>
      <c r="H8" s="280">
        <f t="shared" si="0"/>
        <v>41</v>
      </c>
      <c r="I8" s="279">
        <f t="shared" si="1"/>
        <v>412</v>
      </c>
      <c r="J8" s="279">
        <f t="shared" si="1"/>
        <v>999</v>
      </c>
      <c r="K8" s="676">
        <f t="shared" si="2"/>
        <v>1411</v>
      </c>
      <c r="L8" s="666">
        <f>SUM('ป.ตรีพัทลุง'!H20,'ป.ตรีพัทลุง'!H33,'ป.ตรีพัทลุง'!H47,'ป.ตรีพัทลุง'!H58,'ป.ตรีพัทลุง'!H69)</f>
        <v>179</v>
      </c>
      <c r="M8" s="283">
        <f>SUM('ป.ตรีพัทลุง'!I20,'ป.ตรีพัทลุง'!I33,'ป.ตรีพัทลุง'!I47,'ป.ตรีพัทลุง'!I58,'ป.ตรีพัทลุง'!I69)</f>
        <v>510</v>
      </c>
      <c r="N8" s="280">
        <f t="shared" si="3"/>
        <v>689</v>
      </c>
      <c r="O8" s="279">
        <v>0</v>
      </c>
      <c r="P8" s="279">
        <v>0</v>
      </c>
      <c r="Q8" s="280">
        <f t="shared" si="4"/>
        <v>0</v>
      </c>
      <c r="R8" s="279">
        <f t="shared" si="5"/>
        <v>179</v>
      </c>
      <c r="S8" s="279">
        <f t="shared" si="5"/>
        <v>510</v>
      </c>
      <c r="T8" s="280">
        <f t="shared" si="5"/>
        <v>689</v>
      </c>
      <c r="U8" s="76">
        <f t="shared" si="6"/>
        <v>591</v>
      </c>
      <c r="V8" s="76">
        <f t="shared" si="6"/>
        <v>1509</v>
      </c>
      <c r="W8" s="123">
        <f t="shared" si="6"/>
        <v>2100</v>
      </c>
    </row>
    <row r="9" spans="1:23" ht="19.5" customHeight="1">
      <c r="A9" s="124"/>
      <c r="B9" s="18">
        <v>4</v>
      </c>
      <c r="C9" s="76">
        <f>SUM(ภาคปกติ4ปี!K23,ภาคปกติ4ปี!K33,ภาคปกติ4ปี!K48,ภาคปกติ4ปี!K63,ภาคปกติ4ปี!K73)</f>
        <v>315</v>
      </c>
      <c r="D9" s="76">
        <f>SUM(ภาคปกติ4ปี!L23,ภาคปกติ4ปี!L33,ภาคปกติ4ปี!L48,ภาคปกติ4ปี!L63,ภาคปกติ4ปี!L73)</f>
        <v>915</v>
      </c>
      <c r="E9" s="123">
        <f>SUM(C9:D9)</f>
        <v>1230</v>
      </c>
      <c r="F9" s="279">
        <f>SUM('นิติสมทบ 3 ปี'!K9)+'นิติสมทบ 4 ปี'!K9</f>
        <v>10</v>
      </c>
      <c r="G9" s="279">
        <f>SUM('นิติสมทบ 3 ปี'!L9)+'นิติสมทบ 4 ปี'!L9</f>
        <v>12</v>
      </c>
      <c r="H9" s="280">
        <f t="shared" si="0"/>
        <v>22</v>
      </c>
      <c r="I9" s="279">
        <f t="shared" si="1"/>
        <v>325</v>
      </c>
      <c r="J9" s="279">
        <f t="shared" si="1"/>
        <v>927</v>
      </c>
      <c r="K9" s="676">
        <f t="shared" si="2"/>
        <v>1252</v>
      </c>
      <c r="L9" s="666">
        <f>SUM('ป.ตรีพัทลุง'!K20,'ป.ตรีพัทลุง'!K33,'ป.ตรีพัทลุง'!K47,'ป.ตรีพัทลุง'!K58,'ป.ตรีพัทลุง'!K69)</f>
        <v>93</v>
      </c>
      <c r="M9" s="283">
        <f>SUM('ป.ตรีพัทลุง'!L20,'ป.ตรีพัทลุง'!L33,'ป.ตรีพัทลุง'!L47,'ป.ตรีพัทลุง'!L58,'ป.ตรีพัทลุง'!L69)</f>
        <v>421</v>
      </c>
      <c r="N9" s="280">
        <f t="shared" si="3"/>
        <v>514</v>
      </c>
      <c r="O9" s="279">
        <v>0</v>
      </c>
      <c r="P9" s="279">
        <v>0</v>
      </c>
      <c r="Q9" s="280">
        <f t="shared" si="4"/>
        <v>0</v>
      </c>
      <c r="R9" s="279">
        <f t="shared" si="5"/>
        <v>93</v>
      </c>
      <c r="S9" s="279">
        <f t="shared" si="5"/>
        <v>421</v>
      </c>
      <c r="T9" s="280">
        <f t="shared" si="5"/>
        <v>514</v>
      </c>
      <c r="U9" s="76">
        <f t="shared" si="6"/>
        <v>418</v>
      </c>
      <c r="V9" s="76">
        <f t="shared" si="6"/>
        <v>1348</v>
      </c>
      <c r="W9" s="123">
        <f t="shared" si="6"/>
        <v>1766</v>
      </c>
    </row>
    <row r="10" spans="1:23" ht="19.5" customHeight="1">
      <c r="A10" s="124"/>
      <c r="B10" s="18">
        <v>5</v>
      </c>
      <c r="C10" s="76">
        <f>SUM(ภาคปกติ4ปี!N23,ภาคปกติ4ปี!N33,ภาคปกติ4ปี!N48,ภาคปกติ4ปี!N63,ภาคปกติ4ปี!N73)</f>
        <v>87</v>
      </c>
      <c r="D10" s="76">
        <f>SUM(ภาคปกติ4ปี!O23,ภาคปกติ4ปี!O33,ภาคปกติ4ปี!O48,ภาคปกติ4ปี!O63,ภาคปกติ4ปี!O73)</f>
        <v>68</v>
      </c>
      <c r="E10" s="123">
        <f>SUM(C10:D10)</f>
        <v>155</v>
      </c>
      <c r="F10" s="279">
        <f>SUM('นิติสมทบ 4 ปี'!N9)</f>
        <v>15</v>
      </c>
      <c r="G10" s="279">
        <f>SUM('นิติสมทบ 4 ปี'!O9)</f>
        <v>13</v>
      </c>
      <c r="H10" s="280">
        <f t="shared" si="0"/>
        <v>28</v>
      </c>
      <c r="I10" s="279">
        <f t="shared" si="1"/>
        <v>102</v>
      </c>
      <c r="J10" s="279">
        <f t="shared" si="1"/>
        <v>81</v>
      </c>
      <c r="K10" s="676">
        <f t="shared" si="2"/>
        <v>183</v>
      </c>
      <c r="L10" s="666">
        <f>SUM('ป.ตรีพัทลุง'!N20,'ป.ตรีพัทลุง'!N33,'ป.ตรีพัทลุง'!N47,'ป.ตรีพัทลุง'!N58,'ป.ตรีพัทลุง'!N69)</f>
        <v>52</v>
      </c>
      <c r="M10" s="283">
        <f>SUM('ป.ตรีพัทลุง'!O20,'ป.ตรีพัทลุง'!O33,'ป.ตรีพัทลุง'!O47,'ป.ตรีพัทลุง'!O58,'ป.ตรีพัทลุง'!O69)</f>
        <v>58</v>
      </c>
      <c r="N10" s="285">
        <f t="shared" si="3"/>
        <v>110</v>
      </c>
      <c r="O10" s="279">
        <v>0</v>
      </c>
      <c r="P10" s="279">
        <v>0</v>
      </c>
      <c r="Q10" s="280">
        <f t="shared" si="4"/>
        <v>0</v>
      </c>
      <c r="R10" s="279">
        <f t="shared" si="5"/>
        <v>52</v>
      </c>
      <c r="S10" s="279">
        <f t="shared" si="5"/>
        <v>58</v>
      </c>
      <c r="T10" s="280">
        <f t="shared" si="5"/>
        <v>110</v>
      </c>
      <c r="U10" s="76">
        <f t="shared" si="6"/>
        <v>154</v>
      </c>
      <c r="V10" s="76">
        <f t="shared" si="6"/>
        <v>139</v>
      </c>
      <c r="W10" s="123">
        <f t="shared" si="6"/>
        <v>293</v>
      </c>
    </row>
    <row r="11" spans="1:23" s="121" customFormat="1" ht="18.75">
      <c r="A11" s="125" t="s">
        <v>6</v>
      </c>
      <c r="B11" s="125"/>
      <c r="C11" s="126">
        <f>SUM(C6:C10)</f>
        <v>1823</v>
      </c>
      <c r="D11" s="126">
        <f>SUM(D6:D10)</f>
        <v>4188</v>
      </c>
      <c r="E11" s="126">
        <f>SUM(E6:E10)</f>
        <v>6011</v>
      </c>
      <c r="F11" s="282">
        <f>SUM(F6:F10)</f>
        <v>119</v>
      </c>
      <c r="G11" s="282">
        <f>SUM(G6:G10)</f>
        <v>108</v>
      </c>
      <c r="H11" s="282">
        <f t="shared" si="0"/>
        <v>227</v>
      </c>
      <c r="I11" s="282">
        <f>SUM(I6:I10)</f>
        <v>1942</v>
      </c>
      <c r="J11" s="282">
        <f>SUM(J6:J10)</f>
        <v>4296</v>
      </c>
      <c r="K11" s="677">
        <f t="shared" si="2"/>
        <v>6238</v>
      </c>
      <c r="L11" s="667">
        <f>SUM(L6:L10)</f>
        <v>640</v>
      </c>
      <c r="M11" s="282">
        <f>SUM(M6:M10)</f>
        <v>1967</v>
      </c>
      <c r="N11" s="286">
        <f t="shared" si="3"/>
        <v>2607</v>
      </c>
      <c r="O11" s="282">
        <f>SUM(O6:O10)</f>
        <v>0</v>
      </c>
      <c r="P11" s="282">
        <f>SUM(P6:P10)</f>
        <v>0</v>
      </c>
      <c r="Q11" s="282">
        <f t="shared" si="4"/>
        <v>0</v>
      </c>
      <c r="R11" s="282">
        <f aca="true" t="shared" si="7" ref="R11:W11">SUM(R6:R10)</f>
        <v>640</v>
      </c>
      <c r="S11" s="282">
        <f t="shared" si="7"/>
        <v>1967</v>
      </c>
      <c r="T11" s="282">
        <f t="shared" si="7"/>
        <v>2607</v>
      </c>
      <c r="U11" s="126">
        <f t="shared" si="7"/>
        <v>2582</v>
      </c>
      <c r="V11" s="126">
        <f t="shared" si="7"/>
        <v>6263</v>
      </c>
      <c r="W11" s="126">
        <f t="shared" si="7"/>
        <v>8845</v>
      </c>
    </row>
    <row r="12" spans="1:23" s="121" customFormat="1" ht="18.75">
      <c r="A12" s="122" t="s">
        <v>30</v>
      </c>
      <c r="B12" s="18">
        <v>1</v>
      </c>
      <c r="C12" s="76">
        <f>SUM(ศึกษา5ปี!B20)</f>
        <v>104</v>
      </c>
      <c r="D12" s="76">
        <f>SUM(ศึกษา5ปี!C20)</f>
        <v>275</v>
      </c>
      <c r="E12" s="123">
        <f aca="true" t="shared" si="8" ref="E12:E17">SUM(C12:D12)</f>
        <v>379</v>
      </c>
      <c r="F12" s="279">
        <v>0</v>
      </c>
      <c r="G12" s="279">
        <v>0</v>
      </c>
      <c r="H12" s="280">
        <f aca="true" t="shared" si="9" ref="H12:H17">SUM(F12:G12)</f>
        <v>0</v>
      </c>
      <c r="I12" s="279">
        <f aca="true" t="shared" si="10" ref="I12:J17">SUM(C12,F12)</f>
        <v>104</v>
      </c>
      <c r="J12" s="279">
        <f t="shared" si="10"/>
        <v>275</v>
      </c>
      <c r="K12" s="676">
        <f t="shared" si="2"/>
        <v>379</v>
      </c>
      <c r="L12" s="668">
        <v>0</v>
      </c>
      <c r="M12" s="279">
        <v>0</v>
      </c>
      <c r="N12" s="280">
        <f aca="true" t="shared" si="11" ref="N12:N17">SUM(L12:M12)</f>
        <v>0</v>
      </c>
      <c r="O12" s="279">
        <v>0</v>
      </c>
      <c r="P12" s="279">
        <v>0</v>
      </c>
      <c r="Q12" s="280">
        <f aca="true" t="shared" si="12" ref="Q12:Q17">SUM(O12:P12)</f>
        <v>0</v>
      </c>
      <c r="R12" s="279">
        <f aca="true" t="shared" si="13" ref="R12:S17">SUM(L12,O12)</f>
        <v>0</v>
      </c>
      <c r="S12" s="279">
        <f t="shared" si="13"/>
        <v>0</v>
      </c>
      <c r="T12" s="280">
        <f>SUM(R12:S12,N12,Q12)</f>
        <v>0</v>
      </c>
      <c r="U12" s="76">
        <f aca="true" t="shared" si="14" ref="U12:V17">SUM(I12,R12)</f>
        <v>104</v>
      </c>
      <c r="V12" s="76">
        <f t="shared" si="14"/>
        <v>275</v>
      </c>
      <c r="W12" s="123">
        <f>SUM(U12:V12)</f>
        <v>379</v>
      </c>
    </row>
    <row r="13" spans="1:23" s="121" customFormat="1" ht="18.75">
      <c r="A13" s="124" t="s">
        <v>428</v>
      </c>
      <c r="B13" s="18">
        <v>2</v>
      </c>
      <c r="C13" s="76">
        <f>SUM(ศึกษา5ปี!E20)</f>
        <v>77</v>
      </c>
      <c r="D13" s="76">
        <f>SUM(ศึกษา5ปี!F20)</f>
        <v>199</v>
      </c>
      <c r="E13" s="123">
        <f t="shared" si="8"/>
        <v>276</v>
      </c>
      <c r="F13" s="279">
        <v>0</v>
      </c>
      <c r="G13" s="279">
        <v>0</v>
      </c>
      <c r="H13" s="280">
        <f t="shared" si="9"/>
        <v>0</v>
      </c>
      <c r="I13" s="279">
        <f t="shared" si="10"/>
        <v>77</v>
      </c>
      <c r="J13" s="279">
        <f t="shared" si="10"/>
        <v>199</v>
      </c>
      <c r="K13" s="676">
        <f t="shared" si="2"/>
        <v>276</v>
      </c>
      <c r="L13" s="668">
        <v>0</v>
      </c>
      <c r="M13" s="279">
        <v>0</v>
      </c>
      <c r="N13" s="280">
        <f t="shared" si="11"/>
        <v>0</v>
      </c>
      <c r="O13" s="279">
        <v>0</v>
      </c>
      <c r="P13" s="279">
        <v>0</v>
      </c>
      <c r="Q13" s="280">
        <f t="shared" si="12"/>
        <v>0</v>
      </c>
      <c r="R13" s="279">
        <f t="shared" si="13"/>
        <v>0</v>
      </c>
      <c r="S13" s="279">
        <f t="shared" si="13"/>
        <v>0</v>
      </c>
      <c r="T13" s="280">
        <f aca="true" t="shared" si="15" ref="T13:T18">SUM(R13:S13,N13,Q13)</f>
        <v>0</v>
      </c>
      <c r="U13" s="76">
        <f t="shared" si="14"/>
        <v>77</v>
      </c>
      <c r="V13" s="76">
        <f t="shared" si="14"/>
        <v>199</v>
      </c>
      <c r="W13" s="123">
        <f aca="true" t="shared" si="16" ref="W13:W18">SUM(U13:V13)</f>
        <v>276</v>
      </c>
    </row>
    <row r="14" spans="1:23" s="121" customFormat="1" ht="18.75">
      <c r="A14" s="94"/>
      <c r="B14" s="18">
        <v>3</v>
      </c>
      <c r="C14" s="76">
        <f>SUM(ศึกษา5ปี!H20)</f>
        <v>82</v>
      </c>
      <c r="D14" s="76">
        <f>SUM(ศึกษา5ปี!I20)</f>
        <v>169</v>
      </c>
      <c r="E14" s="123">
        <f t="shared" si="8"/>
        <v>251</v>
      </c>
      <c r="F14" s="279">
        <v>0</v>
      </c>
      <c r="G14" s="279">
        <v>0</v>
      </c>
      <c r="H14" s="280">
        <f t="shared" si="9"/>
        <v>0</v>
      </c>
      <c r="I14" s="279">
        <f t="shared" si="10"/>
        <v>82</v>
      </c>
      <c r="J14" s="279">
        <f t="shared" si="10"/>
        <v>169</v>
      </c>
      <c r="K14" s="676">
        <f t="shared" si="2"/>
        <v>251</v>
      </c>
      <c r="L14" s="668">
        <v>0</v>
      </c>
      <c r="M14" s="279">
        <v>0</v>
      </c>
      <c r="N14" s="280">
        <f t="shared" si="11"/>
        <v>0</v>
      </c>
      <c r="O14" s="279">
        <v>0</v>
      </c>
      <c r="P14" s="279">
        <v>0</v>
      </c>
      <c r="Q14" s="280">
        <f t="shared" si="12"/>
        <v>0</v>
      </c>
      <c r="R14" s="279">
        <f t="shared" si="13"/>
        <v>0</v>
      </c>
      <c r="S14" s="279">
        <f t="shared" si="13"/>
        <v>0</v>
      </c>
      <c r="T14" s="280">
        <f t="shared" si="15"/>
        <v>0</v>
      </c>
      <c r="U14" s="76">
        <f t="shared" si="14"/>
        <v>82</v>
      </c>
      <c r="V14" s="76">
        <f t="shared" si="14"/>
        <v>169</v>
      </c>
      <c r="W14" s="123">
        <f t="shared" si="16"/>
        <v>251</v>
      </c>
    </row>
    <row r="15" spans="1:23" s="121" customFormat="1" ht="18.75">
      <c r="A15" s="94"/>
      <c r="B15" s="18">
        <v>4</v>
      </c>
      <c r="C15" s="76">
        <f>SUM(ศึกษา5ปี!K20)</f>
        <v>89</v>
      </c>
      <c r="D15" s="76">
        <f>SUM(ศึกษา5ปี!L20)</f>
        <v>254</v>
      </c>
      <c r="E15" s="123">
        <f t="shared" si="8"/>
        <v>343</v>
      </c>
      <c r="F15" s="279">
        <v>0</v>
      </c>
      <c r="G15" s="279">
        <v>0</v>
      </c>
      <c r="H15" s="280">
        <f t="shared" si="9"/>
        <v>0</v>
      </c>
      <c r="I15" s="279">
        <f t="shared" si="10"/>
        <v>89</v>
      </c>
      <c r="J15" s="279">
        <f t="shared" si="10"/>
        <v>254</v>
      </c>
      <c r="K15" s="676">
        <f t="shared" si="2"/>
        <v>343</v>
      </c>
      <c r="L15" s="668">
        <v>0</v>
      </c>
      <c r="M15" s="279">
        <v>0</v>
      </c>
      <c r="N15" s="280">
        <f t="shared" si="11"/>
        <v>0</v>
      </c>
      <c r="O15" s="279">
        <v>0</v>
      </c>
      <c r="P15" s="279">
        <v>0</v>
      </c>
      <c r="Q15" s="280">
        <f t="shared" si="12"/>
        <v>0</v>
      </c>
      <c r="R15" s="279">
        <f t="shared" si="13"/>
        <v>0</v>
      </c>
      <c r="S15" s="279">
        <f t="shared" si="13"/>
        <v>0</v>
      </c>
      <c r="T15" s="280">
        <f t="shared" si="15"/>
        <v>0</v>
      </c>
      <c r="U15" s="76">
        <f t="shared" si="14"/>
        <v>89</v>
      </c>
      <c r="V15" s="76">
        <f t="shared" si="14"/>
        <v>254</v>
      </c>
      <c r="W15" s="123">
        <f t="shared" si="16"/>
        <v>343</v>
      </c>
    </row>
    <row r="16" spans="1:23" s="121" customFormat="1" ht="18.75">
      <c r="A16" s="94"/>
      <c r="B16" s="18">
        <v>5</v>
      </c>
      <c r="C16" s="76">
        <f>SUM(ศึกษา5ปี!N20)</f>
        <v>93</v>
      </c>
      <c r="D16" s="76">
        <f>SUM(ศึกษา5ปี!O20)</f>
        <v>270</v>
      </c>
      <c r="E16" s="123">
        <f t="shared" si="8"/>
        <v>363</v>
      </c>
      <c r="F16" s="279">
        <v>0</v>
      </c>
      <c r="G16" s="279">
        <v>0</v>
      </c>
      <c r="H16" s="280">
        <f t="shared" si="9"/>
        <v>0</v>
      </c>
      <c r="I16" s="279">
        <f t="shared" si="10"/>
        <v>93</v>
      </c>
      <c r="J16" s="279">
        <f t="shared" si="10"/>
        <v>270</v>
      </c>
      <c r="K16" s="676">
        <f t="shared" si="2"/>
        <v>363</v>
      </c>
      <c r="L16" s="668">
        <v>0</v>
      </c>
      <c r="M16" s="279">
        <v>0</v>
      </c>
      <c r="N16" s="280">
        <f t="shared" si="11"/>
        <v>0</v>
      </c>
      <c r="O16" s="279">
        <v>0</v>
      </c>
      <c r="P16" s="279">
        <v>0</v>
      </c>
      <c r="Q16" s="280">
        <f t="shared" si="12"/>
        <v>0</v>
      </c>
      <c r="R16" s="279">
        <f t="shared" si="13"/>
        <v>0</v>
      </c>
      <c r="S16" s="279">
        <f t="shared" si="13"/>
        <v>0</v>
      </c>
      <c r="T16" s="280">
        <f t="shared" si="15"/>
        <v>0</v>
      </c>
      <c r="U16" s="76">
        <f t="shared" si="14"/>
        <v>93</v>
      </c>
      <c r="V16" s="76">
        <f t="shared" si="14"/>
        <v>270</v>
      </c>
      <c r="W16" s="123">
        <f t="shared" si="16"/>
        <v>363</v>
      </c>
    </row>
    <row r="17" spans="1:23" s="121" customFormat="1" ht="18.75">
      <c r="A17" s="448"/>
      <c r="B17" s="454">
        <v>6</v>
      </c>
      <c r="C17" s="453">
        <f>SUM(ศึกษา5ปี!Q20)</f>
        <v>5</v>
      </c>
      <c r="D17" s="453">
        <f>SUM(ศึกษา5ปี!R20)</f>
        <v>20</v>
      </c>
      <c r="E17" s="123">
        <f t="shared" si="8"/>
        <v>25</v>
      </c>
      <c r="F17" s="455">
        <v>0</v>
      </c>
      <c r="G17" s="455">
        <v>0</v>
      </c>
      <c r="H17" s="280">
        <f t="shared" si="9"/>
        <v>0</v>
      </c>
      <c r="I17" s="279">
        <f t="shared" si="10"/>
        <v>5</v>
      </c>
      <c r="J17" s="279">
        <f t="shared" si="10"/>
        <v>20</v>
      </c>
      <c r="K17" s="676">
        <f t="shared" si="2"/>
        <v>25</v>
      </c>
      <c r="L17" s="669">
        <v>0</v>
      </c>
      <c r="M17" s="455">
        <v>0</v>
      </c>
      <c r="N17" s="280">
        <f t="shared" si="11"/>
        <v>0</v>
      </c>
      <c r="O17" s="455">
        <v>0</v>
      </c>
      <c r="P17" s="455">
        <v>0</v>
      </c>
      <c r="Q17" s="280">
        <f t="shared" si="12"/>
        <v>0</v>
      </c>
      <c r="R17" s="279">
        <f t="shared" si="13"/>
        <v>0</v>
      </c>
      <c r="S17" s="279">
        <f t="shared" si="13"/>
        <v>0</v>
      </c>
      <c r="T17" s="280">
        <f t="shared" si="15"/>
        <v>0</v>
      </c>
      <c r="U17" s="76">
        <f t="shared" si="14"/>
        <v>5</v>
      </c>
      <c r="V17" s="76">
        <f t="shared" si="14"/>
        <v>20</v>
      </c>
      <c r="W17" s="123">
        <f t="shared" si="16"/>
        <v>25</v>
      </c>
    </row>
    <row r="18" spans="1:23" s="121" customFormat="1" ht="18.75">
      <c r="A18" s="449" t="s">
        <v>6</v>
      </c>
      <c r="B18" s="449"/>
      <c r="C18" s="450">
        <f aca="true" t="shared" si="17" ref="C18:J18">SUM(C12:C17)</f>
        <v>450</v>
      </c>
      <c r="D18" s="450">
        <f t="shared" si="17"/>
        <v>1187</v>
      </c>
      <c r="E18" s="450">
        <f t="shared" si="17"/>
        <v>1637</v>
      </c>
      <c r="F18" s="451">
        <f t="shared" si="17"/>
        <v>0</v>
      </c>
      <c r="G18" s="451">
        <f t="shared" si="17"/>
        <v>0</v>
      </c>
      <c r="H18" s="451">
        <f t="shared" si="17"/>
        <v>0</v>
      </c>
      <c r="I18" s="451">
        <f t="shared" si="17"/>
        <v>450</v>
      </c>
      <c r="J18" s="451">
        <f t="shared" si="17"/>
        <v>1187</v>
      </c>
      <c r="K18" s="678">
        <f t="shared" si="2"/>
        <v>1637</v>
      </c>
      <c r="L18" s="670">
        <f aca="true" t="shared" si="18" ref="L18:S18">SUM(L12:L17)</f>
        <v>0</v>
      </c>
      <c r="M18" s="451">
        <f t="shared" si="18"/>
        <v>0</v>
      </c>
      <c r="N18" s="451">
        <f t="shared" si="18"/>
        <v>0</v>
      </c>
      <c r="O18" s="451">
        <f t="shared" si="18"/>
        <v>0</v>
      </c>
      <c r="P18" s="451">
        <f t="shared" si="18"/>
        <v>0</v>
      </c>
      <c r="Q18" s="451">
        <f t="shared" si="18"/>
        <v>0</v>
      </c>
      <c r="R18" s="451">
        <f t="shared" si="18"/>
        <v>0</v>
      </c>
      <c r="S18" s="451">
        <f t="shared" si="18"/>
        <v>0</v>
      </c>
      <c r="T18" s="451">
        <f t="shared" si="15"/>
        <v>0</v>
      </c>
      <c r="U18" s="450">
        <f>SUM(U12:U17)</f>
        <v>450</v>
      </c>
      <c r="V18" s="450">
        <f>SUM(V12:V17)</f>
        <v>1187</v>
      </c>
      <c r="W18" s="450">
        <f t="shared" si="16"/>
        <v>1637</v>
      </c>
    </row>
    <row r="19" spans="1:23" ht="20.25" customHeight="1">
      <c r="A19" s="122" t="s">
        <v>29</v>
      </c>
      <c r="B19" s="18">
        <v>3</v>
      </c>
      <c r="C19" s="279">
        <f>SUM('ปกติสมทบ 2 ปี'!B13)</f>
        <v>24</v>
      </c>
      <c r="D19" s="279">
        <f>SUM('ปกติสมทบ 2 ปี'!C13)</f>
        <v>235</v>
      </c>
      <c r="E19" s="280">
        <f>SUM(C19:D19)</f>
        <v>259</v>
      </c>
      <c r="F19" s="279">
        <f>SUM('ปกติสมทบ 2 ปี'!B28)</f>
        <v>27</v>
      </c>
      <c r="G19" s="279">
        <f>SUM('ปกติสมทบ 2 ปี'!C28)</f>
        <v>270</v>
      </c>
      <c r="H19" s="280">
        <f t="shared" si="0"/>
        <v>297</v>
      </c>
      <c r="I19" s="279">
        <f aca="true" t="shared" si="19" ref="I19:J21">SUM(C19,F19)</f>
        <v>51</v>
      </c>
      <c r="J19" s="279">
        <f t="shared" si="19"/>
        <v>505</v>
      </c>
      <c r="K19" s="676">
        <f t="shared" si="2"/>
        <v>556</v>
      </c>
      <c r="L19" s="666">
        <v>0</v>
      </c>
      <c r="M19" s="279">
        <v>0</v>
      </c>
      <c r="N19" s="288">
        <f t="shared" si="3"/>
        <v>0</v>
      </c>
      <c r="O19" s="283">
        <v>0</v>
      </c>
      <c r="P19" s="279">
        <v>0</v>
      </c>
      <c r="Q19" s="288">
        <f t="shared" si="4"/>
        <v>0</v>
      </c>
      <c r="R19" s="279">
        <f aca="true" t="shared" si="20" ref="R19:T21">SUM(L19,O19)</f>
        <v>0</v>
      </c>
      <c r="S19" s="279">
        <f t="shared" si="20"/>
        <v>0</v>
      </c>
      <c r="T19" s="280">
        <f t="shared" si="20"/>
        <v>0</v>
      </c>
      <c r="U19" s="76">
        <f aca="true" t="shared" si="21" ref="U19:V21">SUM(I19,R19)</f>
        <v>51</v>
      </c>
      <c r="V19" s="76">
        <f t="shared" si="21"/>
        <v>505</v>
      </c>
      <c r="W19" s="123">
        <f>SUM(U19:V19)</f>
        <v>556</v>
      </c>
    </row>
    <row r="20" spans="1:23" ht="20.25" customHeight="1">
      <c r="A20" s="259" t="s">
        <v>75</v>
      </c>
      <c r="B20" s="18">
        <v>4</v>
      </c>
      <c r="C20" s="279">
        <f>SUM('ปกติสมทบ 2 ปี'!E13)</f>
        <v>17</v>
      </c>
      <c r="D20" s="279">
        <f>SUM('ปกติสมทบ 2 ปี'!F13)</f>
        <v>128</v>
      </c>
      <c r="E20" s="280">
        <f>SUM(C20:D20)</f>
        <v>145</v>
      </c>
      <c r="F20" s="279">
        <f>SUM('ปกติสมทบ 2 ปี'!E28)</f>
        <v>14</v>
      </c>
      <c r="G20" s="279">
        <f>SUM('ปกติสมทบ 2 ปี'!F28)</f>
        <v>132</v>
      </c>
      <c r="H20" s="280">
        <f t="shared" si="0"/>
        <v>146</v>
      </c>
      <c r="I20" s="279">
        <f t="shared" si="19"/>
        <v>31</v>
      </c>
      <c r="J20" s="279">
        <f t="shared" si="19"/>
        <v>260</v>
      </c>
      <c r="K20" s="676">
        <f t="shared" si="2"/>
        <v>291</v>
      </c>
      <c r="L20" s="666">
        <v>0</v>
      </c>
      <c r="M20" s="279">
        <v>0</v>
      </c>
      <c r="N20" s="288">
        <f t="shared" si="3"/>
        <v>0</v>
      </c>
      <c r="O20" s="283">
        <v>0</v>
      </c>
      <c r="P20" s="279">
        <v>0</v>
      </c>
      <c r="Q20" s="288">
        <f t="shared" si="4"/>
        <v>0</v>
      </c>
      <c r="R20" s="279">
        <f t="shared" si="20"/>
        <v>0</v>
      </c>
      <c r="S20" s="279">
        <f t="shared" si="20"/>
        <v>0</v>
      </c>
      <c r="T20" s="280">
        <f t="shared" si="20"/>
        <v>0</v>
      </c>
      <c r="U20" s="76">
        <f t="shared" si="21"/>
        <v>31</v>
      </c>
      <c r="V20" s="76">
        <f t="shared" si="21"/>
        <v>260</v>
      </c>
      <c r="W20" s="123">
        <f>SUM(U20:V20)</f>
        <v>291</v>
      </c>
    </row>
    <row r="21" spans="1:23" ht="20.25" customHeight="1">
      <c r="A21" s="124"/>
      <c r="B21" s="18">
        <v>5</v>
      </c>
      <c r="C21" s="279">
        <f>SUM('ปกติสมทบ 2 ปี'!H13)</f>
        <v>9</v>
      </c>
      <c r="D21" s="279">
        <f>SUM('ปกติสมทบ 2 ปี'!I13)</f>
        <v>41</v>
      </c>
      <c r="E21" s="280">
        <f>SUM(C21:D21)</f>
        <v>50</v>
      </c>
      <c r="F21" s="279">
        <f>SUM('ปกติสมทบ 2 ปี'!H28)</f>
        <v>2</v>
      </c>
      <c r="G21" s="279">
        <f>SUM('ปกติสมทบ 2 ปี'!I28)</f>
        <v>29</v>
      </c>
      <c r="H21" s="280">
        <f t="shared" si="0"/>
        <v>31</v>
      </c>
      <c r="I21" s="279">
        <f t="shared" si="19"/>
        <v>11</v>
      </c>
      <c r="J21" s="279">
        <f t="shared" si="19"/>
        <v>70</v>
      </c>
      <c r="K21" s="676">
        <f t="shared" si="2"/>
        <v>81</v>
      </c>
      <c r="L21" s="666">
        <v>0</v>
      </c>
      <c r="M21" s="289">
        <v>0</v>
      </c>
      <c r="N21" s="288">
        <f t="shared" si="3"/>
        <v>0</v>
      </c>
      <c r="O21" s="283">
        <v>0</v>
      </c>
      <c r="P21" s="279">
        <v>0</v>
      </c>
      <c r="Q21" s="288">
        <f t="shared" si="4"/>
        <v>0</v>
      </c>
      <c r="R21" s="279">
        <f t="shared" si="20"/>
        <v>0</v>
      </c>
      <c r="S21" s="279">
        <f t="shared" si="20"/>
        <v>0</v>
      </c>
      <c r="T21" s="280">
        <f t="shared" si="20"/>
        <v>0</v>
      </c>
      <c r="U21" s="76">
        <f t="shared" si="21"/>
        <v>11</v>
      </c>
      <c r="V21" s="76">
        <f t="shared" si="21"/>
        <v>70</v>
      </c>
      <c r="W21" s="123">
        <f>SUM(U21:V21)</f>
        <v>81</v>
      </c>
    </row>
    <row r="22" spans="1:23" s="121" customFormat="1" ht="19.5" thickBot="1">
      <c r="A22" s="128" t="s">
        <v>6</v>
      </c>
      <c r="B22" s="128"/>
      <c r="C22" s="281">
        <f>SUM(C19:C21)</f>
        <v>50</v>
      </c>
      <c r="D22" s="281">
        <f aca="true" t="shared" si="22" ref="D22:W22">SUM(D19:D21)</f>
        <v>404</v>
      </c>
      <c r="E22" s="281">
        <f t="shared" si="22"/>
        <v>454</v>
      </c>
      <c r="F22" s="281">
        <f t="shared" si="22"/>
        <v>43</v>
      </c>
      <c r="G22" s="281">
        <f t="shared" si="22"/>
        <v>431</v>
      </c>
      <c r="H22" s="281">
        <f t="shared" si="22"/>
        <v>474</v>
      </c>
      <c r="I22" s="281">
        <f t="shared" si="22"/>
        <v>93</v>
      </c>
      <c r="J22" s="281">
        <f t="shared" si="22"/>
        <v>835</v>
      </c>
      <c r="K22" s="679">
        <f t="shared" si="22"/>
        <v>928</v>
      </c>
      <c r="L22" s="290">
        <f t="shared" si="22"/>
        <v>0</v>
      </c>
      <c r="M22" s="281">
        <f t="shared" si="22"/>
        <v>0</v>
      </c>
      <c r="N22" s="281">
        <f t="shared" si="22"/>
        <v>0</v>
      </c>
      <c r="O22" s="281">
        <f t="shared" si="22"/>
        <v>0</v>
      </c>
      <c r="P22" s="281">
        <f t="shared" si="22"/>
        <v>0</v>
      </c>
      <c r="Q22" s="281">
        <f t="shared" si="22"/>
        <v>0</v>
      </c>
      <c r="R22" s="281">
        <f t="shared" si="22"/>
        <v>0</v>
      </c>
      <c r="S22" s="281">
        <f t="shared" si="22"/>
        <v>0</v>
      </c>
      <c r="T22" s="281">
        <f t="shared" si="22"/>
        <v>0</v>
      </c>
      <c r="U22" s="129">
        <f t="shared" si="22"/>
        <v>93</v>
      </c>
      <c r="V22" s="129">
        <f t="shared" si="22"/>
        <v>835</v>
      </c>
      <c r="W22" s="129">
        <f t="shared" si="22"/>
        <v>928</v>
      </c>
    </row>
    <row r="23" spans="1:23" s="121" customFormat="1" ht="32.25" customHeight="1" thickBot="1" thickTop="1">
      <c r="A23" s="744" t="s">
        <v>31</v>
      </c>
      <c r="B23" s="745"/>
      <c r="C23" s="664">
        <f>SUM(C22,C18,C11)</f>
        <v>2323</v>
      </c>
      <c r="D23" s="664">
        <f>SUM(D22,D18,D11)</f>
        <v>5779</v>
      </c>
      <c r="E23" s="664">
        <f>SUM(E11,E18,E22)</f>
        <v>8102</v>
      </c>
      <c r="F23" s="664">
        <f>SUM(F11,F18,F22)</f>
        <v>162</v>
      </c>
      <c r="G23" s="664">
        <f aca="true" t="shared" si="23" ref="G23:W23">SUM(G11,G18,G22)</f>
        <v>539</v>
      </c>
      <c r="H23" s="664">
        <f t="shared" si="23"/>
        <v>701</v>
      </c>
      <c r="I23" s="664">
        <f t="shared" si="23"/>
        <v>2485</v>
      </c>
      <c r="J23" s="664">
        <f t="shared" si="23"/>
        <v>6318</v>
      </c>
      <c r="K23" s="680">
        <f t="shared" si="23"/>
        <v>8803</v>
      </c>
      <c r="L23" s="671">
        <f t="shared" si="23"/>
        <v>640</v>
      </c>
      <c r="M23" s="664">
        <f t="shared" si="23"/>
        <v>1967</v>
      </c>
      <c r="N23" s="664">
        <f t="shared" si="23"/>
        <v>2607</v>
      </c>
      <c r="O23" s="664">
        <f t="shared" si="23"/>
        <v>0</v>
      </c>
      <c r="P23" s="664">
        <f t="shared" si="23"/>
        <v>0</v>
      </c>
      <c r="Q23" s="664">
        <f t="shared" si="23"/>
        <v>0</v>
      </c>
      <c r="R23" s="664">
        <f t="shared" si="23"/>
        <v>640</v>
      </c>
      <c r="S23" s="664">
        <f t="shared" si="23"/>
        <v>1967</v>
      </c>
      <c r="T23" s="664">
        <f t="shared" si="23"/>
        <v>2607</v>
      </c>
      <c r="U23" s="664">
        <f t="shared" si="23"/>
        <v>3125</v>
      </c>
      <c r="V23" s="664">
        <f t="shared" si="23"/>
        <v>8285</v>
      </c>
      <c r="W23" s="665">
        <f t="shared" si="23"/>
        <v>11410</v>
      </c>
    </row>
    <row r="24" spans="1:23" ht="18.75">
      <c r="A24" s="122" t="s">
        <v>140</v>
      </c>
      <c r="B24" s="18">
        <v>1</v>
      </c>
      <c r="C24" s="279">
        <v>0</v>
      </c>
      <c r="D24" s="279">
        <v>0</v>
      </c>
      <c r="E24" s="280">
        <f aca="true" t="shared" si="24" ref="E24:E33">SUM(C24:D24)</f>
        <v>0</v>
      </c>
      <c r="F24" s="279">
        <f>SUM('ป.โท สงขลา'!B86)</f>
        <v>6</v>
      </c>
      <c r="G24" s="279">
        <f>SUM('ป.โท สงขลา'!C86)</f>
        <v>20</v>
      </c>
      <c r="H24" s="280">
        <f>SUM(F24:G24)</f>
        <v>26</v>
      </c>
      <c r="I24" s="279">
        <f>SUM(C24,F24)</f>
        <v>6</v>
      </c>
      <c r="J24" s="279">
        <f>SUM(D24,G24)</f>
        <v>20</v>
      </c>
      <c r="K24" s="676">
        <f aca="true" t="shared" si="25" ref="K24:K33">SUM(I24:J24)</f>
        <v>26</v>
      </c>
      <c r="L24" s="668">
        <v>0</v>
      </c>
      <c r="M24" s="279">
        <v>0</v>
      </c>
      <c r="N24" s="280">
        <f>SUM(L24:M24)</f>
        <v>0</v>
      </c>
      <c r="O24" s="279">
        <v>0</v>
      </c>
      <c r="P24" s="279">
        <v>0</v>
      </c>
      <c r="Q24" s="280">
        <f>SUM(O24:P24)</f>
        <v>0</v>
      </c>
      <c r="R24" s="279">
        <f>SUM(L24,O24)</f>
        <v>0</v>
      </c>
      <c r="S24" s="279">
        <f>SUM(M24,P24)</f>
        <v>0</v>
      </c>
      <c r="T24" s="280">
        <f aca="true" t="shared" si="26" ref="T24:T33">SUM(R24:S24)</f>
        <v>0</v>
      </c>
      <c r="U24" s="76">
        <f>SUM(I24,R24)</f>
        <v>6</v>
      </c>
      <c r="V24" s="76">
        <f>SUM(J24,S24)</f>
        <v>20</v>
      </c>
      <c r="W24" s="123">
        <f aca="true" t="shared" si="27" ref="W24:W29">SUM(U24:V24)</f>
        <v>26</v>
      </c>
    </row>
    <row r="25" spans="1:23" ht="18.75">
      <c r="A25" s="122" t="s">
        <v>139</v>
      </c>
      <c r="B25" s="18">
        <v>2</v>
      </c>
      <c r="C25" s="279">
        <v>0</v>
      </c>
      <c r="D25" s="279">
        <v>0</v>
      </c>
      <c r="E25" s="280">
        <f>SUM(C25:D25)</f>
        <v>0</v>
      </c>
      <c r="F25" s="279">
        <f>SUM('ป.โท สงขลา'!E86)</f>
        <v>4</v>
      </c>
      <c r="G25" s="279">
        <f>SUM('ป.โท สงขลา'!F86)</f>
        <v>27</v>
      </c>
      <c r="H25" s="280">
        <f>SUM(F25:G25)</f>
        <v>31</v>
      </c>
      <c r="I25" s="279">
        <f>SUM(C25,F25)</f>
        <v>4</v>
      </c>
      <c r="J25" s="279">
        <f>SUM(D25,G25)</f>
        <v>27</v>
      </c>
      <c r="K25" s="676">
        <f>SUM(I25:J25)</f>
        <v>31</v>
      </c>
      <c r="L25" s="668">
        <v>0</v>
      </c>
      <c r="M25" s="279">
        <v>0</v>
      </c>
      <c r="N25" s="280">
        <f>SUM(L25:M25)</f>
        <v>0</v>
      </c>
      <c r="O25" s="279">
        <v>0</v>
      </c>
      <c r="P25" s="279">
        <v>0</v>
      </c>
      <c r="Q25" s="280">
        <f>SUM(O25:P25)</f>
        <v>0</v>
      </c>
      <c r="R25" s="279">
        <v>0</v>
      </c>
      <c r="S25" s="279">
        <v>0</v>
      </c>
      <c r="T25" s="280">
        <f>SUM(R25:S25)</f>
        <v>0</v>
      </c>
      <c r="U25" s="76">
        <f>SUM(I25,R25)</f>
        <v>4</v>
      </c>
      <c r="V25" s="76">
        <f>SUM(J25,S25)</f>
        <v>27</v>
      </c>
      <c r="W25" s="123">
        <f>SUM(U25:V25)</f>
        <v>31</v>
      </c>
    </row>
    <row r="26" spans="1:23" s="121" customFormat="1" ht="18.75">
      <c r="A26" s="125" t="s">
        <v>6</v>
      </c>
      <c r="B26" s="125"/>
      <c r="C26" s="282">
        <f>SUM(C24:C25)</f>
        <v>0</v>
      </c>
      <c r="D26" s="282">
        <f aca="true" t="shared" si="28" ref="D26:W26">SUM(D24:D25)</f>
        <v>0</v>
      </c>
      <c r="E26" s="282">
        <f t="shared" si="28"/>
        <v>0</v>
      </c>
      <c r="F26" s="282">
        <f t="shared" si="28"/>
        <v>10</v>
      </c>
      <c r="G26" s="282">
        <f t="shared" si="28"/>
        <v>47</v>
      </c>
      <c r="H26" s="282">
        <f t="shared" si="28"/>
        <v>57</v>
      </c>
      <c r="I26" s="282">
        <f t="shared" si="28"/>
        <v>10</v>
      </c>
      <c r="J26" s="282">
        <f t="shared" si="28"/>
        <v>47</v>
      </c>
      <c r="K26" s="677">
        <f t="shared" si="28"/>
        <v>57</v>
      </c>
      <c r="L26" s="286">
        <f t="shared" si="28"/>
        <v>0</v>
      </c>
      <c r="M26" s="282">
        <f t="shared" si="28"/>
        <v>0</v>
      </c>
      <c r="N26" s="282">
        <f t="shared" si="28"/>
        <v>0</v>
      </c>
      <c r="O26" s="282">
        <f t="shared" si="28"/>
        <v>0</v>
      </c>
      <c r="P26" s="282">
        <f t="shared" si="28"/>
        <v>0</v>
      </c>
      <c r="Q26" s="282">
        <f t="shared" si="28"/>
        <v>0</v>
      </c>
      <c r="R26" s="282">
        <f t="shared" si="28"/>
        <v>0</v>
      </c>
      <c r="S26" s="282">
        <f t="shared" si="28"/>
        <v>0</v>
      </c>
      <c r="T26" s="282">
        <f t="shared" si="28"/>
        <v>0</v>
      </c>
      <c r="U26" s="126">
        <f t="shared" si="28"/>
        <v>10</v>
      </c>
      <c r="V26" s="126">
        <f t="shared" si="28"/>
        <v>47</v>
      </c>
      <c r="W26" s="126">
        <f t="shared" si="28"/>
        <v>57</v>
      </c>
    </row>
    <row r="27" spans="1:23" s="440" customFormat="1" ht="17.25" customHeight="1">
      <c r="A27" s="122" t="s">
        <v>32</v>
      </c>
      <c r="B27" s="18">
        <v>1</v>
      </c>
      <c r="C27" s="279">
        <f>SUM('ป.โท สงขลา'!B28)</f>
        <v>5</v>
      </c>
      <c r="D27" s="279">
        <f>SUM('ป.โท สงขลา'!C28)</f>
        <v>17</v>
      </c>
      <c r="E27" s="280">
        <f t="shared" si="24"/>
        <v>22</v>
      </c>
      <c r="F27" s="279">
        <f>SUM('ป.โท สงขลา'!B58)</f>
        <v>24</v>
      </c>
      <c r="G27" s="279">
        <f>SUM('ป.โท สงขลา'!C58)</f>
        <v>38</v>
      </c>
      <c r="H27" s="280">
        <f aca="true" t="shared" si="29" ref="H27:H33">SUM(F27:G27)</f>
        <v>62</v>
      </c>
      <c r="I27" s="279">
        <f aca="true" t="shared" si="30" ref="I27:J29">SUM(C27,F27)</f>
        <v>29</v>
      </c>
      <c r="J27" s="279">
        <f t="shared" si="30"/>
        <v>55</v>
      </c>
      <c r="K27" s="676">
        <f t="shared" si="25"/>
        <v>84</v>
      </c>
      <c r="L27" s="672">
        <f>SUM('ป.โทพัทลุง'!B16)</f>
        <v>5</v>
      </c>
      <c r="M27" s="287">
        <f>SUM('ป.โทพัทลุง'!C16)</f>
        <v>6</v>
      </c>
      <c r="N27" s="290">
        <f aca="true" t="shared" si="31" ref="N27:N33">SUM(L27:M27)</f>
        <v>11</v>
      </c>
      <c r="O27" s="279">
        <f>SUM('ป.โทพัทลุง'!B29)</f>
        <v>4</v>
      </c>
      <c r="P27" s="279">
        <f>SUM('ป.โทพัทลุง'!C29)</f>
        <v>7</v>
      </c>
      <c r="Q27" s="280">
        <f aca="true" t="shared" si="32" ref="Q27:Q33">SUM(O27:P27)</f>
        <v>11</v>
      </c>
      <c r="R27" s="279">
        <f aca="true" t="shared" si="33" ref="R27:S29">SUM(L27,O27)</f>
        <v>9</v>
      </c>
      <c r="S27" s="279">
        <f t="shared" si="33"/>
        <v>13</v>
      </c>
      <c r="T27" s="280">
        <f t="shared" si="26"/>
        <v>22</v>
      </c>
      <c r="U27" s="76">
        <f aca="true" t="shared" si="34" ref="U27:V29">SUM(I27,R27)</f>
        <v>38</v>
      </c>
      <c r="V27" s="76">
        <f t="shared" si="34"/>
        <v>68</v>
      </c>
      <c r="W27" s="123">
        <f t="shared" si="27"/>
        <v>106</v>
      </c>
    </row>
    <row r="28" spans="1:23" s="440" customFormat="1" ht="17.25" customHeight="1">
      <c r="A28" s="122"/>
      <c r="B28" s="18">
        <v>2</v>
      </c>
      <c r="C28" s="279">
        <f>SUM('ป.โท สงขลา'!E28)</f>
        <v>9</v>
      </c>
      <c r="D28" s="279">
        <f>SUM('ป.โท สงขลา'!F28)</f>
        <v>32</v>
      </c>
      <c r="E28" s="280">
        <f t="shared" si="24"/>
        <v>41</v>
      </c>
      <c r="F28" s="279">
        <f>SUM('ป.โท สงขลา'!E58)</f>
        <v>45</v>
      </c>
      <c r="G28" s="279">
        <f>SUM('ป.โท สงขลา'!F58)</f>
        <v>119</v>
      </c>
      <c r="H28" s="280">
        <f t="shared" si="29"/>
        <v>164</v>
      </c>
      <c r="I28" s="279">
        <f t="shared" si="30"/>
        <v>54</v>
      </c>
      <c r="J28" s="279">
        <f t="shared" si="30"/>
        <v>151</v>
      </c>
      <c r="K28" s="676">
        <f t="shared" si="25"/>
        <v>205</v>
      </c>
      <c r="L28" s="666">
        <f>SUM('ป.โทพัทลุง'!E16)</f>
        <v>9</v>
      </c>
      <c r="M28" s="279">
        <f>SUM('ป.โทพัทลุง'!F16)</f>
        <v>15</v>
      </c>
      <c r="N28" s="291">
        <f t="shared" si="31"/>
        <v>24</v>
      </c>
      <c r="O28" s="279">
        <f>SUM('ป.โทพัทลุง'!E29)</f>
        <v>6</v>
      </c>
      <c r="P28" s="279">
        <f>SUM('ป.โทพัทลุง'!F29)</f>
        <v>4</v>
      </c>
      <c r="Q28" s="280">
        <f t="shared" si="32"/>
        <v>10</v>
      </c>
      <c r="R28" s="279">
        <f t="shared" si="33"/>
        <v>15</v>
      </c>
      <c r="S28" s="279">
        <f t="shared" si="33"/>
        <v>19</v>
      </c>
      <c r="T28" s="280">
        <f t="shared" si="26"/>
        <v>34</v>
      </c>
      <c r="U28" s="76">
        <f t="shared" si="34"/>
        <v>69</v>
      </c>
      <c r="V28" s="76">
        <f t="shared" si="34"/>
        <v>170</v>
      </c>
      <c r="W28" s="123">
        <f t="shared" si="27"/>
        <v>239</v>
      </c>
    </row>
    <row r="29" spans="1:23" s="440" customFormat="1" ht="17.25" customHeight="1">
      <c r="A29" s="122"/>
      <c r="B29" s="18">
        <v>3</v>
      </c>
      <c r="C29" s="279">
        <f>SUM('ป.โท สงขลา'!H28)</f>
        <v>12</v>
      </c>
      <c r="D29" s="279">
        <f>SUM('ป.โท สงขลา'!I28)</f>
        <v>48</v>
      </c>
      <c r="E29" s="280">
        <f t="shared" si="24"/>
        <v>60</v>
      </c>
      <c r="F29" s="279">
        <f>SUM('ป.โท สงขลา'!H58)</f>
        <v>63</v>
      </c>
      <c r="G29" s="279">
        <f>SUM('ป.โท สงขลา'!I58)</f>
        <v>136</v>
      </c>
      <c r="H29" s="280">
        <f t="shared" si="29"/>
        <v>199</v>
      </c>
      <c r="I29" s="279">
        <f t="shared" si="30"/>
        <v>75</v>
      </c>
      <c r="J29" s="279">
        <f t="shared" si="30"/>
        <v>184</v>
      </c>
      <c r="K29" s="676">
        <f t="shared" si="25"/>
        <v>259</v>
      </c>
      <c r="L29" s="673">
        <f>SUM('ป.โทพัทลุง'!H16)</f>
        <v>14</v>
      </c>
      <c r="M29" s="289">
        <f>SUM('ป.โทพัทลุง'!I16)</f>
        <v>29</v>
      </c>
      <c r="N29" s="292">
        <f t="shared" si="31"/>
        <v>43</v>
      </c>
      <c r="O29" s="279">
        <f>SUM('ป.โทพัทลุง'!H29)</f>
        <v>18</v>
      </c>
      <c r="P29" s="279">
        <f>SUM('ป.โทพัทลุง'!I29)</f>
        <v>19</v>
      </c>
      <c r="Q29" s="280">
        <f t="shared" si="32"/>
        <v>37</v>
      </c>
      <c r="R29" s="279">
        <f t="shared" si="33"/>
        <v>32</v>
      </c>
      <c r="S29" s="279">
        <f t="shared" si="33"/>
        <v>48</v>
      </c>
      <c r="T29" s="280">
        <f t="shared" si="26"/>
        <v>80</v>
      </c>
      <c r="U29" s="76">
        <f t="shared" si="34"/>
        <v>107</v>
      </c>
      <c r="V29" s="76">
        <f t="shared" si="34"/>
        <v>232</v>
      </c>
      <c r="W29" s="123">
        <f t="shared" si="27"/>
        <v>339</v>
      </c>
    </row>
    <row r="30" spans="1:23" s="452" customFormat="1" ht="18.75">
      <c r="A30" s="125" t="s">
        <v>6</v>
      </c>
      <c r="B30" s="125"/>
      <c r="C30" s="282">
        <f>SUM(C27:C29)</f>
        <v>26</v>
      </c>
      <c r="D30" s="282">
        <f aca="true" t="shared" si="35" ref="D30:W30">SUM(D27:D29)</f>
        <v>97</v>
      </c>
      <c r="E30" s="282">
        <f t="shared" si="35"/>
        <v>123</v>
      </c>
      <c r="F30" s="282">
        <f t="shared" si="35"/>
        <v>132</v>
      </c>
      <c r="G30" s="282">
        <f t="shared" si="35"/>
        <v>293</v>
      </c>
      <c r="H30" s="282">
        <f t="shared" si="35"/>
        <v>425</v>
      </c>
      <c r="I30" s="282">
        <f t="shared" si="35"/>
        <v>158</v>
      </c>
      <c r="J30" s="282">
        <f t="shared" si="35"/>
        <v>390</v>
      </c>
      <c r="K30" s="677">
        <f t="shared" si="35"/>
        <v>548</v>
      </c>
      <c r="L30" s="286">
        <f t="shared" si="35"/>
        <v>28</v>
      </c>
      <c r="M30" s="282">
        <f t="shared" si="35"/>
        <v>50</v>
      </c>
      <c r="N30" s="282">
        <f t="shared" si="35"/>
        <v>78</v>
      </c>
      <c r="O30" s="282">
        <f t="shared" si="35"/>
        <v>28</v>
      </c>
      <c r="P30" s="282">
        <f t="shared" si="35"/>
        <v>30</v>
      </c>
      <c r="Q30" s="282">
        <f t="shared" si="35"/>
        <v>58</v>
      </c>
      <c r="R30" s="282">
        <f t="shared" si="35"/>
        <v>56</v>
      </c>
      <c r="S30" s="282">
        <f t="shared" si="35"/>
        <v>80</v>
      </c>
      <c r="T30" s="282">
        <f t="shared" si="35"/>
        <v>136</v>
      </c>
      <c r="U30" s="126">
        <f t="shared" si="35"/>
        <v>214</v>
      </c>
      <c r="V30" s="126">
        <f t="shared" si="35"/>
        <v>470</v>
      </c>
      <c r="W30" s="126">
        <f t="shared" si="35"/>
        <v>684</v>
      </c>
    </row>
    <row r="31" spans="1:23" ht="16.5" customHeight="1">
      <c r="A31" s="122" t="s">
        <v>33</v>
      </c>
      <c r="B31" s="18">
        <v>1</v>
      </c>
      <c r="C31" s="279">
        <f>SUM('ป.โท สงขลา'!B68)</f>
        <v>1</v>
      </c>
      <c r="D31" s="279">
        <f>SUM('ป.โท สงขลา'!C68)</f>
        <v>1</v>
      </c>
      <c r="E31" s="280">
        <f t="shared" si="24"/>
        <v>2</v>
      </c>
      <c r="F31" s="279">
        <f>SUM('ป.โท สงขลา'!B77)</f>
        <v>4</v>
      </c>
      <c r="G31" s="279">
        <f>SUM('ป.โท สงขลา'!C77)</f>
        <v>1</v>
      </c>
      <c r="H31" s="279">
        <f t="shared" si="29"/>
        <v>5</v>
      </c>
      <c r="I31" s="279">
        <f aca="true" t="shared" si="36" ref="I31:J33">SUM(C31,F31)</f>
        <v>5</v>
      </c>
      <c r="J31" s="279">
        <f t="shared" si="36"/>
        <v>2</v>
      </c>
      <c r="K31" s="676">
        <f t="shared" si="25"/>
        <v>7</v>
      </c>
      <c r="L31" s="668">
        <f>SUM('ป.โทพัทลุง'!B39)</f>
        <v>2</v>
      </c>
      <c r="M31" s="279">
        <f>SUM('ป.โทพัทลุง'!C39)</f>
        <v>4</v>
      </c>
      <c r="N31" s="280">
        <f t="shared" si="31"/>
        <v>6</v>
      </c>
      <c r="O31" s="456" t="s">
        <v>37</v>
      </c>
      <c r="P31" s="456" t="s">
        <v>37</v>
      </c>
      <c r="Q31" s="457">
        <f t="shared" si="32"/>
        <v>0</v>
      </c>
      <c r="R31" s="279">
        <f aca="true" t="shared" si="37" ref="R31:S33">SUM(L31,O31)</f>
        <v>2</v>
      </c>
      <c r="S31" s="279">
        <f t="shared" si="37"/>
        <v>4</v>
      </c>
      <c r="T31" s="280">
        <f t="shared" si="26"/>
        <v>6</v>
      </c>
      <c r="U31" s="76">
        <f aca="true" t="shared" si="38" ref="U31:W33">SUM(I31,R31)</f>
        <v>7</v>
      </c>
      <c r="V31" s="76">
        <f t="shared" si="38"/>
        <v>6</v>
      </c>
      <c r="W31" s="123">
        <f t="shared" si="38"/>
        <v>13</v>
      </c>
    </row>
    <row r="32" spans="1:23" ht="16.5" customHeight="1">
      <c r="A32" s="122"/>
      <c r="B32" s="18">
        <v>2</v>
      </c>
      <c r="C32" s="279">
        <f>SUM('ป.โท สงขลา'!E68)</f>
        <v>3</v>
      </c>
      <c r="D32" s="279">
        <f>SUM('ป.โท สงขลา'!F68)</f>
        <v>2</v>
      </c>
      <c r="E32" s="280">
        <f t="shared" si="24"/>
        <v>5</v>
      </c>
      <c r="F32" s="279">
        <f>SUM('ป.โท สงขลา'!E77)</f>
        <v>0</v>
      </c>
      <c r="G32" s="279">
        <f>SUM('ป.โท สงขลา'!F77)</f>
        <v>0</v>
      </c>
      <c r="H32" s="279">
        <f t="shared" si="29"/>
        <v>0</v>
      </c>
      <c r="I32" s="279">
        <f t="shared" si="36"/>
        <v>3</v>
      </c>
      <c r="J32" s="279">
        <f t="shared" si="36"/>
        <v>2</v>
      </c>
      <c r="K32" s="676">
        <f t="shared" si="25"/>
        <v>5</v>
      </c>
      <c r="L32" s="668">
        <f>SUM('ป.โทพัทลุง'!E39)</f>
        <v>6</v>
      </c>
      <c r="M32" s="279">
        <f>SUM('ป.โทพัทลุง'!F39)</f>
        <v>5</v>
      </c>
      <c r="N32" s="280">
        <f t="shared" si="31"/>
        <v>11</v>
      </c>
      <c r="O32" s="456" t="s">
        <v>37</v>
      </c>
      <c r="P32" s="456" t="s">
        <v>37</v>
      </c>
      <c r="Q32" s="457">
        <f t="shared" si="32"/>
        <v>0</v>
      </c>
      <c r="R32" s="279">
        <f t="shared" si="37"/>
        <v>6</v>
      </c>
      <c r="S32" s="279">
        <f t="shared" si="37"/>
        <v>5</v>
      </c>
      <c r="T32" s="280">
        <f t="shared" si="26"/>
        <v>11</v>
      </c>
      <c r="U32" s="76">
        <f>SUM(I32,R32)</f>
        <v>9</v>
      </c>
      <c r="V32" s="76">
        <f>SUM(J32,S32)</f>
        <v>7</v>
      </c>
      <c r="W32" s="123">
        <f>SUM(K32,T32)</f>
        <v>16</v>
      </c>
    </row>
    <row r="33" spans="1:23" ht="16.5" customHeight="1">
      <c r="A33" s="122"/>
      <c r="B33" s="18">
        <v>3</v>
      </c>
      <c r="C33" s="279">
        <f>SUM('ป.โท สงขลา'!H68)</f>
        <v>15</v>
      </c>
      <c r="D33" s="279">
        <f>SUM('ป.โท สงขลา'!I68)</f>
        <v>17</v>
      </c>
      <c r="E33" s="280">
        <f t="shared" si="24"/>
        <v>32</v>
      </c>
      <c r="F33" s="279">
        <f>SUM('ป.โท สงขลา'!H77)</f>
        <v>2</v>
      </c>
      <c r="G33" s="279">
        <f>SUM('ป.โท สงขลา'!I77)</f>
        <v>6</v>
      </c>
      <c r="H33" s="279">
        <f t="shared" si="29"/>
        <v>8</v>
      </c>
      <c r="I33" s="279">
        <f t="shared" si="36"/>
        <v>17</v>
      </c>
      <c r="J33" s="279">
        <f t="shared" si="36"/>
        <v>23</v>
      </c>
      <c r="K33" s="676">
        <f t="shared" si="25"/>
        <v>40</v>
      </c>
      <c r="L33" s="668">
        <f>SUM('ป.โทพัทลุง'!H39)</f>
        <v>3</v>
      </c>
      <c r="M33" s="279">
        <f>SUM('ป.โทพัทลุง'!I39)</f>
        <v>6</v>
      </c>
      <c r="N33" s="280">
        <f t="shared" si="31"/>
        <v>9</v>
      </c>
      <c r="O33" s="456" t="s">
        <v>37</v>
      </c>
      <c r="P33" s="456" t="s">
        <v>37</v>
      </c>
      <c r="Q33" s="457">
        <f t="shared" si="32"/>
        <v>0</v>
      </c>
      <c r="R33" s="279">
        <f t="shared" si="37"/>
        <v>3</v>
      </c>
      <c r="S33" s="279">
        <f t="shared" si="37"/>
        <v>6</v>
      </c>
      <c r="T33" s="280">
        <f t="shared" si="26"/>
        <v>9</v>
      </c>
      <c r="U33" s="76">
        <f t="shared" si="38"/>
        <v>20</v>
      </c>
      <c r="V33" s="76">
        <f t="shared" si="38"/>
        <v>29</v>
      </c>
      <c r="W33" s="123">
        <f t="shared" si="38"/>
        <v>49</v>
      </c>
    </row>
    <row r="34" spans="1:23" s="121" customFormat="1" ht="19.5" customHeight="1" thickBot="1">
      <c r="A34" s="128" t="s">
        <v>6</v>
      </c>
      <c r="B34" s="128"/>
      <c r="C34" s="281">
        <f aca="true" t="shared" si="39" ref="C34:W34">SUM(C31:C33)</f>
        <v>19</v>
      </c>
      <c r="D34" s="281">
        <f t="shared" si="39"/>
        <v>20</v>
      </c>
      <c r="E34" s="281">
        <f t="shared" si="39"/>
        <v>39</v>
      </c>
      <c r="F34" s="281">
        <f t="shared" si="39"/>
        <v>6</v>
      </c>
      <c r="G34" s="281">
        <f t="shared" si="39"/>
        <v>7</v>
      </c>
      <c r="H34" s="281">
        <f t="shared" si="39"/>
        <v>13</v>
      </c>
      <c r="I34" s="281">
        <f t="shared" si="39"/>
        <v>25</v>
      </c>
      <c r="J34" s="281">
        <f t="shared" si="39"/>
        <v>27</v>
      </c>
      <c r="K34" s="679">
        <f t="shared" si="39"/>
        <v>52</v>
      </c>
      <c r="L34" s="290">
        <f t="shared" si="39"/>
        <v>11</v>
      </c>
      <c r="M34" s="281">
        <f t="shared" si="39"/>
        <v>15</v>
      </c>
      <c r="N34" s="281">
        <f t="shared" si="39"/>
        <v>26</v>
      </c>
      <c r="O34" s="281">
        <f t="shared" si="39"/>
        <v>0</v>
      </c>
      <c r="P34" s="281">
        <f t="shared" si="39"/>
        <v>0</v>
      </c>
      <c r="Q34" s="281">
        <f t="shared" si="39"/>
        <v>0</v>
      </c>
      <c r="R34" s="281">
        <f t="shared" si="39"/>
        <v>11</v>
      </c>
      <c r="S34" s="281">
        <f t="shared" si="39"/>
        <v>15</v>
      </c>
      <c r="T34" s="281">
        <f t="shared" si="39"/>
        <v>26</v>
      </c>
      <c r="U34" s="129">
        <f t="shared" si="39"/>
        <v>36</v>
      </c>
      <c r="V34" s="129">
        <f t="shared" si="39"/>
        <v>42</v>
      </c>
      <c r="W34" s="129">
        <f t="shared" si="39"/>
        <v>78</v>
      </c>
    </row>
    <row r="35" spans="1:23" s="121" customFormat="1" ht="28.5" customHeight="1" thickBot="1" thickTop="1">
      <c r="A35" s="746" t="s">
        <v>34</v>
      </c>
      <c r="B35" s="747"/>
      <c r="C35" s="93">
        <f aca="true" t="shared" si="40" ref="C35:W35">SUM(C26,C30,C34)</f>
        <v>45</v>
      </c>
      <c r="D35" s="93">
        <f t="shared" si="40"/>
        <v>117</v>
      </c>
      <c r="E35" s="93">
        <f t="shared" si="40"/>
        <v>162</v>
      </c>
      <c r="F35" s="93">
        <f t="shared" si="40"/>
        <v>148</v>
      </c>
      <c r="G35" s="93">
        <f t="shared" si="40"/>
        <v>347</v>
      </c>
      <c r="H35" s="93">
        <f t="shared" si="40"/>
        <v>495</v>
      </c>
      <c r="I35" s="93">
        <f t="shared" si="40"/>
        <v>193</v>
      </c>
      <c r="J35" s="93">
        <f t="shared" si="40"/>
        <v>464</v>
      </c>
      <c r="K35" s="438">
        <f t="shared" si="40"/>
        <v>657</v>
      </c>
      <c r="L35" s="674">
        <f t="shared" si="40"/>
        <v>39</v>
      </c>
      <c r="M35" s="93">
        <f t="shared" si="40"/>
        <v>65</v>
      </c>
      <c r="N35" s="93">
        <f t="shared" si="40"/>
        <v>104</v>
      </c>
      <c r="O35" s="93">
        <f t="shared" si="40"/>
        <v>28</v>
      </c>
      <c r="P35" s="93">
        <f t="shared" si="40"/>
        <v>30</v>
      </c>
      <c r="Q35" s="93">
        <f t="shared" si="40"/>
        <v>58</v>
      </c>
      <c r="R35" s="93">
        <f t="shared" si="40"/>
        <v>67</v>
      </c>
      <c r="S35" s="93">
        <f t="shared" si="40"/>
        <v>95</v>
      </c>
      <c r="T35" s="437">
        <f t="shared" si="40"/>
        <v>162</v>
      </c>
      <c r="U35" s="93">
        <f t="shared" si="40"/>
        <v>260</v>
      </c>
      <c r="V35" s="93">
        <f t="shared" si="40"/>
        <v>559</v>
      </c>
      <c r="W35" s="437">
        <f t="shared" si="40"/>
        <v>819</v>
      </c>
    </row>
    <row r="36" spans="1:23" s="121" customFormat="1" ht="28.5" customHeight="1" thickBot="1" thickTop="1">
      <c r="A36" s="746" t="s">
        <v>7</v>
      </c>
      <c r="B36" s="747"/>
      <c r="C36" s="113">
        <f aca="true" t="shared" si="41" ref="C36:W36">SUM(C23,C35)</f>
        <v>2368</v>
      </c>
      <c r="D36" s="113">
        <f t="shared" si="41"/>
        <v>5896</v>
      </c>
      <c r="E36" s="113">
        <f t="shared" si="41"/>
        <v>8264</v>
      </c>
      <c r="F36" s="113">
        <f t="shared" si="41"/>
        <v>310</v>
      </c>
      <c r="G36" s="113">
        <f t="shared" si="41"/>
        <v>886</v>
      </c>
      <c r="H36" s="113">
        <f t="shared" si="41"/>
        <v>1196</v>
      </c>
      <c r="I36" s="113">
        <f t="shared" si="41"/>
        <v>2678</v>
      </c>
      <c r="J36" s="113">
        <f t="shared" si="41"/>
        <v>6782</v>
      </c>
      <c r="K36" s="438">
        <f t="shared" si="41"/>
        <v>9460</v>
      </c>
      <c r="L36" s="114">
        <f t="shared" si="41"/>
        <v>679</v>
      </c>
      <c r="M36" s="113">
        <f t="shared" si="41"/>
        <v>2032</v>
      </c>
      <c r="N36" s="113">
        <f t="shared" si="41"/>
        <v>2711</v>
      </c>
      <c r="O36" s="113">
        <f t="shared" si="41"/>
        <v>28</v>
      </c>
      <c r="P36" s="113">
        <f t="shared" si="41"/>
        <v>30</v>
      </c>
      <c r="Q36" s="113">
        <f t="shared" si="41"/>
        <v>58</v>
      </c>
      <c r="R36" s="113">
        <f t="shared" si="41"/>
        <v>707</v>
      </c>
      <c r="S36" s="113">
        <f t="shared" si="41"/>
        <v>2062</v>
      </c>
      <c r="T36" s="439">
        <f t="shared" si="41"/>
        <v>2769</v>
      </c>
      <c r="U36" s="113">
        <f t="shared" si="41"/>
        <v>3385</v>
      </c>
      <c r="V36" s="113">
        <f t="shared" si="41"/>
        <v>8844</v>
      </c>
      <c r="W36" s="439">
        <f t="shared" si="41"/>
        <v>12229</v>
      </c>
    </row>
    <row r="37" ht="19.5" thickTop="1"/>
  </sheetData>
  <sheetProtection/>
  <mergeCells count="13">
    <mergeCell ref="A36:B36"/>
    <mergeCell ref="F4:H4"/>
    <mergeCell ref="A1:W1"/>
    <mergeCell ref="C3:K3"/>
    <mergeCell ref="L3:T3"/>
    <mergeCell ref="U3:W4"/>
    <mergeCell ref="C4:E4"/>
    <mergeCell ref="R4:T4"/>
    <mergeCell ref="I4:K4"/>
    <mergeCell ref="L4:N4"/>
    <mergeCell ref="O4:Q4"/>
    <mergeCell ref="A23:B23"/>
    <mergeCell ref="A35:B35"/>
  </mergeCells>
  <printOptions horizontalCentered="1"/>
  <pageMargins left="0.1968503937007874" right="0.1968503937007874" top="0.5905511811023623" bottom="0.3937007874015748" header="0.5118110236220472" footer="0"/>
  <pageSetup firstPageNumber="12" useFirstPageNumber="1" horizontalDpi="600" verticalDpi="600" orientation="landscape" paperSize="9" r:id="rId1"/>
  <headerFooter alignWithMargins="0">
    <oddFooter>&amp;L&amp;"TH SarabunPSK,ธรรมดา"&amp;12กลุ่มภารกิจทะเบียนนิสิตและบริการการศึกษา&amp;C&amp;12หน้าที่  &amp;P&amp;R&amp;"TH SarabunPSK,ธรรมดา"&amp;12ข้อมูล ณ วันที่ 7 กันยายน 2560</oddFooter>
  </headerFooter>
  <rowBreaks count="1" manualBreakCount="1">
    <brk id="2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BJ325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8" sqref="D8"/>
    </sheetView>
  </sheetViews>
  <sheetFormatPr defaultColWidth="9.00390625" defaultRowHeight="24"/>
  <cols>
    <col min="1" max="1" width="19.50390625" style="146" bestFit="1" customWidth="1"/>
    <col min="2" max="2" width="5.25390625" style="131" customWidth="1"/>
    <col min="3" max="3" width="5.25390625" style="131" bestFit="1" customWidth="1"/>
    <col min="4" max="4" width="6.00390625" style="131" bestFit="1" customWidth="1"/>
    <col min="5" max="6" width="4.125" style="616" customWidth="1"/>
    <col min="7" max="7" width="4.50390625" style="616" bestFit="1" customWidth="1"/>
    <col min="8" max="10" width="4.125" style="616" customWidth="1"/>
    <col min="11" max="13" width="3.625" style="616" customWidth="1"/>
    <col min="14" max="14" width="3.875" style="616" customWidth="1"/>
    <col min="15" max="15" width="4.375" style="616" bestFit="1" customWidth="1"/>
    <col min="16" max="16" width="4.25390625" style="616" bestFit="1" customWidth="1"/>
    <col min="17" max="17" width="4.125" style="617" customWidth="1"/>
    <col min="18" max="18" width="4.50390625" style="617" bestFit="1" customWidth="1"/>
    <col min="19" max="19" width="5.00390625" style="617" customWidth="1"/>
    <col min="20" max="22" width="4.00390625" style="617" customWidth="1"/>
    <col min="23" max="24" width="4.00390625" style="131" customWidth="1"/>
    <col min="25" max="25" width="4.125" style="131" customWidth="1"/>
    <col min="26" max="26" width="5.50390625" style="131" bestFit="1" customWidth="1"/>
    <col min="27" max="27" width="6.00390625" style="131" bestFit="1" customWidth="1"/>
    <col min="28" max="28" width="6.625" style="131" bestFit="1" customWidth="1"/>
    <col min="29" max="45" width="4.125" style="131" customWidth="1"/>
    <col min="46" max="62" width="9.00390625" style="131" customWidth="1"/>
    <col min="63" max="16384" width="9.00390625" style="9" customWidth="1"/>
  </cols>
  <sheetData>
    <row r="2" spans="1:28" ht="28.5">
      <c r="A2" s="757" t="s">
        <v>334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757"/>
      <c r="T2" s="757"/>
      <c r="U2" s="757"/>
      <c r="V2" s="757"/>
      <c r="W2" s="757"/>
      <c r="X2" s="757"/>
      <c r="Y2" s="757"/>
      <c r="Z2" s="757"/>
      <c r="AA2" s="757"/>
      <c r="AB2" s="757"/>
    </row>
    <row r="3" spans="1:28" ht="26.25">
      <c r="A3" s="765" t="s">
        <v>74</v>
      </c>
      <c r="B3" s="765"/>
      <c r="C3" s="765"/>
      <c r="D3" s="765"/>
      <c r="E3" s="765"/>
      <c r="F3" s="765"/>
      <c r="G3" s="765"/>
      <c r="H3" s="765"/>
      <c r="I3" s="765"/>
      <c r="J3" s="765"/>
      <c r="K3" s="765"/>
      <c r="L3" s="765"/>
      <c r="M3" s="765"/>
      <c r="N3" s="765"/>
      <c r="O3" s="765"/>
      <c r="P3" s="765"/>
      <c r="Q3" s="765"/>
      <c r="R3" s="765"/>
      <c r="S3" s="765"/>
      <c r="T3" s="765"/>
      <c r="U3" s="765"/>
      <c r="V3" s="765"/>
      <c r="W3" s="765"/>
      <c r="X3" s="765"/>
      <c r="Y3" s="765"/>
      <c r="Z3" s="765"/>
      <c r="AA3" s="765"/>
      <c r="AB3" s="765"/>
    </row>
    <row r="4" spans="1:28" ht="15" customHeight="1">
      <c r="A4" s="753"/>
      <c r="B4" s="753"/>
      <c r="C4" s="753"/>
      <c r="D4" s="753"/>
      <c r="E4" s="753"/>
      <c r="F4" s="753"/>
      <c r="G4" s="753"/>
      <c r="H4" s="753"/>
      <c r="I4" s="753"/>
      <c r="J4" s="753"/>
      <c r="K4" s="753"/>
      <c r="L4" s="753"/>
      <c r="M4" s="753"/>
      <c r="N4" s="753"/>
      <c r="O4" s="753"/>
      <c r="P4" s="753"/>
      <c r="Q4" s="753"/>
      <c r="R4" s="753"/>
      <c r="S4" s="753"/>
      <c r="T4" s="753"/>
      <c r="U4" s="753"/>
      <c r="V4" s="753"/>
      <c r="W4" s="753"/>
      <c r="X4" s="753"/>
      <c r="Y4" s="753"/>
      <c r="Z4" s="753"/>
      <c r="AA4" s="753"/>
      <c r="AB4" s="753"/>
    </row>
    <row r="5" spans="1:62" s="121" customFormat="1" ht="18.75">
      <c r="A5" s="133" t="s">
        <v>40</v>
      </c>
      <c r="B5" s="758" t="s">
        <v>41</v>
      </c>
      <c r="C5" s="758"/>
      <c r="D5" s="758"/>
      <c r="E5" s="759" t="s">
        <v>52</v>
      </c>
      <c r="F5" s="759"/>
      <c r="G5" s="759"/>
      <c r="H5" s="760" t="s">
        <v>53</v>
      </c>
      <c r="I5" s="760"/>
      <c r="J5" s="760"/>
      <c r="K5" s="754" t="s">
        <v>73</v>
      </c>
      <c r="L5" s="755"/>
      <c r="M5" s="756"/>
      <c r="N5" s="758" t="s">
        <v>54</v>
      </c>
      <c r="O5" s="758"/>
      <c r="P5" s="758"/>
      <c r="Q5" s="761" t="s">
        <v>55</v>
      </c>
      <c r="R5" s="761"/>
      <c r="S5" s="761"/>
      <c r="T5" s="762" t="s">
        <v>141</v>
      </c>
      <c r="U5" s="763"/>
      <c r="V5" s="764"/>
      <c r="W5" s="758" t="s">
        <v>142</v>
      </c>
      <c r="X5" s="758"/>
      <c r="Y5" s="758"/>
      <c r="Z5" s="758" t="s">
        <v>7</v>
      </c>
      <c r="AA5" s="758"/>
      <c r="AB5" s="758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</row>
    <row r="6" spans="1:62" s="121" customFormat="1" ht="18.75">
      <c r="A6" s="135"/>
      <c r="B6" s="136" t="s">
        <v>4</v>
      </c>
      <c r="C6" s="136" t="s">
        <v>5</v>
      </c>
      <c r="D6" s="136" t="s">
        <v>6</v>
      </c>
      <c r="E6" s="136" t="s">
        <v>4</v>
      </c>
      <c r="F6" s="136" t="s">
        <v>5</v>
      </c>
      <c r="G6" s="136" t="s">
        <v>6</v>
      </c>
      <c r="H6" s="136" t="s">
        <v>4</v>
      </c>
      <c r="I6" s="136" t="s">
        <v>5</v>
      </c>
      <c r="J6" s="136" t="s">
        <v>6</v>
      </c>
      <c r="K6" s="136" t="s">
        <v>4</v>
      </c>
      <c r="L6" s="136" t="s">
        <v>5</v>
      </c>
      <c r="M6" s="136" t="s">
        <v>6</v>
      </c>
      <c r="N6" s="136" t="s">
        <v>4</v>
      </c>
      <c r="O6" s="136" t="s">
        <v>5</v>
      </c>
      <c r="P6" s="136" t="s">
        <v>6</v>
      </c>
      <c r="Q6" s="260" t="s">
        <v>4</v>
      </c>
      <c r="R6" s="260" t="s">
        <v>5</v>
      </c>
      <c r="S6" s="260" t="s">
        <v>6</v>
      </c>
      <c r="T6" s="260" t="s">
        <v>4</v>
      </c>
      <c r="U6" s="260" t="s">
        <v>5</v>
      </c>
      <c r="V6" s="260" t="s">
        <v>6</v>
      </c>
      <c r="W6" s="136" t="s">
        <v>4</v>
      </c>
      <c r="X6" s="136" t="s">
        <v>5</v>
      </c>
      <c r="Y6" s="136" t="s">
        <v>6</v>
      </c>
      <c r="Z6" s="136" t="s">
        <v>4</v>
      </c>
      <c r="AA6" s="136" t="s">
        <v>5</v>
      </c>
      <c r="AB6" s="136" t="s">
        <v>6</v>
      </c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</row>
    <row r="7" spans="1:28" ht="21" customHeight="1">
      <c r="A7" s="137" t="s">
        <v>57</v>
      </c>
      <c r="B7" s="138"/>
      <c r="C7" s="138"/>
      <c r="D7" s="138"/>
      <c r="E7" s="612"/>
      <c r="F7" s="612"/>
      <c r="G7" s="612"/>
      <c r="H7" s="138"/>
      <c r="I7" s="138"/>
      <c r="J7" s="138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138"/>
      <c r="AA7" s="138"/>
      <c r="AB7" s="138"/>
    </row>
    <row r="8" spans="1:28" ht="21" customHeight="1">
      <c r="A8" s="249" t="s">
        <v>42</v>
      </c>
      <c r="B8" s="140">
        <f>SUM(ภาคปกติ4ปี!Q23)</f>
        <v>578</v>
      </c>
      <c r="C8" s="140">
        <f>SUM(ภาคปกติ4ปี!R23)</f>
        <v>1896</v>
      </c>
      <c r="D8" s="141">
        <f aca="true" t="shared" si="0" ref="D8:D13">SUM(B8:C8)</f>
        <v>2474</v>
      </c>
      <c r="E8" s="140">
        <v>0</v>
      </c>
      <c r="F8" s="140">
        <v>0</v>
      </c>
      <c r="G8" s="141">
        <f aca="true" t="shared" si="1" ref="G8:G13">SUM(E8:F8)</f>
        <v>0</v>
      </c>
      <c r="H8" s="140">
        <v>0</v>
      </c>
      <c r="I8" s="140">
        <v>0</v>
      </c>
      <c r="J8" s="141">
        <f aca="true" t="shared" si="2" ref="J8:J13">SUM(H8:I8)</f>
        <v>0</v>
      </c>
      <c r="K8" s="263">
        <v>0</v>
      </c>
      <c r="L8" s="263">
        <v>0</v>
      </c>
      <c r="M8" s="263">
        <f aca="true" t="shared" si="3" ref="M8:M13">SUM(K8:L8)</f>
        <v>0</v>
      </c>
      <c r="N8" s="262">
        <f>SUM('ป.โท สงขลา'!K11)</f>
        <v>4</v>
      </c>
      <c r="O8" s="262">
        <f>SUM('ป.โท สงขลา'!L11)</f>
        <v>16</v>
      </c>
      <c r="P8" s="263">
        <f aca="true" t="shared" si="4" ref="P8:P13">SUM(N8:O8)</f>
        <v>20</v>
      </c>
      <c r="Q8" s="262">
        <f>SUM('ป.โท สงขลา'!K39)</f>
        <v>19</v>
      </c>
      <c r="R8" s="262">
        <f>SUM('ป.โท สงขลา'!L39)</f>
        <v>20</v>
      </c>
      <c r="S8" s="263">
        <f aca="true" t="shared" si="5" ref="S8:S13">SUM(Q8:R8)</f>
        <v>39</v>
      </c>
      <c r="T8" s="262">
        <f>SUM('ป.โท สงขลา'!K65,'ป.โท สงขลา'!K67)</f>
        <v>19</v>
      </c>
      <c r="U8" s="262">
        <f>SUM('ป.โท สงขลา'!L65,'ป.โท สงขลา'!L67)</f>
        <v>18</v>
      </c>
      <c r="V8" s="263">
        <f>SUM(T8:U8)</f>
        <v>37</v>
      </c>
      <c r="W8" s="262">
        <f>SUM('ป.โท สงขลา'!K76)</f>
        <v>2</v>
      </c>
      <c r="X8" s="262">
        <f>SUM('ป.โท สงขลา'!L76)</f>
        <v>6</v>
      </c>
      <c r="Y8" s="263">
        <f aca="true" t="shared" si="6" ref="Y8:Y13">SUM(W8:X8)</f>
        <v>8</v>
      </c>
      <c r="Z8" s="140">
        <f aca="true" t="shared" si="7" ref="Z8:AB13">SUM(B8,E8,H8,K8,N8,Q8,T8,W8)</f>
        <v>622</v>
      </c>
      <c r="AA8" s="140">
        <f t="shared" si="7"/>
        <v>1956</v>
      </c>
      <c r="AB8" s="140">
        <f t="shared" si="7"/>
        <v>2578</v>
      </c>
    </row>
    <row r="9" spans="1:28" ht="21" customHeight="1">
      <c r="A9" s="249" t="s">
        <v>44</v>
      </c>
      <c r="B9" s="140">
        <f>SUM(ภาคปกติ4ปี!Q33)+ศึกษา5ปี!T20</f>
        <v>560</v>
      </c>
      <c r="C9" s="140">
        <f>SUM(ภาคปกติ4ปี!R33)+ศึกษา5ปี!U20</f>
        <v>1478</v>
      </c>
      <c r="D9" s="141">
        <f t="shared" si="0"/>
        <v>2038</v>
      </c>
      <c r="E9" s="140">
        <v>0</v>
      </c>
      <c r="F9" s="140">
        <v>0</v>
      </c>
      <c r="G9" s="141">
        <f t="shared" si="1"/>
        <v>0</v>
      </c>
      <c r="H9" s="140">
        <v>0</v>
      </c>
      <c r="I9" s="140">
        <v>0</v>
      </c>
      <c r="J9" s="141">
        <f t="shared" si="2"/>
        <v>0</v>
      </c>
      <c r="K9" s="262">
        <f>SUM('ป.โท สงขลา'!K86)</f>
        <v>10</v>
      </c>
      <c r="L9" s="262">
        <f>SUM('ป.โท สงขลา'!L86)</f>
        <v>47</v>
      </c>
      <c r="M9" s="263">
        <f t="shared" si="3"/>
        <v>57</v>
      </c>
      <c r="N9" s="262">
        <f>SUM('ป.โท สงขลา'!K27)</f>
        <v>21</v>
      </c>
      <c r="O9" s="262">
        <f>SUM('ป.โท สงขลา'!L27)</f>
        <v>79</v>
      </c>
      <c r="P9" s="263">
        <f t="shared" si="4"/>
        <v>100</v>
      </c>
      <c r="Q9" s="262">
        <f>SUM('ป.โท สงขลา'!K57)</f>
        <v>105</v>
      </c>
      <c r="R9" s="262">
        <f>SUM('ป.โท สงขลา'!L57)</f>
        <v>255</v>
      </c>
      <c r="S9" s="263">
        <f t="shared" si="5"/>
        <v>360</v>
      </c>
      <c r="T9" s="262">
        <v>0</v>
      </c>
      <c r="U9" s="262">
        <v>0</v>
      </c>
      <c r="V9" s="263">
        <f aca="true" t="shared" si="8" ref="V9:V20">SUM(T9:U9)</f>
        <v>0</v>
      </c>
      <c r="W9" s="262">
        <f>SUM('ป.โท สงขลา'!K75)</f>
        <v>4</v>
      </c>
      <c r="X9" s="262">
        <f>SUM('ป.โท สงขลา'!L75)</f>
        <v>1</v>
      </c>
      <c r="Y9" s="263">
        <f t="shared" si="6"/>
        <v>5</v>
      </c>
      <c r="Z9" s="140">
        <f t="shared" si="7"/>
        <v>700</v>
      </c>
      <c r="AA9" s="140">
        <f t="shared" si="7"/>
        <v>1860</v>
      </c>
      <c r="AB9" s="140">
        <f t="shared" si="7"/>
        <v>2560</v>
      </c>
    </row>
    <row r="10" spans="1:28" ht="21" customHeight="1">
      <c r="A10" s="249" t="s">
        <v>45</v>
      </c>
      <c r="B10" s="140">
        <f>SUM(ภาคปกติ4ปี!Q48)</f>
        <v>320</v>
      </c>
      <c r="C10" s="140">
        <f>SUM(ภาคปกติ4ปี!R48)</f>
        <v>240</v>
      </c>
      <c r="D10" s="141">
        <f t="shared" si="0"/>
        <v>560</v>
      </c>
      <c r="E10" s="140">
        <v>0</v>
      </c>
      <c r="F10" s="140">
        <v>0</v>
      </c>
      <c r="G10" s="141">
        <f t="shared" si="1"/>
        <v>0</v>
      </c>
      <c r="H10" s="140">
        <v>0</v>
      </c>
      <c r="I10" s="140">
        <v>0</v>
      </c>
      <c r="J10" s="141">
        <f t="shared" si="2"/>
        <v>0</v>
      </c>
      <c r="K10" s="263">
        <v>0</v>
      </c>
      <c r="L10" s="263">
        <v>0</v>
      </c>
      <c r="M10" s="263">
        <f t="shared" si="3"/>
        <v>0</v>
      </c>
      <c r="N10" s="262">
        <v>0</v>
      </c>
      <c r="O10" s="262">
        <v>0</v>
      </c>
      <c r="P10" s="263">
        <f t="shared" si="4"/>
        <v>0</v>
      </c>
      <c r="Q10" s="262">
        <v>0</v>
      </c>
      <c r="R10" s="262">
        <v>0</v>
      </c>
      <c r="S10" s="263">
        <f t="shared" si="5"/>
        <v>0</v>
      </c>
      <c r="T10" s="262">
        <v>0</v>
      </c>
      <c r="U10" s="262">
        <v>0</v>
      </c>
      <c r="V10" s="263">
        <f t="shared" si="8"/>
        <v>0</v>
      </c>
      <c r="W10" s="262">
        <v>0</v>
      </c>
      <c r="X10" s="262">
        <v>0</v>
      </c>
      <c r="Y10" s="263">
        <f t="shared" si="6"/>
        <v>0</v>
      </c>
      <c r="Z10" s="140">
        <f t="shared" si="7"/>
        <v>320</v>
      </c>
      <c r="AA10" s="140">
        <f t="shared" si="7"/>
        <v>240</v>
      </c>
      <c r="AB10" s="140">
        <f t="shared" si="7"/>
        <v>560</v>
      </c>
    </row>
    <row r="11" spans="1:28" ht="21" customHeight="1">
      <c r="A11" s="249" t="s">
        <v>46</v>
      </c>
      <c r="B11" s="140">
        <f>SUM(ภาคปกติ4ปี!Q63)</f>
        <v>338</v>
      </c>
      <c r="C11" s="140">
        <f>SUM(ภาคปกติ4ปี!R63)</f>
        <v>1158</v>
      </c>
      <c r="D11" s="141">
        <f t="shared" si="0"/>
        <v>1496</v>
      </c>
      <c r="E11" s="140">
        <f>SUM('ปกติสมทบ 2 ปี'!K13)</f>
        <v>50</v>
      </c>
      <c r="F11" s="140">
        <f>SUM('ปกติสมทบ 2 ปี'!L13)</f>
        <v>404</v>
      </c>
      <c r="G11" s="140">
        <f t="shared" si="1"/>
        <v>454</v>
      </c>
      <c r="H11" s="140">
        <f>SUM('ปกติสมทบ 2 ปี'!K28)</f>
        <v>43</v>
      </c>
      <c r="I11" s="140">
        <f>SUM('ปกติสมทบ 2 ปี'!L28)</f>
        <v>431</v>
      </c>
      <c r="J11" s="141">
        <f t="shared" si="2"/>
        <v>474</v>
      </c>
      <c r="K11" s="263">
        <v>0</v>
      </c>
      <c r="L11" s="263">
        <v>0</v>
      </c>
      <c r="M11" s="263">
        <f t="shared" si="3"/>
        <v>0</v>
      </c>
      <c r="N11" s="262">
        <f>SUM('ป.โท สงขลา'!K13)</f>
        <v>1</v>
      </c>
      <c r="O11" s="262">
        <f>SUM('ป.โท สงขลา'!L13)</f>
        <v>2</v>
      </c>
      <c r="P11" s="263">
        <f t="shared" si="4"/>
        <v>3</v>
      </c>
      <c r="Q11" s="262">
        <f>SUM('ป.โท สงขลา'!K40)</f>
        <v>8</v>
      </c>
      <c r="R11" s="262">
        <f>SUM('ป.โท สงขลา'!L40)</f>
        <v>18</v>
      </c>
      <c r="S11" s="263">
        <f t="shared" si="5"/>
        <v>26</v>
      </c>
      <c r="T11" s="262">
        <v>0</v>
      </c>
      <c r="U11" s="262">
        <v>0</v>
      </c>
      <c r="V11" s="263">
        <f t="shared" si="8"/>
        <v>0</v>
      </c>
      <c r="W11" s="262">
        <v>0</v>
      </c>
      <c r="X11" s="262">
        <v>0</v>
      </c>
      <c r="Y11" s="263">
        <f t="shared" si="6"/>
        <v>0</v>
      </c>
      <c r="Z11" s="140">
        <f t="shared" si="7"/>
        <v>440</v>
      </c>
      <c r="AA11" s="140">
        <f t="shared" si="7"/>
        <v>2013</v>
      </c>
      <c r="AB11" s="140">
        <f t="shared" si="7"/>
        <v>2453</v>
      </c>
    </row>
    <row r="12" spans="1:28" ht="21" customHeight="1">
      <c r="A12" s="249" t="s">
        <v>11</v>
      </c>
      <c r="B12" s="140">
        <f>SUM(ภาคปกติ4ปี!Q73)</f>
        <v>477</v>
      </c>
      <c r="C12" s="140">
        <f>SUM(ภาคปกติ4ปี!R73)</f>
        <v>603</v>
      </c>
      <c r="D12" s="141">
        <f t="shared" si="0"/>
        <v>1080</v>
      </c>
      <c r="E12" s="140">
        <v>0</v>
      </c>
      <c r="F12" s="140">
        <v>0</v>
      </c>
      <c r="G12" s="141">
        <f t="shared" si="1"/>
        <v>0</v>
      </c>
      <c r="H12" s="140">
        <f>SUM('นิติสมทบ 3 ปี'!N9)+'นิติสมทบ 4 ปี'!Q9</f>
        <v>119</v>
      </c>
      <c r="I12" s="140">
        <f>SUM('นิติสมทบ 3 ปี'!O9)+'นิติสมทบ 4 ปี'!R9</f>
        <v>108</v>
      </c>
      <c r="J12" s="141">
        <f t="shared" si="2"/>
        <v>227</v>
      </c>
      <c r="K12" s="263">
        <v>0</v>
      </c>
      <c r="L12" s="263">
        <v>0</v>
      </c>
      <c r="M12" s="263">
        <f t="shared" si="3"/>
        <v>0</v>
      </c>
      <c r="N12" s="262">
        <v>0</v>
      </c>
      <c r="O12" s="262">
        <v>0</v>
      </c>
      <c r="P12" s="263">
        <f t="shared" si="4"/>
        <v>0</v>
      </c>
      <c r="Q12" s="262">
        <v>0</v>
      </c>
      <c r="R12" s="262">
        <v>0</v>
      </c>
      <c r="S12" s="263">
        <f t="shared" si="5"/>
        <v>0</v>
      </c>
      <c r="T12" s="262">
        <v>0</v>
      </c>
      <c r="U12" s="262">
        <v>0</v>
      </c>
      <c r="V12" s="263">
        <f t="shared" si="8"/>
        <v>0</v>
      </c>
      <c r="W12" s="262">
        <v>0</v>
      </c>
      <c r="X12" s="262">
        <v>0</v>
      </c>
      <c r="Y12" s="263">
        <f t="shared" si="6"/>
        <v>0</v>
      </c>
      <c r="Z12" s="140">
        <f t="shared" si="7"/>
        <v>596</v>
      </c>
      <c r="AA12" s="140">
        <f t="shared" si="7"/>
        <v>711</v>
      </c>
      <c r="AB12" s="140">
        <f t="shared" si="7"/>
        <v>1307</v>
      </c>
    </row>
    <row r="13" spans="1:28" ht="21" customHeight="1">
      <c r="A13" s="249" t="s">
        <v>210</v>
      </c>
      <c r="B13" s="140">
        <v>0</v>
      </c>
      <c r="C13" s="140">
        <v>0</v>
      </c>
      <c r="D13" s="141">
        <f t="shared" si="0"/>
        <v>0</v>
      </c>
      <c r="E13" s="140">
        <v>0</v>
      </c>
      <c r="F13" s="140">
        <v>0</v>
      </c>
      <c r="G13" s="141">
        <f t="shared" si="1"/>
        <v>0</v>
      </c>
      <c r="H13" s="140" t="s">
        <v>37</v>
      </c>
      <c r="I13" s="140" t="s">
        <v>37</v>
      </c>
      <c r="J13" s="141">
        <f t="shared" si="2"/>
        <v>0</v>
      </c>
      <c r="K13" s="263">
        <v>0</v>
      </c>
      <c r="L13" s="263">
        <v>0</v>
      </c>
      <c r="M13" s="263">
        <f t="shared" si="3"/>
        <v>0</v>
      </c>
      <c r="N13" s="262" t="s">
        <v>37</v>
      </c>
      <c r="O13" s="262" t="s">
        <v>37</v>
      </c>
      <c r="P13" s="263">
        <f t="shared" si="4"/>
        <v>0</v>
      </c>
      <c r="Q13" s="262" t="s">
        <v>37</v>
      </c>
      <c r="R13" s="262" t="s">
        <v>37</v>
      </c>
      <c r="S13" s="263">
        <f t="shared" si="5"/>
        <v>0</v>
      </c>
      <c r="T13" s="262">
        <f>SUM('ป.โท สงขลา'!K66)</f>
        <v>0</v>
      </c>
      <c r="U13" s="262">
        <f>SUM('ป.โท สงขลา'!L66)</f>
        <v>2</v>
      </c>
      <c r="V13" s="263">
        <f t="shared" si="8"/>
        <v>2</v>
      </c>
      <c r="W13" s="262">
        <v>0</v>
      </c>
      <c r="X13" s="262">
        <v>0</v>
      </c>
      <c r="Y13" s="263">
        <f t="shared" si="6"/>
        <v>0</v>
      </c>
      <c r="Z13" s="140">
        <f t="shared" si="7"/>
        <v>0</v>
      </c>
      <c r="AA13" s="140">
        <f t="shared" si="7"/>
        <v>2</v>
      </c>
      <c r="AB13" s="140">
        <f t="shared" si="7"/>
        <v>2</v>
      </c>
    </row>
    <row r="14" spans="1:28" ht="23.25" customHeight="1">
      <c r="A14" s="264" t="s">
        <v>47</v>
      </c>
      <c r="B14" s="143">
        <f aca="true" t="shared" si="9" ref="B14:AB14">SUM(B8:B13)</f>
        <v>2273</v>
      </c>
      <c r="C14" s="143">
        <f t="shared" si="9"/>
        <v>5375</v>
      </c>
      <c r="D14" s="143">
        <f t="shared" si="9"/>
        <v>7648</v>
      </c>
      <c r="E14" s="143">
        <f t="shared" si="9"/>
        <v>50</v>
      </c>
      <c r="F14" s="143">
        <f t="shared" si="9"/>
        <v>404</v>
      </c>
      <c r="G14" s="143">
        <f t="shared" si="9"/>
        <v>454</v>
      </c>
      <c r="H14" s="143">
        <f t="shared" si="9"/>
        <v>162</v>
      </c>
      <c r="I14" s="143">
        <f t="shared" si="9"/>
        <v>539</v>
      </c>
      <c r="J14" s="143">
        <f t="shared" si="9"/>
        <v>701</v>
      </c>
      <c r="K14" s="143">
        <f t="shared" si="9"/>
        <v>10</v>
      </c>
      <c r="L14" s="143">
        <f t="shared" si="9"/>
        <v>47</v>
      </c>
      <c r="M14" s="143">
        <f t="shared" si="9"/>
        <v>57</v>
      </c>
      <c r="N14" s="143">
        <f>SUM(N8:N13)</f>
        <v>26</v>
      </c>
      <c r="O14" s="143">
        <f t="shared" si="9"/>
        <v>97</v>
      </c>
      <c r="P14" s="143">
        <f t="shared" si="9"/>
        <v>123</v>
      </c>
      <c r="Q14" s="143">
        <f t="shared" si="9"/>
        <v>132</v>
      </c>
      <c r="R14" s="143">
        <f t="shared" si="9"/>
        <v>293</v>
      </c>
      <c r="S14" s="143">
        <f t="shared" si="9"/>
        <v>425</v>
      </c>
      <c r="T14" s="143">
        <f t="shared" si="9"/>
        <v>19</v>
      </c>
      <c r="U14" s="143">
        <f t="shared" si="9"/>
        <v>20</v>
      </c>
      <c r="V14" s="143">
        <f t="shared" si="9"/>
        <v>39</v>
      </c>
      <c r="W14" s="143">
        <f t="shared" si="9"/>
        <v>6</v>
      </c>
      <c r="X14" s="143">
        <f t="shared" si="9"/>
        <v>7</v>
      </c>
      <c r="Y14" s="143">
        <f t="shared" si="9"/>
        <v>13</v>
      </c>
      <c r="Z14" s="143">
        <f t="shared" si="9"/>
        <v>2678</v>
      </c>
      <c r="AA14" s="143">
        <f t="shared" si="9"/>
        <v>6782</v>
      </c>
      <c r="AB14" s="143">
        <f t="shared" si="9"/>
        <v>9460</v>
      </c>
    </row>
    <row r="15" spans="1:28" ht="23.25" customHeight="1">
      <c r="A15" s="618" t="s">
        <v>58</v>
      </c>
      <c r="B15" s="262"/>
      <c r="C15" s="262"/>
      <c r="D15" s="262"/>
      <c r="E15" s="262"/>
      <c r="F15" s="262"/>
      <c r="G15" s="262"/>
      <c r="H15" s="613"/>
      <c r="I15" s="613"/>
      <c r="J15" s="613"/>
      <c r="K15" s="613"/>
      <c r="L15" s="613"/>
      <c r="M15" s="613"/>
      <c r="N15" s="262"/>
      <c r="O15" s="262"/>
      <c r="P15" s="262"/>
      <c r="Q15" s="262"/>
      <c r="R15" s="262"/>
      <c r="S15" s="262"/>
      <c r="T15" s="613"/>
      <c r="U15" s="613"/>
      <c r="V15" s="613"/>
      <c r="W15" s="262"/>
      <c r="X15" s="262"/>
      <c r="Y15" s="262"/>
      <c r="Z15" s="140"/>
      <c r="AA15" s="140"/>
      <c r="AB15" s="140"/>
    </row>
    <row r="16" spans="1:28" ht="23.25" customHeight="1">
      <c r="A16" s="619" t="s">
        <v>43</v>
      </c>
      <c r="B16" s="262">
        <f>SUM('ป.ตรีพัทลุง'!Q20)</f>
        <v>217</v>
      </c>
      <c r="C16" s="262">
        <f>SUM('ป.ตรีพัทลุง'!R20)</f>
        <v>787</v>
      </c>
      <c r="D16" s="263">
        <f>SUM(B16:C16)</f>
        <v>1004</v>
      </c>
      <c r="E16" s="262">
        <v>0</v>
      </c>
      <c r="F16" s="262">
        <v>0</v>
      </c>
      <c r="G16" s="263">
        <f>SUM(E16:F16)</f>
        <v>0</v>
      </c>
      <c r="H16" s="262">
        <v>0</v>
      </c>
      <c r="I16" s="262">
        <v>0</v>
      </c>
      <c r="J16" s="263">
        <f>SUM(H16:I16)</f>
        <v>0</v>
      </c>
      <c r="K16" s="263">
        <v>0</v>
      </c>
      <c r="L16" s="263">
        <v>0</v>
      </c>
      <c r="M16" s="263">
        <f>SUM(K16:L16)</f>
        <v>0</v>
      </c>
      <c r="N16" s="262">
        <f>SUM('ป.โทพัทลุง'!K8:K14)</f>
        <v>20</v>
      </c>
      <c r="O16" s="262">
        <f>SUM('ป.โทพัทลุง'!L8:L14)</f>
        <v>42</v>
      </c>
      <c r="P16" s="263">
        <f>SUM(N16:O16)</f>
        <v>62</v>
      </c>
      <c r="Q16" s="262">
        <f>SUM('ป.โทพัทลุง'!K26:K28)</f>
        <v>17</v>
      </c>
      <c r="R16" s="262">
        <f>SUM('ป.โทพัทลุง'!L26:L28)</f>
        <v>18</v>
      </c>
      <c r="S16" s="263">
        <f>SUM(Q16:R16)</f>
        <v>35</v>
      </c>
      <c r="T16" s="262">
        <f>SUM('ป.โทพัทลุง'!K37)</f>
        <v>9</v>
      </c>
      <c r="U16" s="262">
        <f>SUM('ป.โทพัทลุง'!L37)</f>
        <v>13</v>
      </c>
      <c r="V16" s="263">
        <f t="shared" si="8"/>
        <v>22</v>
      </c>
      <c r="W16" s="262">
        <v>0</v>
      </c>
      <c r="X16" s="262">
        <v>0</v>
      </c>
      <c r="Y16" s="263">
        <f>SUM(W16:X16)</f>
        <v>0</v>
      </c>
      <c r="Z16" s="140">
        <f aca="true" t="shared" si="10" ref="Z16:AB20">SUM(B16,E16,H16,K16,N16,Q16,T16,W16)</f>
        <v>263</v>
      </c>
      <c r="AA16" s="140">
        <f t="shared" si="10"/>
        <v>860</v>
      </c>
      <c r="AB16" s="140">
        <f t="shared" si="10"/>
        <v>1123</v>
      </c>
    </row>
    <row r="17" spans="1:28" ht="23.25" customHeight="1">
      <c r="A17" s="619" t="s">
        <v>48</v>
      </c>
      <c r="B17" s="262">
        <f>SUM('ป.ตรีพัทลุง'!Q33)</f>
        <v>88</v>
      </c>
      <c r="C17" s="262">
        <f>SUM('ป.ตรีพัทลุง'!R33)</f>
        <v>314</v>
      </c>
      <c r="D17" s="263">
        <f>SUM(B17:C17)</f>
        <v>402</v>
      </c>
      <c r="E17" s="262">
        <v>0</v>
      </c>
      <c r="F17" s="262">
        <v>0</v>
      </c>
      <c r="G17" s="263">
        <f>SUM(E17:F17)</f>
        <v>0</v>
      </c>
      <c r="H17" s="262">
        <v>0</v>
      </c>
      <c r="I17" s="262">
        <v>0</v>
      </c>
      <c r="J17" s="263">
        <f>SUM(H17:I17)</f>
        <v>0</v>
      </c>
      <c r="K17" s="263">
        <v>0</v>
      </c>
      <c r="L17" s="263">
        <v>0</v>
      </c>
      <c r="M17" s="263">
        <f>SUM(K17:L17)</f>
        <v>0</v>
      </c>
      <c r="N17" s="262">
        <f>SUM('ป.โทพัทลุง'!K6)</f>
        <v>2</v>
      </c>
      <c r="O17" s="262">
        <f>SUM('ป.โทพัทลุง'!L6)</f>
        <v>5</v>
      </c>
      <c r="P17" s="263">
        <f>SUM(N17:O17)</f>
        <v>7</v>
      </c>
      <c r="Q17" s="262">
        <f>SUM('ป.โทพัทลุง'!K24)</f>
        <v>8</v>
      </c>
      <c r="R17" s="262">
        <f>SUM('ป.โทพัทลุง'!L24)</f>
        <v>4</v>
      </c>
      <c r="S17" s="263">
        <f>SUM(Q17:R17)</f>
        <v>12</v>
      </c>
      <c r="T17" s="262">
        <v>0</v>
      </c>
      <c r="U17" s="262">
        <v>0</v>
      </c>
      <c r="V17" s="263">
        <f t="shared" si="8"/>
        <v>0</v>
      </c>
      <c r="W17" s="262">
        <v>0</v>
      </c>
      <c r="X17" s="262">
        <v>0</v>
      </c>
      <c r="Y17" s="263">
        <f>SUM(W17:X17)</f>
        <v>0</v>
      </c>
      <c r="Z17" s="140">
        <f t="shared" si="10"/>
        <v>98</v>
      </c>
      <c r="AA17" s="140">
        <f t="shared" si="10"/>
        <v>323</v>
      </c>
      <c r="AB17" s="140">
        <f t="shared" si="10"/>
        <v>421</v>
      </c>
    </row>
    <row r="18" spans="1:28" ht="23.25" customHeight="1">
      <c r="A18" s="619" t="s">
        <v>49</v>
      </c>
      <c r="B18" s="262">
        <f>SUM('ป.ตรีพัทลุง'!Q47)</f>
        <v>187</v>
      </c>
      <c r="C18" s="262">
        <f>SUM('ป.ตรีพัทลุง'!R47)</f>
        <v>690</v>
      </c>
      <c r="D18" s="263">
        <f>SUM(B18:C18)</f>
        <v>877</v>
      </c>
      <c r="E18" s="262">
        <v>0</v>
      </c>
      <c r="F18" s="262">
        <v>0</v>
      </c>
      <c r="G18" s="263">
        <f>SUM(E18:F18)</f>
        <v>0</v>
      </c>
      <c r="H18" s="262">
        <v>0</v>
      </c>
      <c r="I18" s="262">
        <v>0</v>
      </c>
      <c r="J18" s="263">
        <f>SUM(H18:I18)</f>
        <v>0</v>
      </c>
      <c r="K18" s="263">
        <v>0</v>
      </c>
      <c r="L18" s="263">
        <v>0</v>
      </c>
      <c r="M18" s="263">
        <f>SUM(K18:L18)</f>
        <v>0</v>
      </c>
      <c r="N18" s="262">
        <f>SUM('ป.โทพัทลุง'!K7)</f>
        <v>1</v>
      </c>
      <c r="O18" s="262">
        <f>SUM('ป.โทพัทลุง'!L7)</f>
        <v>1</v>
      </c>
      <c r="P18" s="263">
        <f>SUM(N18:O18)</f>
        <v>2</v>
      </c>
      <c r="Q18" s="262">
        <f>SUM('ป.โทพัทลุง'!K25)</f>
        <v>3</v>
      </c>
      <c r="R18" s="262">
        <f>SUM('ป.โทพัทลุง'!L25)</f>
        <v>8</v>
      </c>
      <c r="S18" s="263">
        <f>SUM(Q18:R18)</f>
        <v>11</v>
      </c>
      <c r="T18" s="262">
        <v>0</v>
      </c>
      <c r="U18" s="262">
        <v>0</v>
      </c>
      <c r="V18" s="263">
        <f t="shared" si="8"/>
        <v>0</v>
      </c>
      <c r="W18" s="262">
        <v>0</v>
      </c>
      <c r="X18" s="262">
        <v>0</v>
      </c>
      <c r="Y18" s="263">
        <f>SUM(W18:X18)</f>
        <v>0</v>
      </c>
      <c r="Z18" s="140">
        <f t="shared" si="10"/>
        <v>191</v>
      </c>
      <c r="AA18" s="140">
        <f t="shared" si="10"/>
        <v>699</v>
      </c>
      <c r="AB18" s="140">
        <f t="shared" si="10"/>
        <v>890</v>
      </c>
    </row>
    <row r="19" spans="1:28" ht="23.25" customHeight="1">
      <c r="A19" s="619" t="s">
        <v>11</v>
      </c>
      <c r="B19" s="262">
        <f>SUM('ป.ตรีพัทลุง'!Q58)</f>
        <v>134</v>
      </c>
      <c r="C19" s="262">
        <f>SUM('ป.ตรีพัทลุง'!R58)</f>
        <v>168</v>
      </c>
      <c r="D19" s="263">
        <f>SUM(B19:C19)</f>
        <v>302</v>
      </c>
      <c r="E19" s="262"/>
      <c r="F19" s="262"/>
      <c r="G19" s="263">
        <f>SUM(E19:F19)</f>
        <v>0</v>
      </c>
      <c r="H19" s="262">
        <v>0</v>
      </c>
      <c r="I19" s="262">
        <v>0</v>
      </c>
      <c r="J19" s="263">
        <f>SUM(H19:I19)</f>
        <v>0</v>
      </c>
      <c r="K19" s="263"/>
      <c r="L19" s="263"/>
      <c r="M19" s="263">
        <f>SUM(K19:L19)</f>
        <v>0</v>
      </c>
      <c r="N19" s="262">
        <v>0</v>
      </c>
      <c r="O19" s="262">
        <v>0</v>
      </c>
      <c r="P19" s="263">
        <f>SUM(N19:O19)</f>
        <v>0</v>
      </c>
      <c r="Q19" s="262">
        <v>0</v>
      </c>
      <c r="R19" s="262">
        <v>0</v>
      </c>
      <c r="S19" s="263">
        <f>SUM(Q19:R19)</f>
        <v>0</v>
      </c>
      <c r="T19" s="262">
        <v>0</v>
      </c>
      <c r="U19" s="262">
        <v>0</v>
      </c>
      <c r="V19" s="263">
        <f t="shared" si="8"/>
        <v>0</v>
      </c>
      <c r="W19" s="262"/>
      <c r="X19" s="262"/>
      <c r="Y19" s="263">
        <f>SUM(W19:X19)</f>
        <v>0</v>
      </c>
      <c r="Z19" s="140">
        <f>SUM(B19,E19,H19,K19,N19,Q19,T19,W19)</f>
        <v>134</v>
      </c>
      <c r="AA19" s="140">
        <f>SUM(C19,F19,I19,L19,O19,R19,U19,X19)</f>
        <v>168</v>
      </c>
      <c r="AB19" s="140">
        <f>SUM(D19,G19,J19,M19,P19,S19,V19,Y19)</f>
        <v>302</v>
      </c>
    </row>
    <row r="20" spans="1:28" ht="23.25" customHeight="1">
      <c r="A20" s="619" t="s">
        <v>434</v>
      </c>
      <c r="B20" s="262">
        <f>SUM('ป.ตรีพัทลุง'!Q69)</f>
        <v>14</v>
      </c>
      <c r="C20" s="262">
        <f>SUM('ป.ตรีพัทลุง'!R69)</f>
        <v>8</v>
      </c>
      <c r="D20" s="263">
        <f>SUM(B20:C20)</f>
        <v>22</v>
      </c>
      <c r="E20" s="262">
        <v>0</v>
      </c>
      <c r="F20" s="262">
        <v>0</v>
      </c>
      <c r="G20" s="263">
        <f>SUM(E20:F20)</f>
        <v>0</v>
      </c>
      <c r="H20" s="262">
        <v>0</v>
      </c>
      <c r="I20" s="262">
        <v>0</v>
      </c>
      <c r="J20" s="263">
        <f>SUM(H20:I20)</f>
        <v>0</v>
      </c>
      <c r="K20" s="263">
        <v>0</v>
      </c>
      <c r="L20" s="263">
        <v>0</v>
      </c>
      <c r="M20" s="263">
        <f>SUM(K20:L20)</f>
        <v>0</v>
      </c>
      <c r="N20" s="262">
        <f>SUM('ป.โทพัทลุง'!K15)</f>
        <v>5</v>
      </c>
      <c r="O20" s="262">
        <f>SUM('ป.โทพัทลุง'!L15)</f>
        <v>2</v>
      </c>
      <c r="P20" s="263">
        <f>SUM(N20:O20)</f>
        <v>7</v>
      </c>
      <c r="Q20" s="262">
        <v>0</v>
      </c>
      <c r="R20" s="262">
        <v>0</v>
      </c>
      <c r="S20" s="263">
        <f>SUM(Q20:R20)</f>
        <v>0</v>
      </c>
      <c r="T20" s="262">
        <f>SUM('ป.โทพัทลุง'!K38)</f>
        <v>2</v>
      </c>
      <c r="U20" s="262">
        <f>SUM('ป.โทพัทลุง'!L38)</f>
        <v>2</v>
      </c>
      <c r="V20" s="263">
        <f t="shared" si="8"/>
        <v>4</v>
      </c>
      <c r="W20" s="262">
        <v>0</v>
      </c>
      <c r="X20" s="262">
        <v>0</v>
      </c>
      <c r="Y20" s="263">
        <f>SUM(W20:X20)</f>
        <v>0</v>
      </c>
      <c r="Z20" s="140">
        <f t="shared" si="10"/>
        <v>21</v>
      </c>
      <c r="AA20" s="140">
        <f t="shared" si="10"/>
        <v>12</v>
      </c>
      <c r="AB20" s="140">
        <f t="shared" si="10"/>
        <v>33</v>
      </c>
    </row>
    <row r="21" spans="1:62" s="121" customFormat="1" ht="23.25" customHeight="1" thickBot="1">
      <c r="A21" s="264" t="s">
        <v>50</v>
      </c>
      <c r="B21" s="143">
        <f>SUM(B16:B20)</f>
        <v>640</v>
      </c>
      <c r="C21" s="143">
        <f aca="true" t="shared" si="11" ref="C21:AB21">SUM(C16:C20)</f>
        <v>1967</v>
      </c>
      <c r="D21" s="143">
        <f t="shared" si="11"/>
        <v>2607</v>
      </c>
      <c r="E21" s="143">
        <f t="shared" si="11"/>
        <v>0</v>
      </c>
      <c r="F21" s="143">
        <f t="shared" si="11"/>
        <v>0</v>
      </c>
      <c r="G21" s="143">
        <f t="shared" si="11"/>
        <v>0</v>
      </c>
      <c r="H21" s="143">
        <f t="shared" si="11"/>
        <v>0</v>
      </c>
      <c r="I21" s="143">
        <f t="shared" si="11"/>
        <v>0</v>
      </c>
      <c r="J21" s="143">
        <f t="shared" si="11"/>
        <v>0</v>
      </c>
      <c r="K21" s="143">
        <f t="shared" si="11"/>
        <v>0</v>
      </c>
      <c r="L21" s="143">
        <f t="shared" si="11"/>
        <v>0</v>
      </c>
      <c r="M21" s="143">
        <f t="shared" si="11"/>
        <v>0</v>
      </c>
      <c r="N21" s="143">
        <f t="shared" si="11"/>
        <v>28</v>
      </c>
      <c r="O21" s="143">
        <f t="shared" si="11"/>
        <v>50</v>
      </c>
      <c r="P21" s="143">
        <f t="shared" si="11"/>
        <v>78</v>
      </c>
      <c r="Q21" s="143">
        <f t="shared" si="11"/>
        <v>28</v>
      </c>
      <c r="R21" s="143">
        <f t="shared" si="11"/>
        <v>30</v>
      </c>
      <c r="S21" s="143">
        <f t="shared" si="11"/>
        <v>58</v>
      </c>
      <c r="T21" s="143">
        <f t="shared" si="11"/>
        <v>11</v>
      </c>
      <c r="U21" s="143">
        <f t="shared" si="11"/>
        <v>15</v>
      </c>
      <c r="V21" s="143">
        <f t="shared" si="11"/>
        <v>26</v>
      </c>
      <c r="W21" s="143">
        <f t="shared" si="11"/>
        <v>0</v>
      </c>
      <c r="X21" s="143">
        <f t="shared" si="11"/>
        <v>0</v>
      </c>
      <c r="Y21" s="143">
        <f t="shared" si="11"/>
        <v>0</v>
      </c>
      <c r="Z21" s="143">
        <f t="shared" si="11"/>
        <v>707</v>
      </c>
      <c r="AA21" s="143">
        <f t="shared" si="11"/>
        <v>2062</v>
      </c>
      <c r="AB21" s="143">
        <f t="shared" si="11"/>
        <v>2769</v>
      </c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</row>
    <row r="22" spans="1:62" s="121" customFormat="1" ht="23.25" customHeight="1" thickBot="1" thickTop="1">
      <c r="A22" s="144" t="s">
        <v>51</v>
      </c>
      <c r="B22" s="145">
        <f aca="true" t="shared" si="12" ref="B22:AB22">SUM(B14,B21)</f>
        <v>2913</v>
      </c>
      <c r="C22" s="145">
        <f t="shared" si="12"/>
        <v>7342</v>
      </c>
      <c r="D22" s="145">
        <f t="shared" si="12"/>
        <v>10255</v>
      </c>
      <c r="E22" s="145">
        <f t="shared" si="12"/>
        <v>50</v>
      </c>
      <c r="F22" s="145">
        <f t="shared" si="12"/>
        <v>404</v>
      </c>
      <c r="G22" s="145">
        <f t="shared" si="12"/>
        <v>454</v>
      </c>
      <c r="H22" s="145">
        <f t="shared" si="12"/>
        <v>162</v>
      </c>
      <c r="I22" s="145">
        <f t="shared" si="12"/>
        <v>539</v>
      </c>
      <c r="J22" s="145">
        <f t="shared" si="12"/>
        <v>701</v>
      </c>
      <c r="K22" s="145">
        <f t="shared" si="12"/>
        <v>10</v>
      </c>
      <c r="L22" s="145">
        <f t="shared" si="12"/>
        <v>47</v>
      </c>
      <c r="M22" s="145">
        <f t="shared" si="12"/>
        <v>57</v>
      </c>
      <c r="N22" s="145">
        <f t="shared" si="12"/>
        <v>54</v>
      </c>
      <c r="O22" s="145">
        <f t="shared" si="12"/>
        <v>147</v>
      </c>
      <c r="P22" s="145">
        <f t="shared" si="12"/>
        <v>201</v>
      </c>
      <c r="Q22" s="145">
        <f t="shared" si="12"/>
        <v>160</v>
      </c>
      <c r="R22" s="145">
        <f t="shared" si="12"/>
        <v>323</v>
      </c>
      <c r="S22" s="145">
        <f t="shared" si="12"/>
        <v>483</v>
      </c>
      <c r="T22" s="145">
        <f t="shared" si="12"/>
        <v>30</v>
      </c>
      <c r="U22" s="145">
        <f t="shared" si="12"/>
        <v>35</v>
      </c>
      <c r="V22" s="145">
        <f t="shared" si="12"/>
        <v>65</v>
      </c>
      <c r="W22" s="145">
        <f t="shared" si="12"/>
        <v>6</v>
      </c>
      <c r="X22" s="145">
        <f t="shared" si="12"/>
        <v>7</v>
      </c>
      <c r="Y22" s="145">
        <f t="shared" si="12"/>
        <v>13</v>
      </c>
      <c r="Z22" s="145">
        <f t="shared" si="12"/>
        <v>3385</v>
      </c>
      <c r="AA22" s="145">
        <f t="shared" si="12"/>
        <v>8844</v>
      </c>
      <c r="AB22" s="437">
        <f t="shared" si="12"/>
        <v>12229</v>
      </c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</row>
    <row r="23" spans="2:28" ht="19.5" thickTop="1">
      <c r="B23" s="147"/>
      <c r="C23" s="147"/>
      <c r="D23" s="147"/>
      <c r="E23" s="614"/>
      <c r="F23" s="614"/>
      <c r="G23" s="614"/>
      <c r="H23" s="614"/>
      <c r="I23" s="614"/>
      <c r="J23" s="614"/>
      <c r="K23" s="614"/>
      <c r="L23" s="614"/>
      <c r="M23" s="614"/>
      <c r="N23" s="614"/>
      <c r="O23" s="614"/>
      <c r="P23" s="614"/>
      <c r="Q23" s="615"/>
      <c r="R23" s="615"/>
      <c r="S23" s="615"/>
      <c r="T23" s="615"/>
      <c r="U23" s="615"/>
      <c r="V23" s="615"/>
      <c r="W23" s="147"/>
      <c r="X23" s="147"/>
      <c r="Y23" s="147"/>
      <c r="Z23" s="147"/>
      <c r="AA23" s="147"/>
      <c r="AB23" s="147"/>
    </row>
    <row r="24" spans="2:28" ht="18.75">
      <c r="B24" s="147"/>
      <c r="C24" s="147"/>
      <c r="D24" s="147"/>
      <c r="E24" s="614"/>
      <c r="F24" s="614"/>
      <c r="G24" s="614"/>
      <c r="H24" s="614"/>
      <c r="I24" s="614"/>
      <c r="J24" s="614"/>
      <c r="K24" s="614"/>
      <c r="L24" s="614"/>
      <c r="M24" s="614"/>
      <c r="N24" s="614"/>
      <c r="O24" s="614"/>
      <c r="P24" s="614"/>
      <c r="Q24" s="615"/>
      <c r="R24" s="615"/>
      <c r="S24" s="615"/>
      <c r="T24" s="615"/>
      <c r="U24" s="615"/>
      <c r="V24" s="615"/>
      <c r="W24" s="147"/>
      <c r="X24" s="147"/>
      <c r="Y24" s="147"/>
      <c r="Z24" s="147"/>
      <c r="AA24" s="147"/>
      <c r="AB24" s="147"/>
    </row>
    <row r="25" spans="2:28" ht="18.75">
      <c r="B25" s="147"/>
      <c r="C25" s="147"/>
      <c r="D25" s="147"/>
      <c r="E25" s="614"/>
      <c r="F25" s="614"/>
      <c r="G25" s="614"/>
      <c r="H25" s="614"/>
      <c r="I25" s="614"/>
      <c r="J25" s="614"/>
      <c r="K25" s="614"/>
      <c r="L25" s="614"/>
      <c r="M25" s="614"/>
      <c r="N25" s="614"/>
      <c r="O25" s="614"/>
      <c r="P25" s="614"/>
      <c r="Q25" s="615"/>
      <c r="R25" s="615"/>
      <c r="S25" s="615"/>
      <c r="T25" s="615"/>
      <c r="U25" s="615"/>
      <c r="V25" s="615"/>
      <c r="W25" s="147"/>
      <c r="X25" s="147"/>
      <c r="Y25" s="147"/>
      <c r="Z25" s="147"/>
      <c r="AA25" s="147"/>
      <c r="AB25" s="147"/>
    </row>
    <row r="26" spans="2:28" ht="18.75">
      <c r="B26" s="147"/>
      <c r="C26" s="147"/>
      <c r="D26" s="147"/>
      <c r="E26" s="614"/>
      <c r="F26" s="614"/>
      <c r="G26" s="614"/>
      <c r="H26" s="614"/>
      <c r="I26" s="614"/>
      <c r="J26" s="614"/>
      <c r="K26" s="614"/>
      <c r="L26" s="614"/>
      <c r="M26" s="614"/>
      <c r="N26" s="614"/>
      <c r="O26" s="614"/>
      <c r="P26" s="614"/>
      <c r="Q26" s="615"/>
      <c r="R26" s="615"/>
      <c r="S26" s="615"/>
      <c r="T26" s="615"/>
      <c r="U26" s="615"/>
      <c r="V26" s="615"/>
      <c r="W26" s="147"/>
      <c r="X26" s="147"/>
      <c r="Y26" s="147"/>
      <c r="Z26" s="147"/>
      <c r="AA26" s="147"/>
      <c r="AB26" s="147"/>
    </row>
    <row r="27" spans="2:28" ht="18.75">
      <c r="B27" s="147"/>
      <c r="C27" s="147"/>
      <c r="D27" s="147"/>
      <c r="E27" s="614"/>
      <c r="F27" s="614"/>
      <c r="G27" s="614"/>
      <c r="H27" s="614"/>
      <c r="I27" s="614"/>
      <c r="J27" s="614"/>
      <c r="K27" s="614"/>
      <c r="L27" s="614"/>
      <c r="M27" s="614"/>
      <c r="N27" s="614"/>
      <c r="O27" s="614"/>
      <c r="P27" s="614"/>
      <c r="Q27" s="615"/>
      <c r="R27" s="615"/>
      <c r="S27" s="615"/>
      <c r="T27" s="615"/>
      <c r="U27" s="615"/>
      <c r="V27" s="615"/>
      <c r="W27" s="147"/>
      <c r="X27" s="147"/>
      <c r="Y27" s="147"/>
      <c r="Z27" s="147"/>
      <c r="AA27" s="147"/>
      <c r="AB27" s="147"/>
    </row>
    <row r="28" spans="2:28" ht="18.75">
      <c r="B28" s="147"/>
      <c r="C28" s="147"/>
      <c r="D28" s="147"/>
      <c r="E28" s="614"/>
      <c r="F28" s="614"/>
      <c r="G28" s="614"/>
      <c r="H28" s="614"/>
      <c r="I28" s="614"/>
      <c r="J28" s="614"/>
      <c r="K28" s="614"/>
      <c r="L28" s="614"/>
      <c r="M28" s="614"/>
      <c r="N28" s="614"/>
      <c r="O28" s="614"/>
      <c r="P28" s="614"/>
      <c r="Q28" s="615"/>
      <c r="R28" s="615"/>
      <c r="S28" s="615"/>
      <c r="T28" s="615"/>
      <c r="U28" s="615"/>
      <c r="V28" s="615"/>
      <c r="W28" s="147"/>
      <c r="X28" s="147"/>
      <c r="Y28" s="147"/>
      <c r="Z28" s="147"/>
      <c r="AA28" s="147"/>
      <c r="AB28" s="147"/>
    </row>
    <row r="29" spans="2:28" ht="18.75">
      <c r="B29" s="147"/>
      <c r="C29" s="147"/>
      <c r="D29" s="147"/>
      <c r="E29" s="614"/>
      <c r="F29" s="614"/>
      <c r="G29" s="614"/>
      <c r="H29" s="614"/>
      <c r="I29" s="614"/>
      <c r="J29" s="614"/>
      <c r="K29" s="614"/>
      <c r="L29" s="614"/>
      <c r="M29" s="614"/>
      <c r="N29" s="614"/>
      <c r="O29" s="614"/>
      <c r="P29" s="614"/>
      <c r="Q29" s="615"/>
      <c r="R29" s="615"/>
      <c r="S29" s="615"/>
      <c r="T29" s="615"/>
      <c r="U29" s="615"/>
      <c r="V29" s="615"/>
      <c r="W29" s="147"/>
      <c r="X29" s="147"/>
      <c r="Y29" s="147"/>
      <c r="Z29" s="147"/>
      <c r="AA29" s="147"/>
      <c r="AB29" s="147"/>
    </row>
    <row r="30" spans="2:28" ht="18.75">
      <c r="B30" s="147"/>
      <c r="C30" s="147"/>
      <c r="D30" s="147"/>
      <c r="E30" s="614"/>
      <c r="F30" s="614"/>
      <c r="G30" s="614"/>
      <c r="H30" s="614"/>
      <c r="I30" s="614"/>
      <c r="J30" s="614"/>
      <c r="K30" s="614"/>
      <c r="L30" s="614"/>
      <c r="M30" s="614"/>
      <c r="N30" s="614"/>
      <c r="O30" s="614"/>
      <c r="P30" s="614"/>
      <c r="Q30" s="615"/>
      <c r="R30" s="615"/>
      <c r="S30" s="615"/>
      <c r="T30" s="615"/>
      <c r="U30" s="615"/>
      <c r="V30" s="615"/>
      <c r="W30" s="147"/>
      <c r="X30" s="147"/>
      <c r="Y30" s="147"/>
      <c r="Z30" s="147"/>
      <c r="AA30" s="147"/>
      <c r="AB30" s="147"/>
    </row>
    <row r="31" spans="2:28" ht="18.75">
      <c r="B31" s="147"/>
      <c r="C31" s="147"/>
      <c r="D31" s="147"/>
      <c r="E31" s="614"/>
      <c r="F31" s="614"/>
      <c r="G31" s="614"/>
      <c r="H31" s="614"/>
      <c r="I31" s="614"/>
      <c r="J31" s="614"/>
      <c r="K31" s="614"/>
      <c r="L31" s="614"/>
      <c r="M31" s="614"/>
      <c r="N31" s="614"/>
      <c r="O31" s="614"/>
      <c r="P31" s="614"/>
      <c r="Q31" s="615"/>
      <c r="R31" s="615"/>
      <c r="S31" s="615"/>
      <c r="T31" s="615"/>
      <c r="U31" s="615"/>
      <c r="V31" s="615"/>
      <c r="W31" s="147"/>
      <c r="X31" s="147"/>
      <c r="Y31" s="147"/>
      <c r="Z31" s="147"/>
      <c r="AA31" s="147"/>
      <c r="AB31" s="147"/>
    </row>
    <row r="32" spans="2:28" ht="18.75">
      <c r="B32" s="147"/>
      <c r="C32" s="147"/>
      <c r="D32" s="147"/>
      <c r="E32" s="614"/>
      <c r="F32" s="614"/>
      <c r="G32" s="614"/>
      <c r="H32" s="614"/>
      <c r="I32" s="614"/>
      <c r="J32" s="614"/>
      <c r="K32" s="614"/>
      <c r="L32" s="614"/>
      <c r="M32" s="614"/>
      <c r="N32" s="614"/>
      <c r="O32" s="614"/>
      <c r="P32" s="614"/>
      <c r="Q32" s="615"/>
      <c r="R32" s="615"/>
      <c r="S32" s="615"/>
      <c r="T32" s="615"/>
      <c r="U32" s="615"/>
      <c r="V32" s="615"/>
      <c r="W32" s="147"/>
      <c r="X32" s="147"/>
      <c r="Y32" s="147"/>
      <c r="Z32" s="147"/>
      <c r="AA32" s="147"/>
      <c r="AB32" s="147"/>
    </row>
    <row r="33" spans="2:28" ht="18.75">
      <c r="B33" s="147"/>
      <c r="C33" s="147"/>
      <c r="D33" s="147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4"/>
      <c r="Q33" s="615"/>
      <c r="R33" s="615"/>
      <c r="S33" s="615"/>
      <c r="T33" s="615"/>
      <c r="U33" s="615"/>
      <c r="V33" s="615"/>
      <c r="W33" s="147"/>
      <c r="X33" s="147"/>
      <c r="Y33" s="147"/>
      <c r="Z33" s="147"/>
      <c r="AA33" s="147"/>
      <c r="AB33" s="147"/>
    </row>
    <row r="34" spans="2:28" ht="18.75">
      <c r="B34" s="147"/>
      <c r="C34" s="147"/>
      <c r="D34" s="147"/>
      <c r="E34" s="614"/>
      <c r="F34" s="614"/>
      <c r="G34" s="614"/>
      <c r="H34" s="614"/>
      <c r="I34" s="614"/>
      <c r="J34" s="614"/>
      <c r="K34" s="614"/>
      <c r="L34" s="614"/>
      <c r="M34" s="614"/>
      <c r="N34" s="614"/>
      <c r="O34" s="614"/>
      <c r="P34" s="614"/>
      <c r="Q34" s="615"/>
      <c r="R34" s="615"/>
      <c r="S34" s="615"/>
      <c r="T34" s="615"/>
      <c r="U34" s="615"/>
      <c r="V34" s="615"/>
      <c r="W34" s="147"/>
      <c r="X34" s="147"/>
      <c r="Y34" s="147"/>
      <c r="Z34" s="147"/>
      <c r="AA34" s="147"/>
      <c r="AB34" s="147"/>
    </row>
    <row r="35" spans="2:28" ht="18.75">
      <c r="B35" s="147"/>
      <c r="C35" s="147"/>
      <c r="D35" s="147"/>
      <c r="E35" s="614"/>
      <c r="F35" s="614"/>
      <c r="G35" s="614"/>
      <c r="H35" s="614"/>
      <c r="I35" s="614"/>
      <c r="J35" s="614"/>
      <c r="K35" s="614"/>
      <c r="L35" s="614"/>
      <c r="M35" s="614"/>
      <c r="N35" s="614"/>
      <c r="O35" s="614"/>
      <c r="P35" s="614"/>
      <c r="Q35" s="615"/>
      <c r="R35" s="615"/>
      <c r="S35" s="615"/>
      <c r="T35" s="615"/>
      <c r="U35" s="615"/>
      <c r="V35" s="615"/>
      <c r="W35" s="147"/>
      <c r="X35" s="147"/>
      <c r="Y35" s="147"/>
      <c r="Z35" s="147"/>
      <c r="AA35" s="147"/>
      <c r="AB35" s="147"/>
    </row>
    <row r="36" spans="2:28" ht="18.75">
      <c r="B36" s="147"/>
      <c r="C36" s="147"/>
      <c r="D36" s="147"/>
      <c r="E36" s="614"/>
      <c r="F36" s="614"/>
      <c r="G36" s="614"/>
      <c r="H36" s="614"/>
      <c r="I36" s="614"/>
      <c r="J36" s="614"/>
      <c r="K36" s="614"/>
      <c r="L36" s="614"/>
      <c r="M36" s="614"/>
      <c r="N36" s="614"/>
      <c r="O36" s="614"/>
      <c r="P36" s="614"/>
      <c r="Q36" s="615"/>
      <c r="R36" s="615"/>
      <c r="S36" s="615"/>
      <c r="T36" s="615"/>
      <c r="U36" s="615"/>
      <c r="V36" s="615"/>
      <c r="W36" s="147"/>
      <c r="X36" s="147"/>
      <c r="Y36" s="147"/>
      <c r="Z36" s="147"/>
      <c r="AA36" s="147"/>
      <c r="AB36" s="147"/>
    </row>
    <row r="37" spans="2:28" ht="18.75">
      <c r="B37" s="147"/>
      <c r="C37" s="147"/>
      <c r="D37" s="147"/>
      <c r="E37" s="614"/>
      <c r="F37" s="614"/>
      <c r="G37" s="614"/>
      <c r="H37" s="614"/>
      <c r="I37" s="614"/>
      <c r="J37" s="614"/>
      <c r="K37" s="614"/>
      <c r="L37" s="614"/>
      <c r="M37" s="614"/>
      <c r="N37" s="614"/>
      <c r="O37" s="614"/>
      <c r="P37" s="614"/>
      <c r="Q37" s="615"/>
      <c r="R37" s="615"/>
      <c r="S37" s="615"/>
      <c r="T37" s="615"/>
      <c r="U37" s="615"/>
      <c r="V37" s="615"/>
      <c r="W37" s="147"/>
      <c r="X37" s="147"/>
      <c r="Y37" s="147"/>
      <c r="Z37" s="147"/>
      <c r="AA37" s="147"/>
      <c r="AB37" s="147"/>
    </row>
    <row r="38" spans="2:28" ht="18.75">
      <c r="B38" s="147"/>
      <c r="C38" s="147"/>
      <c r="D38" s="147"/>
      <c r="E38" s="614"/>
      <c r="F38" s="614"/>
      <c r="G38" s="614"/>
      <c r="H38" s="614"/>
      <c r="I38" s="614"/>
      <c r="J38" s="614"/>
      <c r="K38" s="614"/>
      <c r="L38" s="614"/>
      <c r="M38" s="614"/>
      <c r="N38" s="614"/>
      <c r="O38" s="614"/>
      <c r="P38" s="614"/>
      <c r="Q38" s="615"/>
      <c r="R38" s="615"/>
      <c r="S38" s="615"/>
      <c r="T38" s="615"/>
      <c r="U38" s="615"/>
      <c r="V38" s="615"/>
      <c r="W38" s="147"/>
      <c r="X38" s="147"/>
      <c r="Y38" s="147"/>
      <c r="Z38" s="147"/>
      <c r="AA38" s="147"/>
      <c r="AB38" s="147"/>
    </row>
    <row r="39" spans="2:28" ht="18.75">
      <c r="B39" s="147"/>
      <c r="C39" s="147"/>
      <c r="D39" s="147"/>
      <c r="E39" s="614"/>
      <c r="F39" s="614"/>
      <c r="G39" s="614"/>
      <c r="H39" s="614"/>
      <c r="I39" s="614"/>
      <c r="J39" s="614"/>
      <c r="K39" s="614"/>
      <c r="L39" s="614"/>
      <c r="M39" s="614"/>
      <c r="N39" s="614"/>
      <c r="O39" s="614"/>
      <c r="P39" s="614"/>
      <c r="Q39" s="615"/>
      <c r="R39" s="615"/>
      <c r="S39" s="615"/>
      <c r="T39" s="615"/>
      <c r="U39" s="615"/>
      <c r="V39" s="615"/>
      <c r="W39" s="147"/>
      <c r="X39" s="147"/>
      <c r="Y39" s="147"/>
      <c r="Z39" s="147"/>
      <c r="AA39" s="147"/>
      <c r="AB39" s="147"/>
    </row>
    <row r="40" spans="2:28" ht="18.75">
      <c r="B40" s="147"/>
      <c r="C40" s="147"/>
      <c r="D40" s="147"/>
      <c r="E40" s="614"/>
      <c r="F40" s="614"/>
      <c r="G40" s="614"/>
      <c r="H40" s="614"/>
      <c r="I40" s="614"/>
      <c r="J40" s="614"/>
      <c r="K40" s="614"/>
      <c r="L40" s="614"/>
      <c r="M40" s="614"/>
      <c r="N40" s="614"/>
      <c r="O40" s="614"/>
      <c r="P40" s="614"/>
      <c r="Q40" s="615"/>
      <c r="R40" s="615"/>
      <c r="S40" s="615"/>
      <c r="T40" s="615"/>
      <c r="U40" s="615"/>
      <c r="V40" s="615"/>
      <c r="W40" s="147"/>
      <c r="X40" s="147"/>
      <c r="Y40" s="147"/>
      <c r="Z40" s="147"/>
      <c r="AA40" s="147"/>
      <c r="AB40" s="147"/>
    </row>
    <row r="41" spans="2:28" ht="18.75">
      <c r="B41" s="147"/>
      <c r="C41" s="147"/>
      <c r="D41" s="147"/>
      <c r="E41" s="614"/>
      <c r="F41" s="614"/>
      <c r="G41" s="614"/>
      <c r="H41" s="614"/>
      <c r="I41" s="614"/>
      <c r="J41" s="614"/>
      <c r="K41" s="614"/>
      <c r="L41" s="614"/>
      <c r="M41" s="614"/>
      <c r="N41" s="614"/>
      <c r="O41" s="614"/>
      <c r="P41" s="614"/>
      <c r="Q41" s="615"/>
      <c r="R41" s="615"/>
      <c r="S41" s="615"/>
      <c r="T41" s="615"/>
      <c r="U41" s="615"/>
      <c r="V41" s="615"/>
      <c r="W41" s="147"/>
      <c r="X41" s="147"/>
      <c r="Y41" s="147"/>
      <c r="Z41" s="147"/>
      <c r="AA41" s="147"/>
      <c r="AB41" s="147"/>
    </row>
    <row r="42" spans="2:28" ht="18.75">
      <c r="B42" s="147"/>
      <c r="C42" s="147"/>
      <c r="D42" s="147"/>
      <c r="E42" s="614"/>
      <c r="F42" s="614"/>
      <c r="G42" s="614"/>
      <c r="H42" s="614"/>
      <c r="I42" s="614"/>
      <c r="J42" s="614"/>
      <c r="K42" s="614"/>
      <c r="L42" s="614"/>
      <c r="M42" s="614"/>
      <c r="N42" s="614"/>
      <c r="O42" s="614"/>
      <c r="P42" s="614"/>
      <c r="Q42" s="615"/>
      <c r="R42" s="615"/>
      <c r="S42" s="615"/>
      <c r="T42" s="615"/>
      <c r="U42" s="615"/>
      <c r="V42" s="615"/>
      <c r="W42" s="147"/>
      <c r="X42" s="147"/>
      <c r="Y42" s="147"/>
      <c r="Z42" s="147"/>
      <c r="AA42" s="147"/>
      <c r="AB42" s="147"/>
    </row>
    <row r="43" spans="2:28" ht="18.75">
      <c r="B43" s="147"/>
      <c r="C43" s="147"/>
      <c r="D43" s="147"/>
      <c r="E43" s="614"/>
      <c r="F43" s="614"/>
      <c r="G43" s="614"/>
      <c r="H43" s="614"/>
      <c r="I43" s="614"/>
      <c r="J43" s="614"/>
      <c r="K43" s="614"/>
      <c r="L43" s="614"/>
      <c r="M43" s="614"/>
      <c r="N43" s="614"/>
      <c r="O43" s="614"/>
      <c r="P43" s="614"/>
      <c r="Q43" s="615"/>
      <c r="R43" s="615"/>
      <c r="S43" s="615"/>
      <c r="T43" s="615"/>
      <c r="U43" s="615"/>
      <c r="V43" s="615"/>
      <c r="W43" s="147"/>
      <c r="X43" s="147"/>
      <c r="Y43" s="147"/>
      <c r="Z43" s="147"/>
      <c r="AA43" s="147"/>
      <c r="AB43" s="147"/>
    </row>
    <row r="44" spans="2:28" ht="18.75">
      <c r="B44" s="147"/>
      <c r="C44" s="147"/>
      <c r="D44" s="147"/>
      <c r="E44" s="614"/>
      <c r="F44" s="614"/>
      <c r="G44" s="614"/>
      <c r="H44" s="614"/>
      <c r="I44" s="614"/>
      <c r="J44" s="614"/>
      <c r="K44" s="614"/>
      <c r="L44" s="614"/>
      <c r="M44" s="614"/>
      <c r="N44" s="614"/>
      <c r="O44" s="614"/>
      <c r="P44" s="614"/>
      <c r="Q44" s="615"/>
      <c r="R44" s="615"/>
      <c r="S44" s="615"/>
      <c r="T44" s="615"/>
      <c r="U44" s="615"/>
      <c r="V44" s="615"/>
      <c r="W44" s="147"/>
      <c r="X44" s="147"/>
      <c r="Y44" s="147"/>
      <c r="Z44" s="147"/>
      <c r="AA44" s="147"/>
      <c r="AB44" s="147"/>
    </row>
    <row r="45" spans="2:28" ht="18.75">
      <c r="B45" s="147"/>
      <c r="C45" s="147"/>
      <c r="D45" s="147"/>
      <c r="E45" s="614"/>
      <c r="F45" s="614"/>
      <c r="G45" s="614"/>
      <c r="H45" s="614"/>
      <c r="I45" s="614"/>
      <c r="J45" s="614"/>
      <c r="K45" s="614"/>
      <c r="L45" s="614"/>
      <c r="M45" s="614"/>
      <c r="N45" s="614"/>
      <c r="O45" s="614"/>
      <c r="P45" s="614"/>
      <c r="Q45" s="615"/>
      <c r="R45" s="615"/>
      <c r="S45" s="615"/>
      <c r="T45" s="615"/>
      <c r="U45" s="615"/>
      <c r="V45" s="615"/>
      <c r="W45" s="147"/>
      <c r="X45" s="147"/>
      <c r="Y45" s="147"/>
      <c r="Z45" s="147"/>
      <c r="AA45" s="147"/>
      <c r="AB45" s="147"/>
    </row>
    <row r="46" spans="2:28" ht="18.75">
      <c r="B46" s="147"/>
      <c r="C46" s="147"/>
      <c r="D46" s="147"/>
      <c r="E46" s="614"/>
      <c r="F46" s="614"/>
      <c r="G46" s="614"/>
      <c r="H46" s="614"/>
      <c r="I46" s="614"/>
      <c r="J46" s="614"/>
      <c r="K46" s="614"/>
      <c r="L46" s="614"/>
      <c r="M46" s="614"/>
      <c r="N46" s="614"/>
      <c r="O46" s="614"/>
      <c r="P46" s="614"/>
      <c r="Q46" s="615"/>
      <c r="R46" s="615"/>
      <c r="S46" s="615"/>
      <c r="T46" s="615"/>
      <c r="U46" s="615"/>
      <c r="V46" s="615"/>
      <c r="W46" s="147"/>
      <c r="X46" s="147"/>
      <c r="Y46" s="147"/>
      <c r="Z46" s="147"/>
      <c r="AA46" s="147"/>
      <c r="AB46" s="147"/>
    </row>
    <row r="47" spans="2:28" ht="18.75">
      <c r="B47" s="147"/>
      <c r="C47" s="147"/>
      <c r="D47" s="147"/>
      <c r="E47" s="614"/>
      <c r="F47" s="614"/>
      <c r="G47" s="614"/>
      <c r="H47" s="614"/>
      <c r="I47" s="614"/>
      <c r="J47" s="614"/>
      <c r="K47" s="614"/>
      <c r="L47" s="614"/>
      <c r="M47" s="614"/>
      <c r="N47" s="614"/>
      <c r="O47" s="614"/>
      <c r="P47" s="614"/>
      <c r="Q47" s="615"/>
      <c r="R47" s="615"/>
      <c r="S47" s="615"/>
      <c r="T47" s="615"/>
      <c r="U47" s="615"/>
      <c r="V47" s="615"/>
      <c r="W47" s="147"/>
      <c r="X47" s="147"/>
      <c r="Y47" s="147"/>
      <c r="Z47" s="147"/>
      <c r="AA47" s="147"/>
      <c r="AB47" s="147"/>
    </row>
    <row r="48" spans="2:28" ht="18.75">
      <c r="B48" s="147"/>
      <c r="C48" s="147"/>
      <c r="D48" s="147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4"/>
      <c r="P48" s="614"/>
      <c r="Q48" s="615"/>
      <c r="R48" s="615"/>
      <c r="S48" s="615"/>
      <c r="T48" s="615"/>
      <c r="U48" s="615"/>
      <c r="V48" s="615"/>
      <c r="W48" s="147"/>
      <c r="X48" s="147"/>
      <c r="Y48" s="147"/>
      <c r="Z48" s="147"/>
      <c r="AA48" s="147"/>
      <c r="AB48" s="147"/>
    </row>
    <row r="49" spans="2:28" ht="18.75">
      <c r="B49" s="147"/>
      <c r="C49" s="147"/>
      <c r="D49" s="147"/>
      <c r="E49" s="614"/>
      <c r="F49" s="614"/>
      <c r="G49" s="614"/>
      <c r="H49" s="614"/>
      <c r="I49" s="614"/>
      <c r="J49" s="614"/>
      <c r="K49" s="614"/>
      <c r="L49" s="614"/>
      <c r="M49" s="614"/>
      <c r="N49" s="614"/>
      <c r="O49" s="614"/>
      <c r="P49" s="614"/>
      <c r="Q49" s="615"/>
      <c r="R49" s="615"/>
      <c r="S49" s="615"/>
      <c r="T49" s="615"/>
      <c r="U49" s="615"/>
      <c r="V49" s="615"/>
      <c r="W49" s="147"/>
      <c r="X49" s="147"/>
      <c r="Y49" s="147"/>
      <c r="Z49" s="147"/>
      <c r="AA49" s="147"/>
      <c r="AB49" s="147"/>
    </row>
    <row r="50" spans="2:28" ht="18.75">
      <c r="B50" s="147"/>
      <c r="C50" s="147"/>
      <c r="D50" s="147"/>
      <c r="E50" s="614"/>
      <c r="F50" s="614"/>
      <c r="G50" s="614"/>
      <c r="H50" s="614"/>
      <c r="I50" s="614"/>
      <c r="J50" s="614"/>
      <c r="K50" s="614"/>
      <c r="L50" s="614"/>
      <c r="M50" s="614"/>
      <c r="N50" s="614"/>
      <c r="O50" s="614"/>
      <c r="P50" s="614"/>
      <c r="Q50" s="615"/>
      <c r="R50" s="615"/>
      <c r="S50" s="615"/>
      <c r="T50" s="615"/>
      <c r="U50" s="615"/>
      <c r="V50" s="615"/>
      <c r="W50" s="147"/>
      <c r="X50" s="147"/>
      <c r="Y50" s="147"/>
      <c r="Z50" s="147"/>
      <c r="AA50" s="147"/>
      <c r="AB50" s="147"/>
    </row>
    <row r="51" spans="2:28" ht="18.75">
      <c r="B51" s="147"/>
      <c r="C51" s="147"/>
      <c r="D51" s="147"/>
      <c r="E51" s="614"/>
      <c r="F51" s="614"/>
      <c r="G51" s="614"/>
      <c r="H51" s="614"/>
      <c r="I51" s="614"/>
      <c r="J51" s="614"/>
      <c r="K51" s="614"/>
      <c r="L51" s="614"/>
      <c r="M51" s="614"/>
      <c r="N51" s="614"/>
      <c r="O51" s="614"/>
      <c r="P51" s="614"/>
      <c r="Q51" s="615"/>
      <c r="R51" s="615"/>
      <c r="S51" s="615"/>
      <c r="T51" s="615"/>
      <c r="U51" s="615"/>
      <c r="V51" s="615"/>
      <c r="W51" s="147"/>
      <c r="X51" s="147"/>
      <c r="Y51" s="147"/>
      <c r="Z51" s="147"/>
      <c r="AA51" s="147"/>
      <c r="AB51" s="147"/>
    </row>
    <row r="52" spans="2:28" ht="18.75">
      <c r="B52" s="147"/>
      <c r="C52" s="147"/>
      <c r="D52" s="147"/>
      <c r="E52" s="614"/>
      <c r="F52" s="614"/>
      <c r="G52" s="614"/>
      <c r="H52" s="614"/>
      <c r="I52" s="614"/>
      <c r="J52" s="614"/>
      <c r="K52" s="614"/>
      <c r="L52" s="614"/>
      <c r="M52" s="614"/>
      <c r="N52" s="614"/>
      <c r="O52" s="614"/>
      <c r="P52" s="614"/>
      <c r="Q52" s="615"/>
      <c r="R52" s="615"/>
      <c r="S52" s="615"/>
      <c r="T52" s="615"/>
      <c r="U52" s="615"/>
      <c r="V52" s="615"/>
      <c r="W52" s="147"/>
      <c r="X52" s="147"/>
      <c r="Y52" s="147"/>
      <c r="Z52" s="147"/>
      <c r="AA52" s="147"/>
      <c r="AB52" s="147"/>
    </row>
    <row r="53" spans="2:28" ht="18.75">
      <c r="B53" s="147"/>
      <c r="C53" s="147"/>
      <c r="D53" s="147"/>
      <c r="E53" s="614"/>
      <c r="F53" s="614"/>
      <c r="G53" s="614"/>
      <c r="H53" s="614"/>
      <c r="I53" s="614"/>
      <c r="J53" s="614"/>
      <c r="K53" s="614"/>
      <c r="L53" s="614"/>
      <c r="M53" s="614"/>
      <c r="N53" s="614"/>
      <c r="O53" s="614"/>
      <c r="P53" s="614"/>
      <c r="Q53" s="615"/>
      <c r="R53" s="615"/>
      <c r="S53" s="615"/>
      <c r="T53" s="615"/>
      <c r="U53" s="615"/>
      <c r="V53" s="615"/>
      <c r="W53" s="147"/>
      <c r="X53" s="147"/>
      <c r="Y53" s="147"/>
      <c r="Z53" s="147"/>
      <c r="AA53" s="147"/>
      <c r="AB53" s="147"/>
    </row>
    <row r="54" spans="2:28" ht="18.75">
      <c r="B54" s="147"/>
      <c r="C54" s="147"/>
      <c r="D54" s="147"/>
      <c r="E54" s="614"/>
      <c r="F54" s="614"/>
      <c r="G54" s="614"/>
      <c r="H54" s="614"/>
      <c r="I54" s="614"/>
      <c r="J54" s="614"/>
      <c r="K54" s="614"/>
      <c r="L54" s="614"/>
      <c r="M54" s="614"/>
      <c r="N54" s="614"/>
      <c r="O54" s="614"/>
      <c r="P54" s="614"/>
      <c r="Q54" s="615"/>
      <c r="R54" s="615"/>
      <c r="S54" s="615"/>
      <c r="T54" s="615"/>
      <c r="U54" s="615"/>
      <c r="V54" s="615"/>
      <c r="W54" s="147"/>
      <c r="X54" s="147"/>
      <c r="Y54" s="147"/>
      <c r="Z54" s="147"/>
      <c r="AA54" s="147"/>
      <c r="AB54" s="147"/>
    </row>
    <row r="55" spans="2:28" ht="18.75">
      <c r="B55" s="147"/>
      <c r="C55" s="147"/>
      <c r="D55" s="147"/>
      <c r="E55" s="614"/>
      <c r="F55" s="614"/>
      <c r="G55" s="614"/>
      <c r="H55" s="614"/>
      <c r="I55" s="614"/>
      <c r="J55" s="614"/>
      <c r="K55" s="614"/>
      <c r="L55" s="614"/>
      <c r="M55" s="614"/>
      <c r="N55" s="614"/>
      <c r="O55" s="614"/>
      <c r="P55" s="614"/>
      <c r="Q55" s="615"/>
      <c r="R55" s="615"/>
      <c r="S55" s="615"/>
      <c r="T55" s="615"/>
      <c r="U55" s="615"/>
      <c r="V55" s="615"/>
      <c r="W55" s="147"/>
      <c r="X55" s="147"/>
      <c r="Y55" s="147"/>
      <c r="Z55" s="147"/>
      <c r="AA55" s="147"/>
      <c r="AB55" s="147"/>
    </row>
    <row r="56" spans="2:28" ht="18.75">
      <c r="B56" s="147"/>
      <c r="C56" s="147"/>
      <c r="D56" s="147"/>
      <c r="E56" s="614"/>
      <c r="F56" s="614"/>
      <c r="G56" s="614"/>
      <c r="H56" s="614"/>
      <c r="I56" s="614"/>
      <c r="J56" s="614"/>
      <c r="K56" s="614"/>
      <c r="L56" s="614"/>
      <c r="M56" s="614"/>
      <c r="N56" s="614"/>
      <c r="O56" s="614"/>
      <c r="P56" s="614"/>
      <c r="Q56" s="615"/>
      <c r="R56" s="615"/>
      <c r="S56" s="615"/>
      <c r="T56" s="615"/>
      <c r="U56" s="615"/>
      <c r="V56" s="615"/>
      <c r="W56" s="147"/>
      <c r="X56" s="147"/>
      <c r="Y56" s="147"/>
      <c r="Z56" s="147"/>
      <c r="AA56" s="147"/>
      <c r="AB56" s="147"/>
    </row>
    <row r="57" spans="2:28" ht="18.75">
      <c r="B57" s="147"/>
      <c r="C57" s="147"/>
      <c r="D57" s="147"/>
      <c r="E57" s="614"/>
      <c r="F57" s="614"/>
      <c r="G57" s="614"/>
      <c r="H57" s="614"/>
      <c r="I57" s="614"/>
      <c r="J57" s="614"/>
      <c r="K57" s="614"/>
      <c r="L57" s="614"/>
      <c r="M57" s="614"/>
      <c r="N57" s="614"/>
      <c r="O57" s="614"/>
      <c r="P57" s="614"/>
      <c r="Q57" s="615"/>
      <c r="R57" s="615"/>
      <c r="S57" s="615"/>
      <c r="T57" s="615"/>
      <c r="U57" s="615"/>
      <c r="V57" s="615"/>
      <c r="W57" s="147"/>
      <c r="X57" s="147"/>
      <c r="Y57" s="147"/>
      <c r="Z57" s="147"/>
      <c r="AA57" s="147"/>
      <c r="AB57" s="147"/>
    </row>
    <row r="58" spans="2:28" ht="18.75">
      <c r="B58" s="147"/>
      <c r="C58" s="147"/>
      <c r="D58" s="147"/>
      <c r="E58" s="614"/>
      <c r="F58" s="614"/>
      <c r="G58" s="614"/>
      <c r="H58" s="614"/>
      <c r="I58" s="614"/>
      <c r="J58" s="614"/>
      <c r="K58" s="614"/>
      <c r="L58" s="614"/>
      <c r="M58" s="614"/>
      <c r="N58" s="614"/>
      <c r="O58" s="614"/>
      <c r="P58" s="614"/>
      <c r="Q58" s="615"/>
      <c r="R58" s="615"/>
      <c r="S58" s="615"/>
      <c r="T58" s="615"/>
      <c r="U58" s="615"/>
      <c r="V58" s="615"/>
      <c r="W58" s="147"/>
      <c r="X58" s="147"/>
      <c r="Y58" s="147"/>
      <c r="Z58" s="147"/>
      <c r="AA58" s="147"/>
      <c r="AB58" s="147"/>
    </row>
    <row r="59" spans="2:28" ht="18.75">
      <c r="B59" s="147"/>
      <c r="C59" s="147"/>
      <c r="D59" s="147"/>
      <c r="E59" s="614"/>
      <c r="F59" s="614"/>
      <c r="G59" s="614"/>
      <c r="H59" s="614"/>
      <c r="I59" s="614"/>
      <c r="J59" s="614"/>
      <c r="K59" s="614"/>
      <c r="L59" s="614"/>
      <c r="M59" s="614"/>
      <c r="N59" s="614"/>
      <c r="O59" s="614"/>
      <c r="P59" s="614"/>
      <c r="Q59" s="615"/>
      <c r="R59" s="615"/>
      <c r="S59" s="615"/>
      <c r="T59" s="615"/>
      <c r="U59" s="615"/>
      <c r="V59" s="615"/>
      <c r="W59" s="147"/>
      <c r="X59" s="147"/>
      <c r="Y59" s="147"/>
      <c r="Z59" s="147"/>
      <c r="AA59" s="147"/>
      <c r="AB59" s="147"/>
    </row>
    <row r="60" spans="2:28" ht="18.75">
      <c r="B60" s="147"/>
      <c r="C60" s="147"/>
      <c r="D60" s="147"/>
      <c r="E60" s="614"/>
      <c r="F60" s="614"/>
      <c r="G60" s="614"/>
      <c r="H60" s="614"/>
      <c r="I60" s="614"/>
      <c r="J60" s="614"/>
      <c r="K60" s="614"/>
      <c r="L60" s="614"/>
      <c r="M60" s="614"/>
      <c r="N60" s="614"/>
      <c r="O60" s="614"/>
      <c r="P60" s="614"/>
      <c r="Q60" s="615"/>
      <c r="R60" s="615"/>
      <c r="S60" s="615"/>
      <c r="T60" s="615"/>
      <c r="U60" s="615"/>
      <c r="V60" s="615"/>
      <c r="W60" s="147"/>
      <c r="X60" s="147"/>
      <c r="Y60" s="147"/>
      <c r="Z60" s="147"/>
      <c r="AA60" s="147"/>
      <c r="AB60" s="147"/>
    </row>
    <row r="61" spans="2:28" ht="18.75">
      <c r="B61" s="147"/>
      <c r="C61" s="147"/>
      <c r="D61" s="147"/>
      <c r="E61" s="614"/>
      <c r="F61" s="614"/>
      <c r="G61" s="614"/>
      <c r="H61" s="614"/>
      <c r="I61" s="614"/>
      <c r="J61" s="614"/>
      <c r="K61" s="614"/>
      <c r="L61" s="614"/>
      <c r="M61" s="614"/>
      <c r="N61" s="614"/>
      <c r="O61" s="614"/>
      <c r="P61" s="614"/>
      <c r="Q61" s="615"/>
      <c r="R61" s="615"/>
      <c r="S61" s="615"/>
      <c r="T61" s="615"/>
      <c r="U61" s="615"/>
      <c r="V61" s="615"/>
      <c r="W61" s="147"/>
      <c r="X61" s="147"/>
      <c r="Y61" s="147"/>
      <c r="Z61" s="147"/>
      <c r="AA61" s="147"/>
      <c r="AB61" s="147"/>
    </row>
    <row r="62" spans="2:28" ht="18.75">
      <c r="B62" s="147"/>
      <c r="C62" s="147"/>
      <c r="D62" s="147"/>
      <c r="E62" s="614"/>
      <c r="F62" s="614"/>
      <c r="G62" s="614"/>
      <c r="H62" s="614"/>
      <c r="I62" s="614"/>
      <c r="J62" s="614"/>
      <c r="K62" s="614"/>
      <c r="L62" s="614"/>
      <c r="M62" s="614"/>
      <c r="N62" s="614"/>
      <c r="O62" s="614"/>
      <c r="P62" s="614"/>
      <c r="Q62" s="615"/>
      <c r="R62" s="615"/>
      <c r="S62" s="615"/>
      <c r="T62" s="615"/>
      <c r="U62" s="615"/>
      <c r="V62" s="615"/>
      <c r="W62" s="147"/>
      <c r="X62" s="147"/>
      <c r="Y62" s="147"/>
      <c r="Z62" s="147"/>
      <c r="AA62" s="147"/>
      <c r="AB62" s="147"/>
    </row>
    <row r="63" spans="2:28" ht="18.75">
      <c r="B63" s="147"/>
      <c r="C63" s="147"/>
      <c r="D63" s="147"/>
      <c r="E63" s="614"/>
      <c r="F63" s="614"/>
      <c r="G63" s="614"/>
      <c r="H63" s="614"/>
      <c r="I63" s="614"/>
      <c r="J63" s="614"/>
      <c r="K63" s="614"/>
      <c r="L63" s="614"/>
      <c r="M63" s="614"/>
      <c r="N63" s="614"/>
      <c r="O63" s="614"/>
      <c r="P63" s="614"/>
      <c r="Q63" s="615"/>
      <c r="R63" s="615"/>
      <c r="S63" s="615"/>
      <c r="T63" s="615"/>
      <c r="U63" s="615"/>
      <c r="V63" s="615"/>
      <c r="W63" s="147"/>
      <c r="X63" s="147"/>
      <c r="Y63" s="147"/>
      <c r="Z63" s="147"/>
      <c r="AA63" s="147"/>
      <c r="AB63" s="147"/>
    </row>
    <row r="64" spans="2:28" ht="18.75">
      <c r="B64" s="147"/>
      <c r="C64" s="147"/>
      <c r="D64" s="147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4"/>
      <c r="P64" s="614"/>
      <c r="Q64" s="615"/>
      <c r="R64" s="615"/>
      <c r="S64" s="615"/>
      <c r="T64" s="615"/>
      <c r="U64" s="615"/>
      <c r="V64" s="615"/>
      <c r="W64" s="147"/>
      <c r="X64" s="147"/>
      <c r="Y64" s="147"/>
      <c r="Z64" s="147"/>
      <c r="AA64" s="147"/>
      <c r="AB64" s="147"/>
    </row>
    <row r="65" spans="2:28" ht="18.75">
      <c r="B65" s="147"/>
      <c r="C65" s="147"/>
      <c r="D65" s="147"/>
      <c r="E65" s="614"/>
      <c r="F65" s="614"/>
      <c r="G65" s="614"/>
      <c r="H65" s="614"/>
      <c r="I65" s="614"/>
      <c r="J65" s="614"/>
      <c r="K65" s="614"/>
      <c r="L65" s="614"/>
      <c r="M65" s="614"/>
      <c r="N65" s="614"/>
      <c r="O65" s="614"/>
      <c r="P65" s="614"/>
      <c r="Q65" s="615"/>
      <c r="R65" s="615"/>
      <c r="S65" s="615"/>
      <c r="T65" s="615"/>
      <c r="U65" s="615"/>
      <c r="V65" s="615"/>
      <c r="W65" s="147"/>
      <c r="X65" s="147"/>
      <c r="Y65" s="147"/>
      <c r="Z65" s="147"/>
      <c r="AA65" s="147"/>
      <c r="AB65" s="147"/>
    </row>
    <row r="66" spans="2:28" ht="18.75">
      <c r="B66" s="147"/>
      <c r="C66" s="147"/>
      <c r="D66" s="147"/>
      <c r="E66" s="614"/>
      <c r="F66" s="614"/>
      <c r="G66" s="614"/>
      <c r="H66" s="614"/>
      <c r="I66" s="614"/>
      <c r="J66" s="614"/>
      <c r="K66" s="614"/>
      <c r="L66" s="614"/>
      <c r="M66" s="614"/>
      <c r="N66" s="614"/>
      <c r="O66" s="614"/>
      <c r="P66" s="614"/>
      <c r="Q66" s="615"/>
      <c r="R66" s="615"/>
      <c r="S66" s="615"/>
      <c r="T66" s="615"/>
      <c r="U66" s="615"/>
      <c r="V66" s="615"/>
      <c r="W66" s="147"/>
      <c r="X66" s="147"/>
      <c r="Y66" s="147"/>
      <c r="Z66" s="147"/>
      <c r="AA66" s="147"/>
      <c r="AB66" s="147"/>
    </row>
    <row r="67" spans="2:28" ht="18.75">
      <c r="B67" s="147"/>
      <c r="C67" s="147"/>
      <c r="D67" s="147"/>
      <c r="E67" s="614"/>
      <c r="F67" s="614"/>
      <c r="G67" s="614"/>
      <c r="H67" s="614"/>
      <c r="I67" s="614"/>
      <c r="J67" s="614"/>
      <c r="K67" s="614"/>
      <c r="L67" s="614"/>
      <c r="M67" s="614"/>
      <c r="N67" s="614"/>
      <c r="O67" s="614"/>
      <c r="P67" s="614"/>
      <c r="Q67" s="615"/>
      <c r="R67" s="615"/>
      <c r="S67" s="615"/>
      <c r="T67" s="615"/>
      <c r="U67" s="615"/>
      <c r="V67" s="615"/>
      <c r="W67" s="147"/>
      <c r="X67" s="147"/>
      <c r="Y67" s="147"/>
      <c r="Z67" s="147"/>
      <c r="AA67" s="147"/>
      <c r="AB67" s="147"/>
    </row>
    <row r="68" spans="2:28" ht="18.75">
      <c r="B68" s="147"/>
      <c r="C68" s="147"/>
      <c r="D68" s="147"/>
      <c r="E68" s="614"/>
      <c r="F68" s="614"/>
      <c r="G68" s="614"/>
      <c r="H68" s="614"/>
      <c r="I68" s="614"/>
      <c r="J68" s="614"/>
      <c r="K68" s="614"/>
      <c r="L68" s="614"/>
      <c r="M68" s="614"/>
      <c r="N68" s="614"/>
      <c r="O68" s="614"/>
      <c r="P68" s="614"/>
      <c r="Q68" s="615"/>
      <c r="R68" s="615"/>
      <c r="S68" s="615"/>
      <c r="T68" s="615"/>
      <c r="U68" s="615"/>
      <c r="V68" s="615"/>
      <c r="W68" s="147"/>
      <c r="X68" s="147"/>
      <c r="Y68" s="147"/>
      <c r="Z68" s="147"/>
      <c r="AA68" s="147"/>
      <c r="AB68" s="147"/>
    </row>
    <row r="69" spans="2:28" ht="18.75">
      <c r="B69" s="147"/>
      <c r="C69" s="147"/>
      <c r="D69" s="147"/>
      <c r="E69" s="614"/>
      <c r="F69" s="614"/>
      <c r="G69" s="614"/>
      <c r="H69" s="614"/>
      <c r="I69" s="614"/>
      <c r="J69" s="614"/>
      <c r="K69" s="614"/>
      <c r="L69" s="614"/>
      <c r="M69" s="614"/>
      <c r="N69" s="614"/>
      <c r="O69" s="614"/>
      <c r="P69" s="614"/>
      <c r="Q69" s="615"/>
      <c r="R69" s="615"/>
      <c r="S69" s="615"/>
      <c r="T69" s="615"/>
      <c r="U69" s="615"/>
      <c r="V69" s="615"/>
      <c r="W69" s="147"/>
      <c r="X69" s="147"/>
      <c r="Y69" s="147"/>
      <c r="Z69" s="147"/>
      <c r="AA69" s="147"/>
      <c r="AB69" s="147"/>
    </row>
    <row r="70" spans="2:28" ht="18.75">
      <c r="B70" s="147"/>
      <c r="C70" s="147"/>
      <c r="D70" s="147"/>
      <c r="E70" s="614"/>
      <c r="F70" s="614"/>
      <c r="G70" s="614"/>
      <c r="H70" s="614"/>
      <c r="I70" s="614"/>
      <c r="J70" s="614"/>
      <c r="K70" s="614"/>
      <c r="L70" s="614"/>
      <c r="M70" s="614"/>
      <c r="N70" s="614"/>
      <c r="O70" s="614"/>
      <c r="P70" s="614"/>
      <c r="Q70" s="615"/>
      <c r="R70" s="615"/>
      <c r="S70" s="615"/>
      <c r="T70" s="615"/>
      <c r="U70" s="615"/>
      <c r="V70" s="615"/>
      <c r="W70" s="147"/>
      <c r="X70" s="147"/>
      <c r="Y70" s="147"/>
      <c r="Z70" s="147"/>
      <c r="AA70" s="147"/>
      <c r="AB70" s="147"/>
    </row>
    <row r="71" spans="2:28" ht="18.75">
      <c r="B71" s="147"/>
      <c r="C71" s="147"/>
      <c r="D71" s="147"/>
      <c r="E71" s="614"/>
      <c r="F71" s="614"/>
      <c r="G71" s="614"/>
      <c r="H71" s="614"/>
      <c r="I71" s="614"/>
      <c r="J71" s="614"/>
      <c r="K71" s="614"/>
      <c r="L71" s="614"/>
      <c r="M71" s="614"/>
      <c r="N71" s="614"/>
      <c r="O71" s="614"/>
      <c r="P71" s="614"/>
      <c r="Q71" s="615"/>
      <c r="R71" s="615"/>
      <c r="S71" s="615"/>
      <c r="T71" s="615"/>
      <c r="U71" s="615"/>
      <c r="V71" s="615"/>
      <c r="W71" s="147"/>
      <c r="X71" s="147"/>
      <c r="Y71" s="147"/>
      <c r="Z71" s="147"/>
      <c r="AA71" s="147"/>
      <c r="AB71" s="147"/>
    </row>
    <row r="72" spans="2:28" ht="18.75">
      <c r="B72" s="147"/>
      <c r="C72" s="147"/>
      <c r="D72" s="147"/>
      <c r="E72" s="614"/>
      <c r="F72" s="614"/>
      <c r="G72" s="614"/>
      <c r="H72" s="614"/>
      <c r="I72" s="614"/>
      <c r="J72" s="614"/>
      <c r="K72" s="614"/>
      <c r="L72" s="614"/>
      <c r="M72" s="614"/>
      <c r="N72" s="614"/>
      <c r="O72" s="614"/>
      <c r="P72" s="614"/>
      <c r="Q72" s="615"/>
      <c r="R72" s="615"/>
      <c r="S72" s="615"/>
      <c r="T72" s="615"/>
      <c r="U72" s="615"/>
      <c r="V72" s="615"/>
      <c r="W72" s="147"/>
      <c r="X72" s="147"/>
      <c r="Y72" s="147"/>
      <c r="Z72" s="147"/>
      <c r="AA72" s="147"/>
      <c r="AB72" s="147"/>
    </row>
    <row r="73" spans="2:28" ht="18.75">
      <c r="B73" s="147"/>
      <c r="C73" s="147"/>
      <c r="D73" s="147"/>
      <c r="E73" s="614"/>
      <c r="F73" s="614"/>
      <c r="G73" s="614"/>
      <c r="H73" s="614"/>
      <c r="I73" s="614"/>
      <c r="J73" s="614"/>
      <c r="K73" s="614"/>
      <c r="L73" s="614"/>
      <c r="M73" s="614"/>
      <c r="N73" s="614"/>
      <c r="O73" s="614"/>
      <c r="P73" s="614"/>
      <c r="Q73" s="615"/>
      <c r="R73" s="615"/>
      <c r="S73" s="615"/>
      <c r="T73" s="615"/>
      <c r="U73" s="615"/>
      <c r="V73" s="615"/>
      <c r="W73" s="147"/>
      <c r="X73" s="147"/>
      <c r="Y73" s="147"/>
      <c r="Z73" s="147"/>
      <c r="AA73" s="147"/>
      <c r="AB73" s="147"/>
    </row>
    <row r="74" spans="2:28" ht="18.75">
      <c r="B74" s="147"/>
      <c r="C74" s="147"/>
      <c r="D74" s="147"/>
      <c r="E74" s="614"/>
      <c r="F74" s="614"/>
      <c r="G74" s="614"/>
      <c r="H74" s="614"/>
      <c r="I74" s="614"/>
      <c r="J74" s="614"/>
      <c r="K74" s="614"/>
      <c r="L74" s="614"/>
      <c r="M74" s="614"/>
      <c r="N74" s="614"/>
      <c r="O74" s="614"/>
      <c r="P74" s="614"/>
      <c r="Q74" s="615"/>
      <c r="R74" s="615"/>
      <c r="S74" s="615"/>
      <c r="T74" s="615"/>
      <c r="U74" s="615"/>
      <c r="V74" s="615"/>
      <c r="W74" s="147"/>
      <c r="X74" s="147"/>
      <c r="Y74" s="147"/>
      <c r="Z74" s="147"/>
      <c r="AA74" s="147"/>
      <c r="AB74" s="147"/>
    </row>
    <row r="75" spans="2:28" ht="18.75">
      <c r="B75" s="147"/>
      <c r="C75" s="147"/>
      <c r="D75" s="147"/>
      <c r="E75" s="614"/>
      <c r="F75" s="614"/>
      <c r="G75" s="614"/>
      <c r="H75" s="614"/>
      <c r="I75" s="614"/>
      <c r="J75" s="614"/>
      <c r="K75" s="614"/>
      <c r="L75" s="614"/>
      <c r="M75" s="614"/>
      <c r="N75" s="614"/>
      <c r="O75" s="614"/>
      <c r="P75" s="614"/>
      <c r="Q75" s="615"/>
      <c r="R75" s="615"/>
      <c r="S75" s="615"/>
      <c r="T75" s="615"/>
      <c r="U75" s="615"/>
      <c r="V75" s="615"/>
      <c r="W75" s="147"/>
      <c r="X75" s="147"/>
      <c r="Y75" s="147"/>
      <c r="Z75" s="147"/>
      <c r="AA75" s="147"/>
      <c r="AB75" s="147"/>
    </row>
    <row r="76" spans="2:28" ht="18.75">
      <c r="B76" s="147"/>
      <c r="C76" s="147"/>
      <c r="D76" s="147"/>
      <c r="E76" s="614"/>
      <c r="F76" s="614"/>
      <c r="G76" s="614"/>
      <c r="H76" s="614"/>
      <c r="I76" s="614"/>
      <c r="J76" s="614"/>
      <c r="K76" s="614"/>
      <c r="L76" s="614"/>
      <c r="M76" s="614"/>
      <c r="N76" s="614"/>
      <c r="O76" s="614"/>
      <c r="P76" s="614"/>
      <c r="Q76" s="615"/>
      <c r="R76" s="615"/>
      <c r="S76" s="615"/>
      <c r="T76" s="615"/>
      <c r="U76" s="615"/>
      <c r="V76" s="615"/>
      <c r="W76" s="147"/>
      <c r="X76" s="147"/>
      <c r="Y76" s="147"/>
      <c r="Z76" s="147"/>
      <c r="AA76" s="147"/>
      <c r="AB76" s="147"/>
    </row>
    <row r="77" spans="2:28" ht="18.75">
      <c r="B77" s="147"/>
      <c r="C77" s="147"/>
      <c r="D77" s="147"/>
      <c r="E77" s="614"/>
      <c r="F77" s="614"/>
      <c r="G77" s="614"/>
      <c r="H77" s="614"/>
      <c r="I77" s="614"/>
      <c r="J77" s="614"/>
      <c r="K77" s="614"/>
      <c r="L77" s="614"/>
      <c r="M77" s="614"/>
      <c r="N77" s="614"/>
      <c r="O77" s="614"/>
      <c r="P77" s="614"/>
      <c r="Q77" s="615"/>
      <c r="R77" s="615"/>
      <c r="S77" s="615"/>
      <c r="T77" s="615"/>
      <c r="U77" s="615"/>
      <c r="V77" s="615"/>
      <c r="W77" s="147"/>
      <c r="X77" s="147"/>
      <c r="Y77" s="147"/>
      <c r="Z77" s="147"/>
      <c r="AA77" s="147"/>
      <c r="AB77" s="147"/>
    </row>
    <row r="78" spans="2:28" ht="18.75">
      <c r="B78" s="147"/>
      <c r="C78" s="147"/>
      <c r="D78" s="147"/>
      <c r="E78" s="614"/>
      <c r="F78" s="614"/>
      <c r="G78" s="614"/>
      <c r="H78" s="614"/>
      <c r="I78" s="614"/>
      <c r="J78" s="614"/>
      <c r="K78" s="614"/>
      <c r="L78" s="614"/>
      <c r="M78" s="614"/>
      <c r="N78" s="614"/>
      <c r="O78" s="614"/>
      <c r="P78" s="614"/>
      <c r="Q78" s="615"/>
      <c r="R78" s="615"/>
      <c r="S78" s="615"/>
      <c r="T78" s="615"/>
      <c r="U78" s="615"/>
      <c r="V78" s="615"/>
      <c r="W78" s="147"/>
      <c r="X78" s="147"/>
      <c r="Y78" s="147"/>
      <c r="Z78" s="147"/>
      <c r="AA78" s="147"/>
      <c r="AB78" s="147"/>
    </row>
    <row r="79" spans="2:28" ht="18.75">
      <c r="B79" s="147"/>
      <c r="C79" s="147"/>
      <c r="D79" s="147"/>
      <c r="E79" s="614"/>
      <c r="F79" s="614"/>
      <c r="G79" s="614"/>
      <c r="H79" s="614"/>
      <c r="I79" s="614"/>
      <c r="J79" s="614"/>
      <c r="K79" s="614"/>
      <c r="L79" s="614"/>
      <c r="M79" s="614"/>
      <c r="N79" s="614"/>
      <c r="O79" s="614"/>
      <c r="P79" s="614"/>
      <c r="Q79" s="615"/>
      <c r="R79" s="615"/>
      <c r="S79" s="615"/>
      <c r="T79" s="615"/>
      <c r="U79" s="615"/>
      <c r="V79" s="615"/>
      <c r="W79" s="147"/>
      <c r="X79" s="147"/>
      <c r="Y79" s="147"/>
      <c r="Z79" s="147"/>
      <c r="AA79" s="147"/>
      <c r="AB79" s="147"/>
    </row>
    <row r="80" spans="2:28" ht="18.75">
      <c r="B80" s="147"/>
      <c r="C80" s="147"/>
      <c r="D80" s="147"/>
      <c r="E80" s="614"/>
      <c r="F80" s="614"/>
      <c r="G80" s="614"/>
      <c r="H80" s="614"/>
      <c r="I80" s="614"/>
      <c r="J80" s="614"/>
      <c r="K80" s="614"/>
      <c r="L80" s="614"/>
      <c r="M80" s="614"/>
      <c r="N80" s="614"/>
      <c r="O80" s="614"/>
      <c r="P80" s="614"/>
      <c r="Q80" s="615"/>
      <c r="R80" s="615"/>
      <c r="S80" s="615"/>
      <c r="T80" s="615"/>
      <c r="U80" s="615"/>
      <c r="V80" s="615"/>
      <c r="W80" s="147"/>
      <c r="X80" s="147"/>
      <c r="Y80" s="147"/>
      <c r="Z80" s="147"/>
      <c r="AA80" s="147"/>
      <c r="AB80" s="147"/>
    </row>
    <row r="81" spans="2:28" ht="18.75">
      <c r="B81" s="147"/>
      <c r="C81" s="147"/>
      <c r="D81" s="147"/>
      <c r="E81" s="614"/>
      <c r="F81" s="614"/>
      <c r="G81" s="614"/>
      <c r="H81" s="614"/>
      <c r="I81" s="614"/>
      <c r="J81" s="614"/>
      <c r="K81" s="614"/>
      <c r="L81" s="614"/>
      <c r="M81" s="614"/>
      <c r="N81" s="614"/>
      <c r="O81" s="614"/>
      <c r="P81" s="614"/>
      <c r="Q81" s="615"/>
      <c r="R81" s="615"/>
      <c r="S81" s="615"/>
      <c r="T81" s="615"/>
      <c r="U81" s="615"/>
      <c r="V81" s="615"/>
      <c r="W81" s="147"/>
      <c r="X81" s="147"/>
      <c r="Y81" s="147"/>
      <c r="Z81" s="147"/>
      <c r="AA81" s="147"/>
      <c r="AB81" s="147"/>
    </row>
    <row r="82" spans="2:28" ht="18.75">
      <c r="B82" s="147"/>
      <c r="C82" s="147"/>
      <c r="D82" s="147"/>
      <c r="E82" s="614"/>
      <c r="F82" s="614"/>
      <c r="G82" s="614"/>
      <c r="H82" s="614"/>
      <c r="I82" s="614"/>
      <c r="J82" s="614"/>
      <c r="K82" s="614"/>
      <c r="L82" s="614"/>
      <c r="M82" s="614"/>
      <c r="N82" s="614"/>
      <c r="O82" s="614"/>
      <c r="P82" s="614"/>
      <c r="Q82" s="615"/>
      <c r="R82" s="615"/>
      <c r="S82" s="615"/>
      <c r="T82" s="615"/>
      <c r="U82" s="615"/>
      <c r="V82" s="615"/>
      <c r="W82" s="147"/>
      <c r="X82" s="147"/>
      <c r="Y82" s="147"/>
      <c r="Z82" s="147"/>
      <c r="AA82" s="147"/>
      <c r="AB82" s="147"/>
    </row>
    <row r="83" spans="2:28" ht="18.75">
      <c r="B83" s="147"/>
      <c r="C83" s="147"/>
      <c r="D83" s="147"/>
      <c r="E83" s="614"/>
      <c r="F83" s="614"/>
      <c r="G83" s="614"/>
      <c r="H83" s="614"/>
      <c r="I83" s="614"/>
      <c r="J83" s="614"/>
      <c r="K83" s="614"/>
      <c r="L83" s="614"/>
      <c r="M83" s="614"/>
      <c r="N83" s="614"/>
      <c r="O83" s="614"/>
      <c r="P83" s="614"/>
      <c r="Q83" s="615"/>
      <c r="R83" s="615"/>
      <c r="S83" s="615"/>
      <c r="T83" s="615"/>
      <c r="U83" s="615"/>
      <c r="V83" s="615"/>
      <c r="W83" s="147"/>
      <c r="X83" s="147"/>
      <c r="Y83" s="147"/>
      <c r="Z83" s="147"/>
      <c r="AA83" s="147"/>
      <c r="AB83" s="147"/>
    </row>
    <row r="84" spans="2:28" ht="18.75">
      <c r="B84" s="147"/>
      <c r="C84" s="147"/>
      <c r="D84" s="147"/>
      <c r="E84" s="614"/>
      <c r="F84" s="614"/>
      <c r="G84" s="614"/>
      <c r="H84" s="614"/>
      <c r="I84" s="614"/>
      <c r="J84" s="614"/>
      <c r="K84" s="614"/>
      <c r="L84" s="614"/>
      <c r="M84" s="614"/>
      <c r="N84" s="614"/>
      <c r="O84" s="614"/>
      <c r="P84" s="614"/>
      <c r="Q84" s="615"/>
      <c r="R84" s="615"/>
      <c r="S84" s="615"/>
      <c r="T84" s="615"/>
      <c r="U84" s="615"/>
      <c r="V84" s="615"/>
      <c r="W84" s="147"/>
      <c r="X84" s="147"/>
      <c r="Y84" s="147"/>
      <c r="Z84" s="147"/>
      <c r="AA84" s="147"/>
      <c r="AB84" s="147"/>
    </row>
    <row r="85" spans="2:28" ht="18.75">
      <c r="B85" s="147"/>
      <c r="C85" s="147"/>
      <c r="D85" s="147"/>
      <c r="E85" s="614"/>
      <c r="F85" s="614"/>
      <c r="G85" s="614"/>
      <c r="H85" s="614"/>
      <c r="I85" s="614"/>
      <c r="J85" s="614"/>
      <c r="K85" s="614"/>
      <c r="L85" s="614"/>
      <c r="M85" s="614"/>
      <c r="N85" s="614"/>
      <c r="O85" s="614"/>
      <c r="P85" s="614"/>
      <c r="Q85" s="615"/>
      <c r="R85" s="615"/>
      <c r="S85" s="615"/>
      <c r="T85" s="615"/>
      <c r="U85" s="615"/>
      <c r="V85" s="615"/>
      <c r="W85" s="147"/>
      <c r="X85" s="147"/>
      <c r="Y85" s="147"/>
      <c r="Z85" s="147"/>
      <c r="AA85" s="147"/>
      <c r="AB85" s="147"/>
    </row>
    <row r="86" spans="2:28" ht="18.75">
      <c r="B86" s="147"/>
      <c r="C86" s="147"/>
      <c r="D86" s="147"/>
      <c r="E86" s="614"/>
      <c r="F86" s="614"/>
      <c r="G86" s="614"/>
      <c r="H86" s="614"/>
      <c r="I86" s="614"/>
      <c r="J86" s="614"/>
      <c r="K86" s="614"/>
      <c r="L86" s="614"/>
      <c r="M86" s="614"/>
      <c r="N86" s="614"/>
      <c r="O86" s="614"/>
      <c r="P86" s="614"/>
      <c r="Q86" s="615"/>
      <c r="R86" s="615"/>
      <c r="S86" s="615"/>
      <c r="T86" s="615"/>
      <c r="U86" s="615"/>
      <c r="V86" s="615"/>
      <c r="W86" s="147"/>
      <c r="X86" s="147"/>
      <c r="Y86" s="147"/>
      <c r="Z86" s="147"/>
      <c r="AA86" s="147"/>
      <c r="AB86" s="147"/>
    </row>
    <row r="87" spans="2:28" ht="18.75">
      <c r="B87" s="147"/>
      <c r="C87" s="147"/>
      <c r="D87" s="147"/>
      <c r="E87" s="614"/>
      <c r="F87" s="614"/>
      <c r="G87" s="614"/>
      <c r="H87" s="614"/>
      <c r="I87" s="614"/>
      <c r="J87" s="614"/>
      <c r="K87" s="614"/>
      <c r="L87" s="614"/>
      <c r="M87" s="614"/>
      <c r="N87" s="614"/>
      <c r="O87" s="614"/>
      <c r="P87" s="614"/>
      <c r="Q87" s="615"/>
      <c r="R87" s="615"/>
      <c r="S87" s="615"/>
      <c r="T87" s="615"/>
      <c r="U87" s="615"/>
      <c r="V87" s="615"/>
      <c r="W87" s="147"/>
      <c r="X87" s="147"/>
      <c r="Y87" s="147"/>
      <c r="Z87" s="147"/>
      <c r="AA87" s="147"/>
      <c r="AB87" s="147"/>
    </row>
    <row r="88" spans="2:28" ht="18.75">
      <c r="B88" s="147"/>
      <c r="C88" s="147"/>
      <c r="D88" s="147"/>
      <c r="E88" s="614"/>
      <c r="F88" s="614"/>
      <c r="G88" s="614"/>
      <c r="H88" s="614"/>
      <c r="I88" s="614"/>
      <c r="J88" s="614"/>
      <c r="K88" s="614"/>
      <c r="L88" s="614"/>
      <c r="M88" s="614"/>
      <c r="N88" s="614"/>
      <c r="O88" s="614"/>
      <c r="P88" s="614"/>
      <c r="Q88" s="615"/>
      <c r="R88" s="615"/>
      <c r="S88" s="615"/>
      <c r="T88" s="615"/>
      <c r="U88" s="615"/>
      <c r="V88" s="615"/>
      <c r="W88" s="147"/>
      <c r="X88" s="147"/>
      <c r="Y88" s="147"/>
      <c r="Z88" s="147"/>
      <c r="AA88" s="147"/>
      <c r="AB88" s="147"/>
    </row>
    <row r="89" spans="2:28" ht="18.75">
      <c r="B89" s="147"/>
      <c r="C89" s="147"/>
      <c r="D89" s="147"/>
      <c r="E89" s="614"/>
      <c r="F89" s="614"/>
      <c r="G89" s="614"/>
      <c r="H89" s="614"/>
      <c r="I89" s="614"/>
      <c r="J89" s="614"/>
      <c r="K89" s="614"/>
      <c r="L89" s="614"/>
      <c r="M89" s="614"/>
      <c r="N89" s="614"/>
      <c r="O89" s="614"/>
      <c r="P89" s="614"/>
      <c r="Q89" s="615"/>
      <c r="R89" s="615"/>
      <c r="S89" s="615"/>
      <c r="T89" s="615"/>
      <c r="U89" s="615"/>
      <c r="V89" s="615"/>
      <c r="W89" s="147"/>
      <c r="X89" s="147"/>
      <c r="Y89" s="147"/>
      <c r="Z89" s="147"/>
      <c r="AA89" s="147"/>
      <c r="AB89" s="147"/>
    </row>
    <row r="90" spans="2:28" ht="18.75">
      <c r="B90" s="147"/>
      <c r="C90" s="147"/>
      <c r="D90" s="147"/>
      <c r="E90" s="614"/>
      <c r="F90" s="614"/>
      <c r="G90" s="614"/>
      <c r="H90" s="614"/>
      <c r="I90" s="614"/>
      <c r="J90" s="614"/>
      <c r="K90" s="614"/>
      <c r="L90" s="614"/>
      <c r="M90" s="614"/>
      <c r="N90" s="614"/>
      <c r="O90" s="614"/>
      <c r="P90" s="614"/>
      <c r="Q90" s="615"/>
      <c r="R90" s="615"/>
      <c r="S90" s="615"/>
      <c r="T90" s="615"/>
      <c r="U90" s="615"/>
      <c r="V90" s="615"/>
      <c r="W90" s="147"/>
      <c r="X90" s="147"/>
      <c r="Y90" s="147"/>
      <c r="Z90" s="147"/>
      <c r="AA90" s="147"/>
      <c r="AB90" s="147"/>
    </row>
    <row r="91" spans="2:28" ht="18.75">
      <c r="B91" s="147"/>
      <c r="C91" s="147"/>
      <c r="D91" s="147"/>
      <c r="E91" s="614"/>
      <c r="F91" s="614"/>
      <c r="G91" s="614"/>
      <c r="H91" s="614"/>
      <c r="I91" s="614"/>
      <c r="J91" s="614"/>
      <c r="K91" s="614"/>
      <c r="L91" s="614"/>
      <c r="M91" s="614"/>
      <c r="N91" s="614"/>
      <c r="O91" s="614"/>
      <c r="P91" s="614"/>
      <c r="Q91" s="615"/>
      <c r="R91" s="615"/>
      <c r="S91" s="615"/>
      <c r="T91" s="615"/>
      <c r="U91" s="615"/>
      <c r="V91" s="615"/>
      <c r="W91" s="147"/>
      <c r="X91" s="147"/>
      <c r="Y91" s="147"/>
      <c r="Z91" s="147"/>
      <c r="AA91" s="147"/>
      <c r="AB91" s="147"/>
    </row>
    <row r="92" spans="2:28" ht="18.75">
      <c r="B92" s="147"/>
      <c r="C92" s="147"/>
      <c r="D92" s="147"/>
      <c r="E92" s="614"/>
      <c r="F92" s="614"/>
      <c r="G92" s="614"/>
      <c r="H92" s="614"/>
      <c r="I92" s="614"/>
      <c r="J92" s="614"/>
      <c r="K92" s="614"/>
      <c r="L92" s="614"/>
      <c r="M92" s="614"/>
      <c r="N92" s="614"/>
      <c r="O92" s="614"/>
      <c r="P92" s="614"/>
      <c r="Q92" s="615"/>
      <c r="R92" s="615"/>
      <c r="S92" s="615"/>
      <c r="T92" s="615"/>
      <c r="U92" s="615"/>
      <c r="V92" s="615"/>
      <c r="W92" s="147"/>
      <c r="X92" s="147"/>
      <c r="Y92" s="147"/>
      <c r="Z92" s="147"/>
      <c r="AA92" s="147"/>
      <c r="AB92" s="147"/>
    </row>
    <row r="93" spans="2:28" ht="18.75">
      <c r="B93" s="147"/>
      <c r="C93" s="147"/>
      <c r="D93" s="147"/>
      <c r="E93" s="614"/>
      <c r="F93" s="614"/>
      <c r="G93" s="614"/>
      <c r="H93" s="614"/>
      <c r="I93" s="614"/>
      <c r="J93" s="614"/>
      <c r="K93" s="614"/>
      <c r="L93" s="614"/>
      <c r="M93" s="614"/>
      <c r="N93" s="614"/>
      <c r="O93" s="614"/>
      <c r="P93" s="614"/>
      <c r="Q93" s="615"/>
      <c r="R93" s="615"/>
      <c r="S93" s="615"/>
      <c r="T93" s="615"/>
      <c r="U93" s="615"/>
      <c r="V93" s="615"/>
      <c r="W93" s="147"/>
      <c r="X93" s="147"/>
      <c r="Y93" s="147"/>
      <c r="Z93" s="147"/>
      <c r="AA93" s="147"/>
      <c r="AB93" s="147"/>
    </row>
    <row r="94" spans="2:28" ht="18.75">
      <c r="B94" s="147"/>
      <c r="C94" s="147"/>
      <c r="D94" s="147"/>
      <c r="E94" s="614"/>
      <c r="F94" s="614"/>
      <c r="G94" s="614"/>
      <c r="H94" s="614"/>
      <c r="I94" s="614"/>
      <c r="J94" s="614"/>
      <c r="K94" s="614"/>
      <c r="L94" s="614"/>
      <c r="M94" s="614"/>
      <c r="N94" s="614"/>
      <c r="O94" s="614"/>
      <c r="P94" s="614"/>
      <c r="Q94" s="615"/>
      <c r="R94" s="615"/>
      <c r="S94" s="615"/>
      <c r="T94" s="615"/>
      <c r="U94" s="615"/>
      <c r="V94" s="615"/>
      <c r="W94" s="147"/>
      <c r="X94" s="147"/>
      <c r="Y94" s="147"/>
      <c r="Z94" s="147"/>
      <c r="AA94" s="147"/>
      <c r="AB94" s="147"/>
    </row>
    <row r="95" spans="2:28" ht="18.75">
      <c r="B95" s="147"/>
      <c r="C95" s="147"/>
      <c r="D95" s="147"/>
      <c r="E95" s="614"/>
      <c r="F95" s="614"/>
      <c r="G95" s="614"/>
      <c r="H95" s="614"/>
      <c r="I95" s="614"/>
      <c r="J95" s="614"/>
      <c r="K95" s="614"/>
      <c r="L95" s="614"/>
      <c r="M95" s="614"/>
      <c r="N95" s="614"/>
      <c r="O95" s="614"/>
      <c r="P95" s="614"/>
      <c r="Q95" s="615"/>
      <c r="R95" s="615"/>
      <c r="S95" s="615"/>
      <c r="T95" s="615"/>
      <c r="U95" s="615"/>
      <c r="V95" s="615"/>
      <c r="W95" s="147"/>
      <c r="X95" s="147"/>
      <c r="Y95" s="147"/>
      <c r="Z95" s="147"/>
      <c r="AA95" s="147"/>
      <c r="AB95" s="147"/>
    </row>
    <row r="96" spans="2:28" ht="18.75">
      <c r="B96" s="147"/>
      <c r="C96" s="147"/>
      <c r="D96" s="147"/>
      <c r="E96" s="614"/>
      <c r="F96" s="614"/>
      <c r="G96" s="614"/>
      <c r="H96" s="614"/>
      <c r="I96" s="614"/>
      <c r="J96" s="614"/>
      <c r="K96" s="614"/>
      <c r="L96" s="614"/>
      <c r="M96" s="614"/>
      <c r="N96" s="614"/>
      <c r="O96" s="614"/>
      <c r="P96" s="614"/>
      <c r="Q96" s="615"/>
      <c r="R96" s="615"/>
      <c r="S96" s="615"/>
      <c r="T96" s="615"/>
      <c r="U96" s="615"/>
      <c r="V96" s="615"/>
      <c r="W96" s="147"/>
      <c r="X96" s="147"/>
      <c r="Y96" s="147"/>
      <c r="Z96" s="147"/>
      <c r="AA96" s="147"/>
      <c r="AB96" s="147"/>
    </row>
    <row r="97" spans="2:28" ht="18.75">
      <c r="B97" s="147"/>
      <c r="C97" s="147"/>
      <c r="D97" s="147"/>
      <c r="E97" s="614"/>
      <c r="F97" s="614"/>
      <c r="G97" s="614"/>
      <c r="H97" s="614"/>
      <c r="I97" s="614"/>
      <c r="J97" s="614"/>
      <c r="K97" s="614"/>
      <c r="L97" s="614"/>
      <c r="M97" s="614"/>
      <c r="N97" s="614"/>
      <c r="O97" s="614"/>
      <c r="P97" s="614"/>
      <c r="Q97" s="615"/>
      <c r="R97" s="615"/>
      <c r="S97" s="615"/>
      <c r="T97" s="615"/>
      <c r="U97" s="615"/>
      <c r="V97" s="615"/>
      <c r="W97" s="147"/>
      <c r="X97" s="147"/>
      <c r="Y97" s="147"/>
      <c r="Z97" s="147"/>
      <c r="AA97" s="147"/>
      <c r="AB97" s="147"/>
    </row>
    <row r="98" spans="2:28" ht="18.75">
      <c r="B98" s="147"/>
      <c r="C98" s="147"/>
      <c r="D98" s="147"/>
      <c r="E98" s="614"/>
      <c r="F98" s="614"/>
      <c r="G98" s="614"/>
      <c r="H98" s="614"/>
      <c r="I98" s="614"/>
      <c r="J98" s="614"/>
      <c r="K98" s="614"/>
      <c r="L98" s="614"/>
      <c r="M98" s="614"/>
      <c r="N98" s="614"/>
      <c r="O98" s="614"/>
      <c r="P98" s="614"/>
      <c r="Q98" s="615"/>
      <c r="R98" s="615"/>
      <c r="S98" s="615"/>
      <c r="T98" s="615"/>
      <c r="U98" s="615"/>
      <c r="V98" s="615"/>
      <c r="W98" s="147"/>
      <c r="X98" s="147"/>
      <c r="Y98" s="147"/>
      <c r="Z98" s="147"/>
      <c r="AA98" s="147"/>
      <c r="AB98" s="147"/>
    </row>
    <row r="99" spans="2:28" ht="18.75">
      <c r="B99" s="147"/>
      <c r="C99" s="147"/>
      <c r="D99" s="147"/>
      <c r="E99" s="614"/>
      <c r="F99" s="614"/>
      <c r="G99" s="614"/>
      <c r="H99" s="614"/>
      <c r="I99" s="614"/>
      <c r="J99" s="614"/>
      <c r="K99" s="614"/>
      <c r="L99" s="614"/>
      <c r="M99" s="614"/>
      <c r="N99" s="614"/>
      <c r="O99" s="614"/>
      <c r="P99" s="614"/>
      <c r="Q99" s="615"/>
      <c r="R99" s="615"/>
      <c r="S99" s="615"/>
      <c r="T99" s="615"/>
      <c r="U99" s="615"/>
      <c r="V99" s="615"/>
      <c r="W99" s="147"/>
      <c r="X99" s="147"/>
      <c r="Y99" s="147"/>
      <c r="Z99" s="147"/>
      <c r="AA99" s="147"/>
      <c r="AB99" s="147"/>
    </row>
    <row r="100" spans="2:28" ht="18.75">
      <c r="B100" s="147"/>
      <c r="C100" s="147"/>
      <c r="D100" s="147"/>
      <c r="E100" s="614"/>
      <c r="F100" s="614"/>
      <c r="G100" s="614"/>
      <c r="H100" s="614"/>
      <c r="I100" s="614"/>
      <c r="J100" s="614"/>
      <c r="K100" s="614"/>
      <c r="L100" s="614"/>
      <c r="M100" s="614"/>
      <c r="N100" s="614"/>
      <c r="O100" s="614"/>
      <c r="P100" s="614"/>
      <c r="Q100" s="615"/>
      <c r="R100" s="615"/>
      <c r="S100" s="615"/>
      <c r="T100" s="615"/>
      <c r="U100" s="615"/>
      <c r="V100" s="615"/>
      <c r="W100" s="147"/>
      <c r="X100" s="147"/>
      <c r="Y100" s="147"/>
      <c r="Z100" s="147"/>
      <c r="AA100" s="147"/>
      <c r="AB100" s="147"/>
    </row>
    <row r="101" spans="2:28" ht="18.75">
      <c r="B101" s="147"/>
      <c r="C101" s="147"/>
      <c r="D101" s="147"/>
      <c r="E101" s="614"/>
      <c r="F101" s="614"/>
      <c r="G101" s="614"/>
      <c r="H101" s="614"/>
      <c r="I101" s="614"/>
      <c r="J101" s="614"/>
      <c r="K101" s="614"/>
      <c r="L101" s="614"/>
      <c r="M101" s="614"/>
      <c r="N101" s="614"/>
      <c r="O101" s="614"/>
      <c r="P101" s="614"/>
      <c r="Q101" s="615"/>
      <c r="R101" s="615"/>
      <c r="S101" s="615"/>
      <c r="T101" s="615"/>
      <c r="U101" s="615"/>
      <c r="V101" s="615"/>
      <c r="W101" s="147"/>
      <c r="X101" s="147"/>
      <c r="Y101" s="147"/>
      <c r="Z101" s="147"/>
      <c r="AA101" s="147"/>
      <c r="AB101" s="147"/>
    </row>
    <row r="102" spans="2:28" ht="18.75">
      <c r="B102" s="147"/>
      <c r="C102" s="147"/>
      <c r="D102" s="147"/>
      <c r="E102" s="614"/>
      <c r="F102" s="614"/>
      <c r="G102" s="614"/>
      <c r="H102" s="614"/>
      <c r="I102" s="614"/>
      <c r="J102" s="614"/>
      <c r="K102" s="614"/>
      <c r="L102" s="614"/>
      <c r="M102" s="614"/>
      <c r="N102" s="614"/>
      <c r="O102" s="614"/>
      <c r="P102" s="614"/>
      <c r="Q102" s="615"/>
      <c r="R102" s="615"/>
      <c r="S102" s="615"/>
      <c r="T102" s="615"/>
      <c r="U102" s="615"/>
      <c r="V102" s="615"/>
      <c r="W102" s="147"/>
      <c r="X102" s="147"/>
      <c r="Y102" s="147"/>
      <c r="Z102" s="147"/>
      <c r="AA102" s="147"/>
      <c r="AB102" s="147"/>
    </row>
    <row r="103" spans="2:28" ht="18.75">
      <c r="B103" s="147"/>
      <c r="C103" s="147"/>
      <c r="D103" s="147"/>
      <c r="E103" s="614"/>
      <c r="F103" s="614"/>
      <c r="G103" s="614"/>
      <c r="H103" s="614"/>
      <c r="I103" s="614"/>
      <c r="J103" s="614"/>
      <c r="K103" s="614"/>
      <c r="L103" s="614"/>
      <c r="M103" s="614"/>
      <c r="N103" s="614"/>
      <c r="O103" s="614"/>
      <c r="P103" s="614"/>
      <c r="Q103" s="615"/>
      <c r="R103" s="615"/>
      <c r="S103" s="615"/>
      <c r="T103" s="615"/>
      <c r="U103" s="615"/>
      <c r="V103" s="615"/>
      <c r="W103" s="147"/>
      <c r="X103" s="147"/>
      <c r="Y103" s="147"/>
      <c r="Z103" s="147"/>
      <c r="AA103" s="147"/>
      <c r="AB103" s="147"/>
    </row>
    <row r="104" spans="2:28" ht="18.75">
      <c r="B104" s="147"/>
      <c r="C104" s="147"/>
      <c r="D104" s="147"/>
      <c r="E104" s="614"/>
      <c r="F104" s="614"/>
      <c r="G104" s="614"/>
      <c r="H104" s="614"/>
      <c r="I104" s="614"/>
      <c r="J104" s="614"/>
      <c r="K104" s="614"/>
      <c r="L104" s="614"/>
      <c r="M104" s="614"/>
      <c r="N104" s="614"/>
      <c r="O104" s="614"/>
      <c r="P104" s="614"/>
      <c r="Q104" s="615"/>
      <c r="R104" s="615"/>
      <c r="S104" s="615"/>
      <c r="T104" s="615"/>
      <c r="U104" s="615"/>
      <c r="V104" s="615"/>
      <c r="W104" s="147"/>
      <c r="X104" s="147"/>
      <c r="Y104" s="147"/>
      <c r="Z104" s="147"/>
      <c r="AA104" s="147"/>
      <c r="AB104" s="147"/>
    </row>
    <row r="105" spans="2:28" ht="18.75">
      <c r="B105" s="147"/>
      <c r="C105" s="147"/>
      <c r="D105" s="147"/>
      <c r="E105" s="614"/>
      <c r="F105" s="614"/>
      <c r="G105" s="614"/>
      <c r="H105" s="614"/>
      <c r="I105" s="614"/>
      <c r="J105" s="614"/>
      <c r="K105" s="614"/>
      <c r="L105" s="614"/>
      <c r="M105" s="614"/>
      <c r="N105" s="614"/>
      <c r="O105" s="614"/>
      <c r="P105" s="614"/>
      <c r="Q105" s="615"/>
      <c r="R105" s="615"/>
      <c r="S105" s="615"/>
      <c r="T105" s="615"/>
      <c r="U105" s="615"/>
      <c r="V105" s="615"/>
      <c r="W105" s="147"/>
      <c r="X105" s="147"/>
      <c r="Y105" s="147"/>
      <c r="Z105" s="147"/>
      <c r="AA105" s="147"/>
      <c r="AB105" s="147"/>
    </row>
    <row r="106" spans="2:28" ht="18.75">
      <c r="B106" s="147"/>
      <c r="C106" s="147"/>
      <c r="D106" s="147"/>
      <c r="E106" s="614"/>
      <c r="F106" s="614"/>
      <c r="G106" s="614"/>
      <c r="H106" s="614"/>
      <c r="I106" s="614"/>
      <c r="J106" s="614"/>
      <c r="K106" s="614"/>
      <c r="L106" s="614"/>
      <c r="M106" s="614"/>
      <c r="N106" s="614"/>
      <c r="O106" s="614"/>
      <c r="P106" s="614"/>
      <c r="Q106" s="615"/>
      <c r="R106" s="615"/>
      <c r="S106" s="615"/>
      <c r="T106" s="615"/>
      <c r="U106" s="615"/>
      <c r="V106" s="615"/>
      <c r="W106" s="147"/>
      <c r="X106" s="147"/>
      <c r="Y106" s="147"/>
      <c r="Z106" s="147"/>
      <c r="AA106" s="147"/>
      <c r="AB106" s="147"/>
    </row>
    <row r="107" spans="2:28" ht="18.75">
      <c r="B107" s="147"/>
      <c r="C107" s="147"/>
      <c r="D107" s="147"/>
      <c r="E107" s="614"/>
      <c r="F107" s="614"/>
      <c r="G107" s="614"/>
      <c r="H107" s="614"/>
      <c r="I107" s="614"/>
      <c r="J107" s="614"/>
      <c r="K107" s="614"/>
      <c r="L107" s="614"/>
      <c r="M107" s="614"/>
      <c r="N107" s="614"/>
      <c r="O107" s="614"/>
      <c r="P107" s="614"/>
      <c r="Q107" s="615"/>
      <c r="R107" s="615"/>
      <c r="S107" s="615"/>
      <c r="T107" s="615"/>
      <c r="U107" s="615"/>
      <c r="V107" s="615"/>
      <c r="W107" s="147"/>
      <c r="X107" s="147"/>
      <c r="Y107" s="147"/>
      <c r="Z107" s="147"/>
      <c r="AA107" s="147"/>
      <c r="AB107" s="147"/>
    </row>
    <row r="108" spans="2:28" ht="18.75">
      <c r="B108" s="147"/>
      <c r="C108" s="147"/>
      <c r="D108" s="147"/>
      <c r="E108" s="614"/>
      <c r="F108" s="614"/>
      <c r="G108" s="614"/>
      <c r="H108" s="614"/>
      <c r="I108" s="614"/>
      <c r="J108" s="614"/>
      <c r="K108" s="614"/>
      <c r="L108" s="614"/>
      <c r="M108" s="614"/>
      <c r="N108" s="614"/>
      <c r="O108" s="614"/>
      <c r="P108" s="614"/>
      <c r="Q108" s="615"/>
      <c r="R108" s="615"/>
      <c r="S108" s="615"/>
      <c r="T108" s="615"/>
      <c r="U108" s="615"/>
      <c r="V108" s="615"/>
      <c r="W108" s="147"/>
      <c r="X108" s="147"/>
      <c r="Y108" s="147"/>
      <c r="Z108" s="147"/>
      <c r="AA108" s="147"/>
      <c r="AB108" s="147"/>
    </row>
    <row r="109" spans="2:28" ht="18.75">
      <c r="B109" s="147"/>
      <c r="C109" s="147"/>
      <c r="D109" s="147"/>
      <c r="E109" s="614"/>
      <c r="F109" s="614"/>
      <c r="G109" s="614"/>
      <c r="H109" s="614"/>
      <c r="I109" s="614"/>
      <c r="J109" s="614"/>
      <c r="K109" s="614"/>
      <c r="L109" s="614"/>
      <c r="M109" s="614"/>
      <c r="N109" s="614"/>
      <c r="O109" s="614"/>
      <c r="P109" s="614"/>
      <c r="Q109" s="615"/>
      <c r="R109" s="615"/>
      <c r="S109" s="615"/>
      <c r="T109" s="615"/>
      <c r="U109" s="615"/>
      <c r="V109" s="615"/>
      <c r="W109" s="147"/>
      <c r="X109" s="147"/>
      <c r="Y109" s="147"/>
      <c r="Z109" s="147"/>
      <c r="AA109" s="147"/>
      <c r="AB109" s="147"/>
    </row>
    <row r="110" spans="2:28" ht="18.75">
      <c r="B110" s="147"/>
      <c r="C110" s="147"/>
      <c r="D110" s="147"/>
      <c r="E110" s="614"/>
      <c r="F110" s="614"/>
      <c r="G110" s="614"/>
      <c r="H110" s="614"/>
      <c r="I110" s="614"/>
      <c r="J110" s="614"/>
      <c r="K110" s="614"/>
      <c r="L110" s="614"/>
      <c r="M110" s="614"/>
      <c r="N110" s="614"/>
      <c r="O110" s="614"/>
      <c r="P110" s="614"/>
      <c r="Q110" s="615"/>
      <c r="R110" s="615"/>
      <c r="S110" s="615"/>
      <c r="T110" s="615"/>
      <c r="U110" s="615"/>
      <c r="V110" s="615"/>
      <c r="W110" s="147"/>
      <c r="X110" s="147"/>
      <c r="Y110" s="147"/>
      <c r="Z110" s="147"/>
      <c r="AA110" s="147"/>
      <c r="AB110" s="147"/>
    </row>
    <row r="111" spans="2:28" ht="18.75">
      <c r="B111" s="147"/>
      <c r="C111" s="147"/>
      <c r="D111" s="147"/>
      <c r="E111" s="614"/>
      <c r="F111" s="614"/>
      <c r="G111" s="614"/>
      <c r="H111" s="614"/>
      <c r="I111" s="614"/>
      <c r="J111" s="614"/>
      <c r="K111" s="614"/>
      <c r="L111" s="614"/>
      <c r="M111" s="614"/>
      <c r="N111" s="614"/>
      <c r="O111" s="614"/>
      <c r="P111" s="614"/>
      <c r="Q111" s="615"/>
      <c r="R111" s="615"/>
      <c r="S111" s="615"/>
      <c r="T111" s="615"/>
      <c r="U111" s="615"/>
      <c r="V111" s="615"/>
      <c r="W111" s="147"/>
      <c r="X111" s="147"/>
      <c r="Y111" s="147"/>
      <c r="Z111" s="147"/>
      <c r="AA111" s="147"/>
      <c r="AB111" s="147"/>
    </row>
    <row r="112" spans="2:28" ht="18.75">
      <c r="B112" s="147"/>
      <c r="C112" s="147"/>
      <c r="D112" s="147"/>
      <c r="E112" s="614"/>
      <c r="F112" s="614"/>
      <c r="G112" s="614"/>
      <c r="H112" s="614"/>
      <c r="I112" s="614"/>
      <c r="J112" s="614"/>
      <c r="K112" s="614"/>
      <c r="L112" s="614"/>
      <c r="M112" s="614"/>
      <c r="N112" s="614"/>
      <c r="O112" s="614"/>
      <c r="P112" s="614"/>
      <c r="Q112" s="615"/>
      <c r="R112" s="615"/>
      <c r="S112" s="615"/>
      <c r="T112" s="615"/>
      <c r="U112" s="615"/>
      <c r="V112" s="615"/>
      <c r="W112" s="147"/>
      <c r="X112" s="147"/>
      <c r="Y112" s="147"/>
      <c r="Z112" s="147"/>
      <c r="AA112" s="147"/>
      <c r="AB112" s="147"/>
    </row>
    <row r="113" spans="2:28" ht="18.75">
      <c r="B113" s="147"/>
      <c r="C113" s="147"/>
      <c r="D113" s="147"/>
      <c r="E113" s="614"/>
      <c r="F113" s="614"/>
      <c r="G113" s="614"/>
      <c r="H113" s="614"/>
      <c r="I113" s="614"/>
      <c r="J113" s="614"/>
      <c r="K113" s="614"/>
      <c r="L113" s="614"/>
      <c r="M113" s="614"/>
      <c r="N113" s="614"/>
      <c r="O113" s="614"/>
      <c r="P113" s="614"/>
      <c r="Q113" s="615"/>
      <c r="R113" s="615"/>
      <c r="S113" s="615"/>
      <c r="T113" s="615"/>
      <c r="U113" s="615"/>
      <c r="V113" s="615"/>
      <c r="W113" s="147"/>
      <c r="X113" s="147"/>
      <c r="Y113" s="147"/>
      <c r="Z113" s="147"/>
      <c r="AA113" s="147"/>
      <c r="AB113" s="147"/>
    </row>
    <row r="114" spans="2:28" ht="18.75">
      <c r="B114" s="147"/>
      <c r="C114" s="147"/>
      <c r="D114" s="147"/>
      <c r="E114" s="614"/>
      <c r="F114" s="614"/>
      <c r="G114" s="614"/>
      <c r="H114" s="614"/>
      <c r="I114" s="614"/>
      <c r="J114" s="614"/>
      <c r="K114" s="614"/>
      <c r="L114" s="614"/>
      <c r="M114" s="614"/>
      <c r="N114" s="614"/>
      <c r="O114" s="614"/>
      <c r="P114" s="614"/>
      <c r="Q114" s="615"/>
      <c r="R114" s="615"/>
      <c r="S114" s="615"/>
      <c r="T114" s="615"/>
      <c r="U114" s="615"/>
      <c r="V114" s="615"/>
      <c r="W114" s="147"/>
      <c r="X114" s="147"/>
      <c r="Y114" s="147"/>
      <c r="Z114" s="147"/>
      <c r="AA114" s="147"/>
      <c r="AB114" s="147"/>
    </row>
    <row r="115" spans="2:28" ht="18.75">
      <c r="B115" s="147"/>
      <c r="C115" s="147"/>
      <c r="D115" s="147"/>
      <c r="E115" s="614"/>
      <c r="F115" s="614"/>
      <c r="G115" s="614"/>
      <c r="H115" s="614"/>
      <c r="I115" s="614"/>
      <c r="J115" s="614"/>
      <c r="K115" s="614"/>
      <c r="L115" s="614"/>
      <c r="M115" s="614"/>
      <c r="N115" s="614"/>
      <c r="O115" s="614"/>
      <c r="P115" s="614"/>
      <c r="Q115" s="615"/>
      <c r="R115" s="615"/>
      <c r="S115" s="615"/>
      <c r="T115" s="615"/>
      <c r="U115" s="615"/>
      <c r="V115" s="615"/>
      <c r="W115" s="147"/>
      <c r="X115" s="147"/>
      <c r="Y115" s="147"/>
      <c r="Z115" s="147"/>
      <c r="AA115" s="147"/>
      <c r="AB115" s="147"/>
    </row>
    <row r="116" spans="2:28" ht="18.75">
      <c r="B116" s="147"/>
      <c r="C116" s="147"/>
      <c r="D116" s="147"/>
      <c r="E116" s="614"/>
      <c r="F116" s="614"/>
      <c r="G116" s="614"/>
      <c r="H116" s="614"/>
      <c r="I116" s="614"/>
      <c r="J116" s="614"/>
      <c r="K116" s="614"/>
      <c r="L116" s="614"/>
      <c r="M116" s="614"/>
      <c r="N116" s="614"/>
      <c r="O116" s="614"/>
      <c r="P116" s="614"/>
      <c r="Q116" s="615"/>
      <c r="R116" s="615"/>
      <c r="S116" s="615"/>
      <c r="T116" s="615"/>
      <c r="U116" s="615"/>
      <c r="V116" s="615"/>
      <c r="W116" s="147"/>
      <c r="X116" s="147"/>
      <c r="Y116" s="147"/>
      <c r="Z116" s="147"/>
      <c r="AA116" s="147"/>
      <c r="AB116" s="147"/>
    </row>
    <row r="117" spans="2:28" ht="18.75">
      <c r="B117" s="147"/>
      <c r="C117" s="147"/>
      <c r="D117" s="147"/>
      <c r="E117" s="614"/>
      <c r="F117" s="614"/>
      <c r="G117" s="614"/>
      <c r="H117" s="614"/>
      <c r="I117" s="614"/>
      <c r="J117" s="614"/>
      <c r="K117" s="614"/>
      <c r="L117" s="614"/>
      <c r="M117" s="614"/>
      <c r="N117" s="614"/>
      <c r="O117" s="614"/>
      <c r="P117" s="614"/>
      <c r="Q117" s="615"/>
      <c r="R117" s="615"/>
      <c r="S117" s="615"/>
      <c r="T117" s="615"/>
      <c r="U117" s="615"/>
      <c r="V117" s="615"/>
      <c r="W117" s="147"/>
      <c r="X117" s="147"/>
      <c r="Y117" s="147"/>
      <c r="Z117" s="147"/>
      <c r="AA117" s="147"/>
      <c r="AB117" s="147"/>
    </row>
    <row r="118" spans="2:28" ht="18.75">
      <c r="B118" s="147"/>
      <c r="C118" s="147"/>
      <c r="D118" s="147"/>
      <c r="E118" s="614"/>
      <c r="F118" s="614"/>
      <c r="G118" s="614"/>
      <c r="H118" s="614"/>
      <c r="I118" s="614"/>
      <c r="J118" s="614"/>
      <c r="K118" s="614"/>
      <c r="L118" s="614"/>
      <c r="M118" s="614"/>
      <c r="N118" s="614"/>
      <c r="O118" s="614"/>
      <c r="P118" s="614"/>
      <c r="Q118" s="615"/>
      <c r="R118" s="615"/>
      <c r="S118" s="615"/>
      <c r="T118" s="615"/>
      <c r="U118" s="615"/>
      <c r="V118" s="615"/>
      <c r="W118" s="147"/>
      <c r="X118" s="147"/>
      <c r="Y118" s="147"/>
      <c r="Z118" s="147"/>
      <c r="AA118" s="147"/>
      <c r="AB118" s="147"/>
    </row>
    <row r="119" spans="2:28" ht="18.75">
      <c r="B119" s="147"/>
      <c r="C119" s="147"/>
      <c r="D119" s="147"/>
      <c r="E119" s="614"/>
      <c r="F119" s="614"/>
      <c r="G119" s="614"/>
      <c r="H119" s="614"/>
      <c r="I119" s="614"/>
      <c r="J119" s="614"/>
      <c r="K119" s="614"/>
      <c r="L119" s="614"/>
      <c r="M119" s="614"/>
      <c r="N119" s="614"/>
      <c r="O119" s="614"/>
      <c r="P119" s="614"/>
      <c r="Q119" s="615"/>
      <c r="R119" s="615"/>
      <c r="S119" s="615"/>
      <c r="T119" s="615"/>
      <c r="U119" s="615"/>
      <c r="V119" s="615"/>
      <c r="W119" s="147"/>
      <c r="X119" s="147"/>
      <c r="Y119" s="147"/>
      <c r="Z119" s="147"/>
      <c r="AA119" s="147"/>
      <c r="AB119" s="147"/>
    </row>
    <row r="120" spans="2:28" ht="18.75">
      <c r="B120" s="147"/>
      <c r="C120" s="147"/>
      <c r="D120" s="147"/>
      <c r="E120" s="614"/>
      <c r="F120" s="614"/>
      <c r="G120" s="614"/>
      <c r="H120" s="614"/>
      <c r="I120" s="614"/>
      <c r="J120" s="614"/>
      <c r="K120" s="614"/>
      <c r="L120" s="614"/>
      <c r="M120" s="614"/>
      <c r="N120" s="614"/>
      <c r="O120" s="614"/>
      <c r="P120" s="614"/>
      <c r="Q120" s="615"/>
      <c r="R120" s="615"/>
      <c r="S120" s="615"/>
      <c r="T120" s="615"/>
      <c r="U120" s="615"/>
      <c r="V120" s="615"/>
      <c r="W120" s="147"/>
      <c r="X120" s="147"/>
      <c r="Y120" s="147"/>
      <c r="Z120" s="147"/>
      <c r="AA120" s="147"/>
      <c r="AB120" s="147"/>
    </row>
    <row r="121" spans="2:28" ht="18.75">
      <c r="B121" s="147"/>
      <c r="C121" s="147"/>
      <c r="D121" s="147"/>
      <c r="E121" s="614"/>
      <c r="F121" s="614"/>
      <c r="G121" s="614"/>
      <c r="H121" s="614"/>
      <c r="I121" s="614"/>
      <c r="J121" s="614"/>
      <c r="K121" s="614"/>
      <c r="L121" s="614"/>
      <c r="M121" s="614"/>
      <c r="N121" s="614"/>
      <c r="O121" s="614"/>
      <c r="P121" s="614"/>
      <c r="Q121" s="615"/>
      <c r="R121" s="615"/>
      <c r="S121" s="615"/>
      <c r="T121" s="615"/>
      <c r="U121" s="615"/>
      <c r="V121" s="615"/>
      <c r="W121" s="147"/>
      <c r="X121" s="147"/>
      <c r="Y121" s="147"/>
      <c r="Z121" s="147"/>
      <c r="AA121" s="147"/>
      <c r="AB121" s="147"/>
    </row>
    <row r="122" spans="2:28" ht="18.75">
      <c r="B122" s="147"/>
      <c r="C122" s="147"/>
      <c r="D122" s="147"/>
      <c r="E122" s="614"/>
      <c r="F122" s="614"/>
      <c r="G122" s="614"/>
      <c r="H122" s="614"/>
      <c r="I122" s="614"/>
      <c r="J122" s="614"/>
      <c r="K122" s="614"/>
      <c r="L122" s="614"/>
      <c r="M122" s="614"/>
      <c r="N122" s="614"/>
      <c r="O122" s="614"/>
      <c r="P122" s="614"/>
      <c r="Q122" s="615"/>
      <c r="R122" s="615"/>
      <c r="S122" s="615"/>
      <c r="T122" s="615"/>
      <c r="U122" s="615"/>
      <c r="V122" s="615"/>
      <c r="W122" s="147"/>
      <c r="X122" s="147"/>
      <c r="Y122" s="147"/>
      <c r="Z122" s="147"/>
      <c r="AA122" s="147"/>
      <c r="AB122" s="147"/>
    </row>
    <row r="123" spans="2:28" ht="18.75">
      <c r="B123" s="147"/>
      <c r="C123" s="147"/>
      <c r="D123" s="147"/>
      <c r="E123" s="614"/>
      <c r="F123" s="614"/>
      <c r="G123" s="614"/>
      <c r="H123" s="614"/>
      <c r="I123" s="614"/>
      <c r="J123" s="614"/>
      <c r="K123" s="614"/>
      <c r="L123" s="614"/>
      <c r="M123" s="614"/>
      <c r="N123" s="614"/>
      <c r="O123" s="614"/>
      <c r="P123" s="614"/>
      <c r="Q123" s="615"/>
      <c r="R123" s="615"/>
      <c r="S123" s="615"/>
      <c r="T123" s="615"/>
      <c r="U123" s="615"/>
      <c r="V123" s="615"/>
      <c r="W123" s="147"/>
      <c r="X123" s="147"/>
      <c r="Y123" s="147"/>
      <c r="Z123" s="147"/>
      <c r="AA123" s="147"/>
      <c r="AB123" s="147"/>
    </row>
    <row r="124" spans="2:28" ht="18.75">
      <c r="B124" s="147"/>
      <c r="C124" s="147"/>
      <c r="D124" s="147"/>
      <c r="E124" s="614"/>
      <c r="F124" s="614"/>
      <c r="G124" s="614"/>
      <c r="H124" s="614"/>
      <c r="I124" s="614"/>
      <c r="J124" s="614"/>
      <c r="K124" s="614"/>
      <c r="L124" s="614"/>
      <c r="M124" s="614"/>
      <c r="N124" s="614"/>
      <c r="O124" s="614"/>
      <c r="P124" s="614"/>
      <c r="Q124" s="615"/>
      <c r="R124" s="615"/>
      <c r="S124" s="615"/>
      <c r="T124" s="615"/>
      <c r="U124" s="615"/>
      <c r="V124" s="615"/>
      <c r="W124" s="147"/>
      <c r="X124" s="147"/>
      <c r="Y124" s="147"/>
      <c r="Z124" s="147"/>
      <c r="AA124" s="147"/>
      <c r="AB124" s="147"/>
    </row>
    <row r="125" spans="2:28" ht="18.75">
      <c r="B125" s="147"/>
      <c r="C125" s="147"/>
      <c r="D125" s="147"/>
      <c r="E125" s="614"/>
      <c r="F125" s="614"/>
      <c r="G125" s="614"/>
      <c r="H125" s="614"/>
      <c r="I125" s="614"/>
      <c r="J125" s="614"/>
      <c r="K125" s="614"/>
      <c r="L125" s="614"/>
      <c r="M125" s="614"/>
      <c r="N125" s="614"/>
      <c r="O125" s="614"/>
      <c r="P125" s="614"/>
      <c r="Q125" s="615"/>
      <c r="R125" s="615"/>
      <c r="S125" s="615"/>
      <c r="T125" s="615"/>
      <c r="U125" s="615"/>
      <c r="V125" s="615"/>
      <c r="W125" s="147"/>
      <c r="X125" s="147"/>
      <c r="Y125" s="147"/>
      <c r="Z125" s="147"/>
      <c r="AA125" s="147"/>
      <c r="AB125" s="147"/>
    </row>
    <row r="126" spans="2:28" ht="18.75">
      <c r="B126" s="147"/>
      <c r="C126" s="147"/>
      <c r="D126" s="147"/>
      <c r="E126" s="614"/>
      <c r="F126" s="614"/>
      <c r="G126" s="614"/>
      <c r="H126" s="614"/>
      <c r="I126" s="614"/>
      <c r="J126" s="614"/>
      <c r="K126" s="614"/>
      <c r="L126" s="614"/>
      <c r="M126" s="614"/>
      <c r="N126" s="614"/>
      <c r="O126" s="614"/>
      <c r="P126" s="614"/>
      <c r="Q126" s="615"/>
      <c r="R126" s="615"/>
      <c r="S126" s="615"/>
      <c r="T126" s="615"/>
      <c r="U126" s="615"/>
      <c r="V126" s="615"/>
      <c r="W126" s="147"/>
      <c r="X126" s="147"/>
      <c r="Y126" s="147"/>
      <c r="Z126" s="147"/>
      <c r="AA126" s="147"/>
      <c r="AB126" s="147"/>
    </row>
    <row r="127" spans="2:28" ht="18.75">
      <c r="B127" s="147"/>
      <c r="C127" s="147"/>
      <c r="D127" s="147"/>
      <c r="E127" s="614"/>
      <c r="F127" s="614"/>
      <c r="G127" s="614"/>
      <c r="H127" s="614"/>
      <c r="I127" s="614"/>
      <c r="J127" s="614"/>
      <c r="K127" s="614"/>
      <c r="L127" s="614"/>
      <c r="M127" s="614"/>
      <c r="N127" s="614"/>
      <c r="O127" s="614"/>
      <c r="P127" s="614"/>
      <c r="Q127" s="615"/>
      <c r="R127" s="615"/>
      <c r="S127" s="615"/>
      <c r="T127" s="615"/>
      <c r="U127" s="615"/>
      <c r="V127" s="615"/>
      <c r="W127" s="147"/>
      <c r="X127" s="147"/>
      <c r="Y127" s="147"/>
      <c r="Z127" s="147"/>
      <c r="AA127" s="147"/>
      <c r="AB127" s="147"/>
    </row>
    <row r="128" spans="2:28" ht="18.75">
      <c r="B128" s="147"/>
      <c r="C128" s="147"/>
      <c r="D128" s="147"/>
      <c r="E128" s="614"/>
      <c r="F128" s="614"/>
      <c r="G128" s="614"/>
      <c r="H128" s="614"/>
      <c r="I128" s="614"/>
      <c r="J128" s="614"/>
      <c r="K128" s="614"/>
      <c r="L128" s="614"/>
      <c r="M128" s="614"/>
      <c r="N128" s="614"/>
      <c r="O128" s="614"/>
      <c r="P128" s="614"/>
      <c r="Q128" s="615"/>
      <c r="R128" s="615"/>
      <c r="S128" s="615"/>
      <c r="T128" s="615"/>
      <c r="U128" s="615"/>
      <c r="V128" s="615"/>
      <c r="W128" s="147"/>
      <c r="X128" s="147"/>
      <c r="Y128" s="147"/>
      <c r="Z128" s="147"/>
      <c r="AA128" s="147"/>
      <c r="AB128" s="147"/>
    </row>
    <row r="129" spans="2:28" ht="18.75">
      <c r="B129" s="147"/>
      <c r="C129" s="147"/>
      <c r="D129" s="147"/>
      <c r="E129" s="614"/>
      <c r="F129" s="614"/>
      <c r="G129" s="614"/>
      <c r="H129" s="614"/>
      <c r="I129" s="614"/>
      <c r="J129" s="614"/>
      <c r="K129" s="614"/>
      <c r="L129" s="614"/>
      <c r="M129" s="614"/>
      <c r="N129" s="614"/>
      <c r="O129" s="614"/>
      <c r="P129" s="614"/>
      <c r="Q129" s="615"/>
      <c r="R129" s="615"/>
      <c r="S129" s="615"/>
      <c r="T129" s="615"/>
      <c r="U129" s="615"/>
      <c r="V129" s="615"/>
      <c r="W129" s="147"/>
      <c r="X129" s="147"/>
      <c r="Y129" s="147"/>
      <c r="Z129" s="147"/>
      <c r="AA129" s="147"/>
      <c r="AB129" s="147"/>
    </row>
    <row r="130" spans="2:28" ht="18.75">
      <c r="B130" s="147"/>
      <c r="C130" s="147"/>
      <c r="D130" s="147"/>
      <c r="E130" s="614"/>
      <c r="F130" s="614"/>
      <c r="G130" s="614"/>
      <c r="H130" s="614"/>
      <c r="I130" s="614"/>
      <c r="J130" s="614"/>
      <c r="K130" s="614"/>
      <c r="L130" s="614"/>
      <c r="M130" s="614"/>
      <c r="N130" s="614"/>
      <c r="O130" s="614"/>
      <c r="P130" s="614"/>
      <c r="Q130" s="615"/>
      <c r="R130" s="615"/>
      <c r="S130" s="615"/>
      <c r="T130" s="615"/>
      <c r="U130" s="615"/>
      <c r="V130" s="615"/>
      <c r="W130" s="147"/>
      <c r="X130" s="147"/>
      <c r="Y130" s="147"/>
      <c r="Z130" s="147"/>
      <c r="AA130" s="147"/>
      <c r="AB130" s="147"/>
    </row>
    <row r="131" spans="2:28" ht="18.75">
      <c r="B131" s="147"/>
      <c r="C131" s="147"/>
      <c r="D131" s="147"/>
      <c r="E131" s="614"/>
      <c r="F131" s="614"/>
      <c r="G131" s="614"/>
      <c r="H131" s="614"/>
      <c r="I131" s="614"/>
      <c r="J131" s="614"/>
      <c r="K131" s="614"/>
      <c r="L131" s="614"/>
      <c r="M131" s="614"/>
      <c r="N131" s="614"/>
      <c r="O131" s="614"/>
      <c r="P131" s="614"/>
      <c r="Q131" s="615"/>
      <c r="R131" s="615"/>
      <c r="S131" s="615"/>
      <c r="T131" s="615"/>
      <c r="U131" s="615"/>
      <c r="V131" s="615"/>
      <c r="W131" s="147"/>
      <c r="X131" s="147"/>
      <c r="Y131" s="147"/>
      <c r="Z131" s="147"/>
      <c r="AA131" s="147"/>
      <c r="AB131" s="147"/>
    </row>
    <row r="132" spans="2:28" ht="18.75">
      <c r="B132" s="147"/>
      <c r="C132" s="147"/>
      <c r="D132" s="147"/>
      <c r="E132" s="614"/>
      <c r="F132" s="614"/>
      <c r="G132" s="614"/>
      <c r="H132" s="614"/>
      <c r="I132" s="614"/>
      <c r="J132" s="614"/>
      <c r="K132" s="614"/>
      <c r="L132" s="614"/>
      <c r="M132" s="614"/>
      <c r="N132" s="614"/>
      <c r="O132" s="614"/>
      <c r="P132" s="614"/>
      <c r="Q132" s="615"/>
      <c r="R132" s="615"/>
      <c r="S132" s="615"/>
      <c r="T132" s="615"/>
      <c r="U132" s="615"/>
      <c r="V132" s="615"/>
      <c r="W132" s="147"/>
      <c r="X132" s="147"/>
      <c r="Y132" s="147"/>
      <c r="Z132" s="147"/>
      <c r="AA132" s="147"/>
      <c r="AB132" s="147"/>
    </row>
    <row r="133" spans="2:28" ht="18.75">
      <c r="B133" s="147"/>
      <c r="C133" s="147"/>
      <c r="D133" s="147"/>
      <c r="E133" s="614"/>
      <c r="F133" s="614"/>
      <c r="G133" s="614"/>
      <c r="H133" s="614"/>
      <c r="I133" s="614"/>
      <c r="J133" s="614"/>
      <c r="K133" s="614"/>
      <c r="L133" s="614"/>
      <c r="M133" s="614"/>
      <c r="N133" s="614"/>
      <c r="O133" s="614"/>
      <c r="P133" s="614"/>
      <c r="Q133" s="615"/>
      <c r="R133" s="615"/>
      <c r="S133" s="615"/>
      <c r="T133" s="615"/>
      <c r="U133" s="615"/>
      <c r="V133" s="615"/>
      <c r="W133" s="147"/>
      <c r="X133" s="147"/>
      <c r="Y133" s="147"/>
      <c r="Z133" s="147"/>
      <c r="AA133" s="147"/>
      <c r="AB133" s="147"/>
    </row>
    <row r="134" spans="2:28" ht="18.75">
      <c r="B134" s="147"/>
      <c r="C134" s="147"/>
      <c r="D134" s="147"/>
      <c r="E134" s="614"/>
      <c r="F134" s="614"/>
      <c r="G134" s="614"/>
      <c r="H134" s="614"/>
      <c r="I134" s="614"/>
      <c r="J134" s="614"/>
      <c r="K134" s="614"/>
      <c r="L134" s="614"/>
      <c r="M134" s="614"/>
      <c r="N134" s="614"/>
      <c r="O134" s="614"/>
      <c r="P134" s="614"/>
      <c r="Q134" s="615"/>
      <c r="R134" s="615"/>
      <c r="S134" s="615"/>
      <c r="T134" s="615"/>
      <c r="U134" s="615"/>
      <c r="V134" s="615"/>
      <c r="W134" s="147"/>
      <c r="X134" s="147"/>
      <c r="Y134" s="147"/>
      <c r="Z134" s="147"/>
      <c r="AA134" s="147"/>
      <c r="AB134" s="147"/>
    </row>
    <row r="135" spans="2:28" ht="18.75">
      <c r="B135" s="147"/>
      <c r="C135" s="147"/>
      <c r="D135" s="147"/>
      <c r="E135" s="614"/>
      <c r="F135" s="614"/>
      <c r="G135" s="614"/>
      <c r="H135" s="614"/>
      <c r="I135" s="614"/>
      <c r="J135" s="614"/>
      <c r="K135" s="614"/>
      <c r="L135" s="614"/>
      <c r="M135" s="614"/>
      <c r="N135" s="614"/>
      <c r="O135" s="614"/>
      <c r="P135" s="614"/>
      <c r="Q135" s="615"/>
      <c r="R135" s="615"/>
      <c r="S135" s="615"/>
      <c r="T135" s="615"/>
      <c r="U135" s="615"/>
      <c r="V135" s="615"/>
      <c r="W135" s="147"/>
      <c r="X135" s="147"/>
      <c r="Y135" s="147"/>
      <c r="Z135" s="147"/>
      <c r="AA135" s="147"/>
      <c r="AB135" s="147"/>
    </row>
    <row r="136" spans="2:28" ht="18.75">
      <c r="B136" s="147"/>
      <c r="C136" s="147"/>
      <c r="D136" s="147"/>
      <c r="E136" s="614"/>
      <c r="F136" s="614"/>
      <c r="G136" s="614"/>
      <c r="H136" s="614"/>
      <c r="I136" s="614"/>
      <c r="J136" s="614"/>
      <c r="K136" s="614"/>
      <c r="L136" s="614"/>
      <c r="M136" s="614"/>
      <c r="N136" s="614"/>
      <c r="O136" s="614"/>
      <c r="P136" s="614"/>
      <c r="Q136" s="615"/>
      <c r="R136" s="615"/>
      <c r="S136" s="615"/>
      <c r="T136" s="615"/>
      <c r="U136" s="615"/>
      <c r="V136" s="615"/>
      <c r="W136" s="147"/>
      <c r="X136" s="147"/>
      <c r="Y136" s="147"/>
      <c r="Z136" s="147"/>
      <c r="AA136" s="147"/>
      <c r="AB136" s="147"/>
    </row>
    <row r="137" spans="2:28" ht="18.75">
      <c r="B137" s="147"/>
      <c r="C137" s="147"/>
      <c r="D137" s="147"/>
      <c r="E137" s="614"/>
      <c r="F137" s="614"/>
      <c r="G137" s="614"/>
      <c r="H137" s="614"/>
      <c r="I137" s="614"/>
      <c r="J137" s="614"/>
      <c r="K137" s="614"/>
      <c r="L137" s="614"/>
      <c r="M137" s="614"/>
      <c r="N137" s="614"/>
      <c r="O137" s="614"/>
      <c r="P137" s="614"/>
      <c r="Q137" s="615"/>
      <c r="R137" s="615"/>
      <c r="S137" s="615"/>
      <c r="T137" s="615"/>
      <c r="U137" s="615"/>
      <c r="V137" s="615"/>
      <c r="W137" s="147"/>
      <c r="X137" s="147"/>
      <c r="Y137" s="147"/>
      <c r="Z137" s="147"/>
      <c r="AA137" s="147"/>
      <c r="AB137" s="147"/>
    </row>
    <row r="138" spans="2:28" ht="18.75">
      <c r="B138" s="147"/>
      <c r="C138" s="147"/>
      <c r="D138" s="147"/>
      <c r="E138" s="614"/>
      <c r="F138" s="614"/>
      <c r="G138" s="614"/>
      <c r="H138" s="614"/>
      <c r="I138" s="614"/>
      <c r="J138" s="614"/>
      <c r="K138" s="614"/>
      <c r="L138" s="614"/>
      <c r="M138" s="614"/>
      <c r="N138" s="614"/>
      <c r="O138" s="614"/>
      <c r="P138" s="614"/>
      <c r="Q138" s="615"/>
      <c r="R138" s="615"/>
      <c r="S138" s="615"/>
      <c r="T138" s="615"/>
      <c r="U138" s="615"/>
      <c r="V138" s="615"/>
      <c r="W138" s="147"/>
      <c r="X138" s="147"/>
      <c r="Y138" s="147"/>
      <c r="Z138" s="147"/>
      <c r="AA138" s="147"/>
      <c r="AB138" s="147"/>
    </row>
    <row r="139" spans="2:28" ht="18.75">
      <c r="B139" s="147"/>
      <c r="C139" s="147"/>
      <c r="D139" s="147"/>
      <c r="E139" s="614"/>
      <c r="F139" s="614"/>
      <c r="G139" s="614"/>
      <c r="H139" s="614"/>
      <c r="I139" s="614"/>
      <c r="J139" s="614"/>
      <c r="K139" s="614"/>
      <c r="L139" s="614"/>
      <c r="M139" s="614"/>
      <c r="N139" s="614"/>
      <c r="O139" s="614"/>
      <c r="P139" s="614"/>
      <c r="Q139" s="615"/>
      <c r="R139" s="615"/>
      <c r="S139" s="615"/>
      <c r="T139" s="615"/>
      <c r="U139" s="615"/>
      <c r="V139" s="615"/>
      <c r="W139" s="147"/>
      <c r="X139" s="147"/>
      <c r="Y139" s="147"/>
      <c r="Z139" s="147"/>
      <c r="AA139" s="147"/>
      <c r="AB139" s="147"/>
    </row>
    <row r="140" spans="2:28" ht="18.75">
      <c r="B140" s="147"/>
      <c r="C140" s="147"/>
      <c r="D140" s="147"/>
      <c r="E140" s="614"/>
      <c r="F140" s="614"/>
      <c r="G140" s="614"/>
      <c r="H140" s="614"/>
      <c r="I140" s="614"/>
      <c r="J140" s="614"/>
      <c r="K140" s="614"/>
      <c r="L140" s="614"/>
      <c r="M140" s="614"/>
      <c r="N140" s="614"/>
      <c r="O140" s="614"/>
      <c r="P140" s="614"/>
      <c r="Q140" s="615"/>
      <c r="R140" s="615"/>
      <c r="S140" s="615"/>
      <c r="T140" s="615"/>
      <c r="U140" s="615"/>
      <c r="V140" s="615"/>
      <c r="W140" s="147"/>
      <c r="X140" s="147"/>
      <c r="Y140" s="147"/>
      <c r="Z140" s="147"/>
      <c r="AA140" s="147"/>
      <c r="AB140" s="147"/>
    </row>
    <row r="141" spans="2:28" ht="18.75">
      <c r="B141" s="147"/>
      <c r="C141" s="147"/>
      <c r="D141" s="147"/>
      <c r="E141" s="614"/>
      <c r="F141" s="614"/>
      <c r="G141" s="614"/>
      <c r="H141" s="614"/>
      <c r="I141" s="614"/>
      <c r="J141" s="614"/>
      <c r="K141" s="614"/>
      <c r="L141" s="614"/>
      <c r="M141" s="614"/>
      <c r="N141" s="614"/>
      <c r="O141" s="614"/>
      <c r="P141" s="614"/>
      <c r="Q141" s="615"/>
      <c r="R141" s="615"/>
      <c r="S141" s="615"/>
      <c r="T141" s="615"/>
      <c r="U141" s="615"/>
      <c r="V141" s="615"/>
      <c r="W141" s="147"/>
      <c r="X141" s="147"/>
      <c r="Y141" s="147"/>
      <c r="Z141" s="147"/>
      <c r="AA141" s="147"/>
      <c r="AB141" s="147"/>
    </row>
    <row r="142" spans="2:28" ht="18.75">
      <c r="B142" s="147"/>
      <c r="C142" s="147"/>
      <c r="D142" s="147"/>
      <c r="E142" s="614"/>
      <c r="F142" s="614"/>
      <c r="G142" s="614"/>
      <c r="H142" s="614"/>
      <c r="I142" s="614"/>
      <c r="J142" s="614"/>
      <c r="K142" s="614"/>
      <c r="L142" s="614"/>
      <c r="M142" s="614"/>
      <c r="N142" s="614"/>
      <c r="O142" s="614"/>
      <c r="P142" s="614"/>
      <c r="Q142" s="615"/>
      <c r="R142" s="615"/>
      <c r="S142" s="615"/>
      <c r="T142" s="615"/>
      <c r="U142" s="615"/>
      <c r="V142" s="615"/>
      <c r="W142" s="147"/>
      <c r="X142" s="147"/>
      <c r="Y142" s="147"/>
      <c r="Z142" s="147"/>
      <c r="AA142" s="147"/>
      <c r="AB142" s="147"/>
    </row>
    <row r="143" spans="2:28" ht="18.75">
      <c r="B143" s="147"/>
      <c r="C143" s="147"/>
      <c r="D143" s="147"/>
      <c r="E143" s="614"/>
      <c r="F143" s="614"/>
      <c r="G143" s="614"/>
      <c r="H143" s="614"/>
      <c r="I143" s="614"/>
      <c r="J143" s="614"/>
      <c r="K143" s="614"/>
      <c r="L143" s="614"/>
      <c r="M143" s="614"/>
      <c r="N143" s="614"/>
      <c r="O143" s="614"/>
      <c r="P143" s="614"/>
      <c r="Q143" s="615"/>
      <c r="R143" s="615"/>
      <c r="S143" s="615"/>
      <c r="T143" s="615"/>
      <c r="U143" s="615"/>
      <c r="V143" s="615"/>
      <c r="W143" s="147"/>
      <c r="X143" s="147"/>
      <c r="Y143" s="147"/>
      <c r="Z143" s="147"/>
      <c r="AA143" s="147"/>
      <c r="AB143" s="147"/>
    </row>
    <row r="144" spans="2:28" ht="18.75">
      <c r="B144" s="147"/>
      <c r="C144" s="147"/>
      <c r="D144" s="147"/>
      <c r="E144" s="614"/>
      <c r="F144" s="614"/>
      <c r="G144" s="614"/>
      <c r="H144" s="614"/>
      <c r="I144" s="614"/>
      <c r="J144" s="614"/>
      <c r="K144" s="614"/>
      <c r="L144" s="614"/>
      <c r="M144" s="614"/>
      <c r="N144" s="614"/>
      <c r="O144" s="614"/>
      <c r="P144" s="614"/>
      <c r="Q144" s="615"/>
      <c r="R144" s="615"/>
      <c r="S144" s="615"/>
      <c r="T144" s="615"/>
      <c r="U144" s="615"/>
      <c r="V144" s="615"/>
      <c r="W144" s="147"/>
      <c r="X144" s="147"/>
      <c r="Y144" s="147"/>
      <c r="Z144" s="147"/>
      <c r="AA144" s="147"/>
      <c r="AB144" s="147"/>
    </row>
    <row r="145" spans="2:28" ht="18.75">
      <c r="B145" s="147"/>
      <c r="C145" s="147"/>
      <c r="D145" s="147"/>
      <c r="E145" s="614"/>
      <c r="F145" s="614"/>
      <c r="G145" s="614"/>
      <c r="H145" s="614"/>
      <c r="I145" s="614"/>
      <c r="J145" s="614"/>
      <c r="K145" s="614"/>
      <c r="L145" s="614"/>
      <c r="M145" s="614"/>
      <c r="N145" s="614"/>
      <c r="O145" s="614"/>
      <c r="P145" s="614"/>
      <c r="Q145" s="615"/>
      <c r="R145" s="615"/>
      <c r="S145" s="615"/>
      <c r="T145" s="615"/>
      <c r="U145" s="615"/>
      <c r="V145" s="615"/>
      <c r="W145" s="147"/>
      <c r="X145" s="147"/>
      <c r="Y145" s="147"/>
      <c r="Z145" s="147"/>
      <c r="AA145" s="147"/>
      <c r="AB145" s="147"/>
    </row>
    <row r="146" spans="2:28" ht="18.75">
      <c r="B146" s="147"/>
      <c r="C146" s="147"/>
      <c r="D146" s="147"/>
      <c r="E146" s="614"/>
      <c r="F146" s="614"/>
      <c r="G146" s="614"/>
      <c r="H146" s="614"/>
      <c r="I146" s="614"/>
      <c r="J146" s="614"/>
      <c r="K146" s="614"/>
      <c r="L146" s="614"/>
      <c r="M146" s="614"/>
      <c r="N146" s="614"/>
      <c r="O146" s="614"/>
      <c r="P146" s="614"/>
      <c r="Q146" s="615"/>
      <c r="R146" s="615"/>
      <c r="S146" s="615"/>
      <c r="T146" s="615"/>
      <c r="U146" s="615"/>
      <c r="V146" s="615"/>
      <c r="W146" s="147"/>
      <c r="X146" s="147"/>
      <c r="Y146" s="147"/>
      <c r="Z146" s="147"/>
      <c r="AA146" s="147"/>
      <c r="AB146" s="147"/>
    </row>
    <row r="147" spans="2:28" ht="18.75">
      <c r="B147" s="147"/>
      <c r="C147" s="147"/>
      <c r="D147" s="147"/>
      <c r="E147" s="614"/>
      <c r="F147" s="614"/>
      <c r="G147" s="614"/>
      <c r="H147" s="614"/>
      <c r="I147" s="614"/>
      <c r="J147" s="614"/>
      <c r="K147" s="614"/>
      <c r="L147" s="614"/>
      <c r="M147" s="614"/>
      <c r="N147" s="614"/>
      <c r="O147" s="614"/>
      <c r="P147" s="614"/>
      <c r="Q147" s="615"/>
      <c r="R147" s="615"/>
      <c r="S147" s="615"/>
      <c r="T147" s="615"/>
      <c r="U147" s="615"/>
      <c r="V147" s="615"/>
      <c r="W147" s="147"/>
      <c r="X147" s="147"/>
      <c r="Y147" s="147"/>
      <c r="Z147" s="147"/>
      <c r="AA147" s="147"/>
      <c r="AB147" s="147"/>
    </row>
    <row r="148" spans="2:28" ht="18.75">
      <c r="B148" s="147"/>
      <c r="C148" s="147"/>
      <c r="D148" s="147"/>
      <c r="E148" s="614"/>
      <c r="F148" s="614"/>
      <c r="G148" s="614"/>
      <c r="H148" s="614"/>
      <c r="I148" s="614"/>
      <c r="J148" s="614"/>
      <c r="K148" s="614"/>
      <c r="L148" s="614"/>
      <c r="M148" s="614"/>
      <c r="N148" s="614"/>
      <c r="O148" s="614"/>
      <c r="P148" s="614"/>
      <c r="Q148" s="615"/>
      <c r="R148" s="615"/>
      <c r="S148" s="615"/>
      <c r="T148" s="615"/>
      <c r="U148" s="615"/>
      <c r="V148" s="615"/>
      <c r="W148" s="147"/>
      <c r="X148" s="147"/>
      <c r="Y148" s="147"/>
      <c r="Z148" s="147"/>
      <c r="AA148" s="147"/>
      <c r="AB148" s="147"/>
    </row>
    <row r="149" spans="2:28" ht="18.75">
      <c r="B149" s="147"/>
      <c r="C149" s="147"/>
      <c r="D149" s="147"/>
      <c r="E149" s="614"/>
      <c r="F149" s="614"/>
      <c r="G149" s="614"/>
      <c r="H149" s="614"/>
      <c r="I149" s="614"/>
      <c r="J149" s="614"/>
      <c r="K149" s="614"/>
      <c r="L149" s="614"/>
      <c r="M149" s="614"/>
      <c r="N149" s="614"/>
      <c r="O149" s="614"/>
      <c r="P149" s="614"/>
      <c r="Q149" s="615"/>
      <c r="R149" s="615"/>
      <c r="S149" s="615"/>
      <c r="T149" s="615"/>
      <c r="U149" s="615"/>
      <c r="V149" s="615"/>
      <c r="W149" s="147"/>
      <c r="X149" s="147"/>
      <c r="Y149" s="147"/>
      <c r="Z149" s="147"/>
      <c r="AA149" s="147"/>
      <c r="AB149" s="147"/>
    </row>
    <row r="150" spans="2:28" ht="18.75">
      <c r="B150" s="147"/>
      <c r="C150" s="147"/>
      <c r="D150" s="147"/>
      <c r="E150" s="614"/>
      <c r="F150" s="614"/>
      <c r="G150" s="614"/>
      <c r="H150" s="614"/>
      <c r="I150" s="614"/>
      <c r="J150" s="614"/>
      <c r="K150" s="614"/>
      <c r="L150" s="614"/>
      <c r="M150" s="614"/>
      <c r="N150" s="614"/>
      <c r="O150" s="614"/>
      <c r="P150" s="614"/>
      <c r="Q150" s="615"/>
      <c r="R150" s="615"/>
      <c r="S150" s="615"/>
      <c r="T150" s="615"/>
      <c r="U150" s="615"/>
      <c r="V150" s="615"/>
      <c r="W150" s="147"/>
      <c r="X150" s="147"/>
      <c r="Y150" s="147"/>
      <c r="Z150" s="147"/>
      <c r="AA150" s="147"/>
      <c r="AB150" s="147"/>
    </row>
    <row r="151" spans="2:28" ht="18.75">
      <c r="B151" s="147"/>
      <c r="C151" s="147"/>
      <c r="D151" s="147"/>
      <c r="E151" s="614"/>
      <c r="F151" s="614"/>
      <c r="G151" s="614"/>
      <c r="H151" s="614"/>
      <c r="I151" s="614"/>
      <c r="J151" s="614"/>
      <c r="K151" s="614"/>
      <c r="L151" s="614"/>
      <c r="M151" s="614"/>
      <c r="N151" s="614"/>
      <c r="O151" s="614"/>
      <c r="P151" s="614"/>
      <c r="Q151" s="615"/>
      <c r="R151" s="615"/>
      <c r="S151" s="615"/>
      <c r="T151" s="615"/>
      <c r="U151" s="615"/>
      <c r="V151" s="615"/>
      <c r="W151" s="147"/>
      <c r="X151" s="147"/>
      <c r="Y151" s="147"/>
      <c r="Z151" s="147"/>
      <c r="AA151" s="147"/>
      <c r="AB151" s="147"/>
    </row>
    <row r="152" spans="2:28" ht="18.75">
      <c r="B152" s="147"/>
      <c r="C152" s="147"/>
      <c r="D152" s="147"/>
      <c r="E152" s="614"/>
      <c r="F152" s="614"/>
      <c r="G152" s="614"/>
      <c r="H152" s="614"/>
      <c r="I152" s="614"/>
      <c r="J152" s="614"/>
      <c r="K152" s="614"/>
      <c r="L152" s="614"/>
      <c r="M152" s="614"/>
      <c r="N152" s="614"/>
      <c r="O152" s="614"/>
      <c r="P152" s="614"/>
      <c r="Q152" s="615"/>
      <c r="R152" s="615"/>
      <c r="S152" s="615"/>
      <c r="T152" s="615"/>
      <c r="U152" s="615"/>
      <c r="V152" s="615"/>
      <c r="W152" s="147"/>
      <c r="X152" s="147"/>
      <c r="Y152" s="147"/>
      <c r="Z152" s="147"/>
      <c r="AA152" s="147"/>
      <c r="AB152" s="147"/>
    </row>
    <row r="153" spans="2:28" ht="18.75">
      <c r="B153" s="147"/>
      <c r="C153" s="147"/>
      <c r="D153" s="147"/>
      <c r="E153" s="614"/>
      <c r="F153" s="614"/>
      <c r="G153" s="614"/>
      <c r="H153" s="614"/>
      <c r="I153" s="614"/>
      <c r="J153" s="614"/>
      <c r="K153" s="614"/>
      <c r="L153" s="614"/>
      <c r="M153" s="614"/>
      <c r="N153" s="614"/>
      <c r="O153" s="614"/>
      <c r="P153" s="614"/>
      <c r="Q153" s="615"/>
      <c r="R153" s="615"/>
      <c r="S153" s="615"/>
      <c r="T153" s="615"/>
      <c r="U153" s="615"/>
      <c r="V153" s="615"/>
      <c r="W153" s="147"/>
      <c r="X153" s="147"/>
      <c r="Y153" s="147"/>
      <c r="Z153" s="147"/>
      <c r="AA153" s="147"/>
      <c r="AB153" s="147"/>
    </row>
    <row r="154" spans="2:28" ht="18.75">
      <c r="B154" s="147"/>
      <c r="C154" s="147"/>
      <c r="D154" s="147"/>
      <c r="E154" s="614"/>
      <c r="F154" s="614"/>
      <c r="G154" s="614"/>
      <c r="H154" s="614"/>
      <c r="I154" s="614"/>
      <c r="J154" s="614"/>
      <c r="K154" s="614"/>
      <c r="L154" s="614"/>
      <c r="M154" s="614"/>
      <c r="N154" s="614"/>
      <c r="O154" s="614"/>
      <c r="P154" s="614"/>
      <c r="Q154" s="615"/>
      <c r="R154" s="615"/>
      <c r="S154" s="615"/>
      <c r="T154" s="615"/>
      <c r="U154" s="615"/>
      <c r="V154" s="615"/>
      <c r="W154" s="147"/>
      <c r="X154" s="147"/>
      <c r="Y154" s="147"/>
      <c r="Z154" s="147"/>
      <c r="AA154" s="147"/>
      <c r="AB154" s="147"/>
    </row>
    <row r="155" spans="2:28" ht="18.75">
      <c r="B155" s="147"/>
      <c r="C155" s="147"/>
      <c r="D155" s="147"/>
      <c r="E155" s="614"/>
      <c r="F155" s="614"/>
      <c r="G155" s="614"/>
      <c r="H155" s="614"/>
      <c r="I155" s="614"/>
      <c r="J155" s="614"/>
      <c r="K155" s="614"/>
      <c r="L155" s="614"/>
      <c r="M155" s="614"/>
      <c r="N155" s="614"/>
      <c r="O155" s="614"/>
      <c r="P155" s="614"/>
      <c r="Q155" s="615"/>
      <c r="R155" s="615"/>
      <c r="S155" s="615"/>
      <c r="T155" s="615"/>
      <c r="U155" s="615"/>
      <c r="V155" s="615"/>
      <c r="W155" s="147"/>
      <c r="X155" s="147"/>
      <c r="Y155" s="147"/>
      <c r="Z155" s="147"/>
      <c r="AA155" s="147"/>
      <c r="AB155" s="147"/>
    </row>
    <row r="156" spans="2:28" ht="18.75">
      <c r="B156" s="147"/>
      <c r="C156" s="147"/>
      <c r="D156" s="147"/>
      <c r="E156" s="614"/>
      <c r="F156" s="614"/>
      <c r="G156" s="614"/>
      <c r="H156" s="614"/>
      <c r="I156" s="614"/>
      <c r="J156" s="614"/>
      <c r="K156" s="614"/>
      <c r="L156" s="614"/>
      <c r="M156" s="614"/>
      <c r="N156" s="614"/>
      <c r="O156" s="614"/>
      <c r="P156" s="614"/>
      <c r="Q156" s="615"/>
      <c r="R156" s="615"/>
      <c r="S156" s="615"/>
      <c r="T156" s="615"/>
      <c r="U156" s="615"/>
      <c r="V156" s="615"/>
      <c r="W156" s="147"/>
      <c r="X156" s="147"/>
      <c r="Y156" s="147"/>
      <c r="Z156" s="147"/>
      <c r="AA156" s="147"/>
      <c r="AB156" s="147"/>
    </row>
    <row r="157" spans="2:28" ht="18.75">
      <c r="B157" s="147"/>
      <c r="C157" s="147"/>
      <c r="D157" s="147"/>
      <c r="E157" s="614"/>
      <c r="F157" s="614"/>
      <c r="G157" s="614"/>
      <c r="H157" s="614"/>
      <c r="I157" s="614"/>
      <c r="J157" s="614"/>
      <c r="K157" s="614"/>
      <c r="L157" s="614"/>
      <c r="M157" s="614"/>
      <c r="N157" s="614"/>
      <c r="O157" s="614"/>
      <c r="P157" s="614"/>
      <c r="Q157" s="615"/>
      <c r="R157" s="615"/>
      <c r="S157" s="615"/>
      <c r="T157" s="615"/>
      <c r="U157" s="615"/>
      <c r="V157" s="615"/>
      <c r="W157" s="147"/>
      <c r="X157" s="147"/>
      <c r="Y157" s="147"/>
      <c r="Z157" s="147"/>
      <c r="AA157" s="147"/>
      <c r="AB157" s="147"/>
    </row>
    <row r="158" spans="2:28" ht="18.75">
      <c r="B158" s="147"/>
      <c r="C158" s="147"/>
      <c r="D158" s="147"/>
      <c r="E158" s="614"/>
      <c r="F158" s="614"/>
      <c r="G158" s="614"/>
      <c r="H158" s="614"/>
      <c r="I158" s="614"/>
      <c r="J158" s="614"/>
      <c r="K158" s="614"/>
      <c r="L158" s="614"/>
      <c r="M158" s="614"/>
      <c r="N158" s="614"/>
      <c r="O158" s="614"/>
      <c r="P158" s="614"/>
      <c r="Q158" s="615"/>
      <c r="R158" s="615"/>
      <c r="S158" s="615"/>
      <c r="T158" s="615"/>
      <c r="U158" s="615"/>
      <c r="V158" s="615"/>
      <c r="W158" s="147"/>
      <c r="X158" s="147"/>
      <c r="Y158" s="147"/>
      <c r="Z158" s="147"/>
      <c r="AA158" s="147"/>
      <c r="AB158" s="147"/>
    </row>
    <row r="159" spans="2:28" ht="18.75">
      <c r="B159" s="147"/>
      <c r="C159" s="147"/>
      <c r="D159" s="147"/>
      <c r="E159" s="614"/>
      <c r="F159" s="614"/>
      <c r="G159" s="614"/>
      <c r="H159" s="614"/>
      <c r="I159" s="614"/>
      <c r="J159" s="614"/>
      <c r="K159" s="614"/>
      <c r="L159" s="614"/>
      <c r="M159" s="614"/>
      <c r="N159" s="614"/>
      <c r="O159" s="614"/>
      <c r="P159" s="614"/>
      <c r="Q159" s="615"/>
      <c r="R159" s="615"/>
      <c r="S159" s="615"/>
      <c r="T159" s="615"/>
      <c r="U159" s="615"/>
      <c r="V159" s="615"/>
      <c r="W159" s="147"/>
      <c r="X159" s="147"/>
      <c r="Y159" s="147"/>
      <c r="Z159" s="147"/>
      <c r="AA159" s="147"/>
      <c r="AB159" s="147"/>
    </row>
    <row r="160" spans="2:28" ht="18.75">
      <c r="B160" s="147"/>
      <c r="C160" s="147"/>
      <c r="D160" s="147"/>
      <c r="E160" s="614"/>
      <c r="F160" s="614"/>
      <c r="G160" s="614"/>
      <c r="H160" s="614"/>
      <c r="I160" s="614"/>
      <c r="J160" s="614"/>
      <c r="K160" s="614"/>
      <c r="L160" s="614"/>
      <c r="M160" s="614"/>
      <c r="N160" s="614"/>
      <c r="O160" s="614"/>
      <c r="P160" s="614"/>
      <c r="Q160" s="615"/>
      <c r="R160" s="615"/>
      <c r="S160" s="615"/>
      <c r="T160" s="615"/>
      <c r="U160" s="615"/>
      <c r="V160" s="615"/>
      <c r="W160" s="147"/>
      <c r="X160" s="147"/>
      <c r="Y160" s="147"/>
      <c r="Z160" s="147"/>
      <c r="AA160" s="147"/>
      <c r="AB160" s="147"/>
    </row>
    <row r="161" spans="2:28" ht="18.75">
      <c r="B161" s="147"/>
      <c r="C161" s="147"/>
      <c r="D161" s="147"/>
      <c r="E161" s="614"/>
      <c r="F161" s="614"/>
      <c r="G161" s="614"/>
      <c r="H161" s="614"/>
      <c r="I161" s="614"/>
      <c r="J161" s="614"/>
      <c r="K161" s="614"/>
      <c r="L161" s="614"/>
      <c r="M161" s="614"/>
      <c r="N161" s="614"/>
      <c r="O161" s="614"/>
      <c r="P161" s="614"/>
      <c r="Q161" s="615"/>
      <c r="R161" s="615"/>
      <c r="S161" s="615"/>
      <c r="T161" s="615"/>
      <c r="U161" s="615"/>
      <c r="V161" s="615"/>
      <c r="W161" s="147"/>
      <c r="X161" s="147"/>
      <c r="Y161" s="147"/>
      <c r="Z161" s="147"/>
      <c r="AA161" s="147"/>
      <c r="AB161" s="147"/>
    </row>
    <row r="162" spans="2:28" ht="18.75">
      <c r="B162" s="147"/>
      <c r="C162" s="147"/>
      <c r="D162" s="147"/>
      <c r="E162" s="614"/>
      <c r="F162" s="614"/>
      <c r="G162" s="614"/>
      <c r="H162" s="614"/>
      <c r="I162" s="614"/>
      <c r="J162" s="614"/>
      <c r="K162" s="614"/>
      <c r="L162" s="614"/>
      <c r="M162" s="614"/>
      <c r="N162" s="614"/>
      <c r="O162" s="614"/>
      <c r="P162" s="614"/>
      <c r="Q162" s="615"/>
      <c r="R162" s="615"/>
      <c r="S162" s="615"/>
      <c r="T162" s="615"/>
      <c r="U162" s="615"/>
      <c r="V162" s="615"/>
      <c r="W162" s="147"/>
      <c r="X162" s="147"/>
      <c r="Y162" s="147"/>
      <c r="Z162" s="147"/>
      <c r="AA162" s="147"/>
      <c r="AB162" s="147"/>
    </row>
    <row r="163" spans="2:28" ht="18.75">
      <c r="B163" s="147"/>
      <c r="C163" s="147"/>
      <c r="D163" s="147"/>
      <c r="E163" s="614"/>
      <c r="F163" s="614"/>
      <c r="G163" s="614"/>
      <c r="H163" s="614"/>
      <c r="I163" s="614"/>
      <c r="J163" s="614"/>
      <c r="K163" s="614"/>
      <c r="L163" s="614"/>
      <c r="M163" s="614"/>
      <c r="N163" s="614"/>
      <c r="O163" s="614"/>
      <c r="P163" s="614"/>
      <c r="Q163" s="615"/>
      <c r="R163" s="615"/>
      <c r="S163" s="615"/>
      <c r="T163" s="615"/>
      <c r="U163" s="615"/>
      <c r="V163" s="615"/>
      <c r="W163" s="147"/>
      <c r="X163" s="147"/>
      <c r="Y163" s="147"/>
      <c r="Z163" s="147"/>
      <c r="AA163" s="147"/>
      <c r="AB163" s="147"/>
    </row>
    <row r="164" spans="2:28" ht="18.75">
      <c r="B164" s="147"/>
      <c r="C164" s="147"/>
      <c r="D164" s="147"/>
      <c r="E164" s="614"/>
      <c r="F164" s="614"/>
      <c r="G164" s="614"/>
      <c r="H164" s="614"/>
      <c r="I164" s="614"/>
      <c r="J164" s="614"/>
      <c r="K164" s="614"/>
      <c r="L164" s="614"/>
      <c r="M164" s="614"/>
      <c r="N164" s="614"/>
      <c r="O164" s="614"/>
      <c r="P164" s="614"/>
      <c r="Q164" s="615"/>
      <c r="R164" s="615"/>
      <c r="S164" s="615"/>
      <c r="T164" s="615"/>
      <c r="U164" s="615"/>
      <c r="V164" s="615"/>
      <c r="W164" s="147"/>
      <c r="X164" s="147"/>
      <c r="Y164" s="147"/>
      <c r="Z164" s="147"/>
      <c r="AA164" s="147"/>
      <c r="AB164" s="147"/>
    </row>
    <row r="165" spans="2:28" ht="18.75">
      <c r="B165" s="147"/>
      <c r="C165" s="147"/>
      <c r="D165" s="147"/>
      <c r="E165" s="614"/>
      <c r="F165" s="614"/>
      <c r="G165" s="614"/>
      <c r="H165" s="614"/>
      <c r="I165" s="614"/>
      <c r="J165" s="614"/>
      <c r="K165" s="614"/>
      <c r="L165" s="614"/>
      <c r="M165" s="614"/>
      <c r="N165" s="614"/>
      <c r="O165" s="614"/>
      <c r="P165" s="614"/>
      <c r="Q165" s="615"/>
      <c r="R165" s="615"/>
      <c r="S165" s="615"/>
      <c r="T165" s="615"/>
      <c r="U165" s="615"/>
      <c r="V165" s="615"/>
      <c r="W165" s="147"/>
      <c r="X165" s="147"/>
      <c r="Y165" s="147"/>
      <c r="Z165" s="147"/>
      <c r="AA165" s="147"/>
      <c r="AB165" s="147"/>
    </row>
    <row r="166" spans="2:28" ht="18.75">
      <c r="B166" s="147"/>
      <c r="C166" s="147"/>
      <c r="D166" s="147"/>
      <c r="E166" s="614"/>
      <c r="F166" s="614"/>
      <c r="G166" s="614"/>
      <c r="H166" s="614"/>
      <c r="I166" s="614"/>
      <c r="J166" s="614"/>
      <c r="K166" s="614"/>
      <c r="L166" s="614"/>
      <c r="M166" s="614"/>
      <c r="N166" s="614"/>
      <c r="O166" s="614"/>
      <c r="P166" s="614"/>
      <c r="Q166" s="615"/>
      <c r="R166" s="615"/>
      <c r="S166" s="615"/>
      <c r="T166" s="615"/>
      <c r="U166" s="615"/>
      <c r="V166" s="615"/>
      <c r="W166" s="147"/>
      <c r="X166" s="147"/>
      <c r="Y166" s="147"/>
      <c r="Z166" s="147"/>
      <c r="AA166" s="147"/>
      <c r="AB166" s="147"/>
    </row>
    <row r="167" spans="2:28" ht="18.75">
      <c r="B167" s="147"/>
      <c r="C167" s="147"/>
      <c r="D167" s="147"/>
      <c r="E167" s="614"/>
      <c r="F167" s="614"/>
      <c r="G167" s="614"/>
      <c r="H167" s="614"/>
      <c r="I167" s="614"/>
      <c r="J167" s="614"/>
      <c r="K167" s="614"/>
      <c r="L167" s="614"/>
      <c r="M167" s="614"/>
      <c r="N167" s="614"/>
      <c r="O167" s="614"/>
      <c r="P167" s="614"/>
      <c r="Q167" s="615"/>
      <c r="R167" s="615"/>
      <c r="S167" s="615"/>
      <c r="T167" s="615"/>
      <c r="U167" s="615"/>
      <c r="V167" s="615"/>
      <c r="W167" s="147"/>
      <c r="X167" s="147"/>
      <c r="Y167" s="147"/>
      <c r="Z167" s="147"/>
      <c r="AA167" s="147"/>
      <c r="AB167" s="147"/>
    </row>
    <row r="168" spans="2:28" ht="18.75">
      <c r="B168" s="147"/>
      <c r="C168" s="147"/>
      <c r="D168" s="147"/>
      <c r="E168" s="614"/>
      <c r="F168" s="614"/>
      <c r="G168" s="614"/>
      <c r="H168" s="614"/>
      <c r="I168" s="614"/>
      <c r="J168" s="614"/>
      <c r="K168" s="614"/>
      <c r="L168" s="614"/>
      <c r="M168" s="614"/>
      <c r="N168" s="614"/>
      <c r="O168" s="614"/>
      <c r="P168" s="614"/>
      <c r="Q168" s="615"/>
      <c r="R168" s="615"/>
      <c r="S168" s="615"/>
      <c r="T168" s="615"/>
      <c r="U168" s="615"/>
      <c r="V168" s="615"/>
      <c r="W168" s="147"/>
      <c r="X168" s="147"/>
      <c r="Y168" s="147"/>
      <c r="Z168" s="147"/>
      <c r="AA168" s="147"/>
      <c r="AB168" s="147"/>
    </row>
    <row r="169" spans="2:28" ht="18.75">
      <c r="B169" s="147"/>
      <c r="C169" s="147"/>
      <c r="D169" s="147"/>
      <c r="E169" s="614"/>
      <c r="F169" s="614"/>
      <c r="G169" s="614"/>
      <c r="H169" s="614"/>
      <c r="I169" s="614"/>
      <c r="J169" s="614"/>
      <c r="K169" s="614"/>
      <c r="L169" s="614"/>
      <c r="M169" s="614"/>
      <c r="N169" s="614"/>
      <c r="O169" s="614"/>
      <c r="P169" s="614"/>
      <c r="Q169" s="615"/>
      <c r="R169" s="615"/>
      <c r="S169" s="615"/>
      <c r="T169" s="615"/>
      <c r="U169" s="615"/>
      <c r="V169" s="615"/>
      <c r="W169" s="147"/>
      <c r="X169" s="147"/>
      <c r="Y169" s="147"/>
      <c r="Z169" s="147"/>
      <c r="AA169" s="147"/>
      <c r="AB169" s="147"/>
    </row>
    <row r="170" spans="2:28" ht="18.75">
      <c r="B170" s="147"/>
      <c r="C170" s="147"/>
      <c r="D170" s="147"/>
      <c r="E170" s="614"/>
      <c r="F170" s="614"/>
      <c r="G170" s="614"/>
      <c r="H170" s="614"/>
      <c r="I170" s="614"/>
      <c r="J170" s="614"/>
      <c r="K170" s="614"/>
      <c r="L170" s="614"/>
      <c r="M170" s="614"/>
      <c r="N170" s="614"/>
      <c r="O170" s="614"/>
      <c r="P170" s="614"/>
      <c r="Q170" s="615"/>
      <c r="R170" s="615"/>
      <c r="S170" s="615"/>
      <c r="T170" s="615"/>
      <c r="U170" s="615"/>
      <c r="V170" s="615"/>
      <c r="W170" s="147"/>
      <c r="X170" s="147"/>
      <c r="Y170" s="147"/>
      <c r="Z170" s="147"/>
      <c r="AA170" s="147"/>
      <c r="AB170" s="147"/>
    </row>
    <row r="171" spans="2:28" ht="18.75">
      <c r="B171" s="147"/>
      <c r="C171" s="147"/>
      <c r="D171" s="147"/>
      <c r="E171" s="614"/>
      <c r="F171" s="614"/>
      <c r="G171" s="614"/>
      <c r="H171" s="614"/>
      <c r="I171" s="614"/>
      <c r="J171" s="614"/>
      <c r="K171" s="614"/>
      <c r="L171" s="614"/>
      <c r="M171" s="614"/>
      <c r="N171" s="614"/>
      <c r="O171" s="614"/>
      <c r="P171" s="614"/>
      <c r="Q171" s="615"/>
      <c r="R171" s="615"/>
      <c r="S171" s="615"/>
      <c r="T171" s="615"/>
      <c r="U171" s="615"/>
      <c r="V171" s="615"/>
      <c r="W171" s="147"/>
      <c r="X171" s="147"/>
      <c r="Y171" s="147"/>
      <c r="Z171" s="147"/>
      <c r="AA171" s="147"/>
      <c r="AB171" s="147"/>
    </row>
    <row r="172" spans="2:28" ht="18.75">
      <c r="B172" s="147"/>
      <c r="C172" s="147"/>
      <c r="D172" s="147"/>
      <c r="E172" s="614"/>
      <c r="F172" s="614"/>
      <c r="G172" s="614"/>
      <c r="H172" s="614"/>
      <c r="I172" s="614"/>
      <c r="J172" s="614"/>
      <c r="K172" s="614"/>
      <c r="L172" s="614"/>
      <c r="M172" s="614"/>
      <c r="N172" s="614"/>
      <c r="O172" s="614"/>
      <c r="P172" s="614"/>
      <c r="Q172" s="615"/>
      <c r="R172" s="615"/>
      <c r="S172" s="615"/>
      <c r="T172" s="615"/>
      <c r="U172" s="615"/>
      <c r="V172" s="615"/>
      <c r="W172" s="147"/>
      <c r="X172" s="147"/>
      <c r="Y172" s="147"/>
      <c r="Z172" s="147"/>
      <c r="AA172" s="147"/>
      <c r="AB172" s="147"/>
    </row>
    <row r="173" spans="2:28" ht="18.75">
      <c r="B173" s="147"/>
      <c r="C173" s="147"/>
      <c r="D173" s="147"/>
      <c r="E173" s="614"/>
      <c r="F173" s="614"/>
      <c r="G173" s="614"/>
      <c r="H173" s="614"/>
      <c r="I173" s="614"/>
      <c r="J173" s="614"/>
      <c r="K173" s="614"/>
      <c r="L173" s="614"/>
      <c r="M173" s="614"/>
      <c r="N173" s="614"/>
      <c r="O173" s="614"/>
      <c r="P173" s="614"/>
      <c r="Q173" s="615"/>
      <c r="R173" s="615"/>
      <c r="S173" s="615"/>
      <c r="T173" s="615"/>
      <c r="U173" s="615"/>
      <c r="V173" s="615"/>
      <c r="W173" s="147"/>
      <c r="X173" s="147"/>
      <c r="Y173" s="147"/>
      <c r="Z173" s="147"/>
      <c r="AA173" s="147"/>
      <c r="AB173" s="147"/>
    </row>
    <row r="174" spans="2:28" ht="18.75">
      <c r="B174" s="147"/>
      <c r="C174" s="147"/>
      <c r="D174" s="147"/>
      <c r="E174" s="614"/>
      <c r="F174" s="614"/>
      <c r="G174" s="614"/>
      <c r="H174" s="614"/>
      <c r="I174" s="614"/>
      <c r="J174" s="614"/>
      <c r="K174" s="614"/>
      <c r="L174" s="614"/>
      <c r="M174" s="614"/>
      <c r="N174" s="614"/>
      <c r="O174" s="614"/>
      <c r="P174" s="614"/>
      <c r="Q174" s="615"/>
      <c r="R174" s="615"/>
      <c r="S174" s="615"/>
      <c r="T174" s="615"/>
      <c r="U174" s="615"/>
      <c r="V174" s="615"/>
      <c r="W174" s="147"/>
      <c r="X174" s="147"/>
      <c r="Y174" s="147"/>
      <c r="Z174" s="147"/>
      <c r="AA174" s="147"/>
      <c r="AB174" s="147"/>
    </row>
    <row r="175" spans="2:28" ht="18.75">
      <c r="B175" s="147"/>
      <c r="C175" s="147"/>
      <c r="D175" s="147"/>
      <c r="E175" s="614"/>
      <c r="F175" s="614"/>
      <c r="G175" s="614"/>
      <c r="H175" s="614"/>
      <c r="I175" s="614"/>
      <c r="J175" s="614"/>
      <c r="K175" s="614"/>
      <c r="L175" s="614"/>
      <c r="M175" s="614"/>
      <c r="N175" s="614"/>
      <c r="O175" s="614"/>
      <c r="P175" s="614"/>
      <c r="Q175" s="615"/>
      <c r="R175" s="615"/>
      <c r="S175" s="615"/>
      <c r="T175" s="615"/>
      <c r="U175" s="615"/>
      <c r="V175" s="615"/>
      <c r="W175" s="147"/>
      <c r="X175" s="147"/>
      <c r="Y175" s="147"/>
      <c r="Z175" s="147"/>
      <c r="AA175" s="147"/>
      <c r="AB175" s="147"/>
    </row>
    <row r="176" spans="2:28" ht="18.75">
      <c r="B176" s="147"/>
      <c r="C176" s="147"/>
      <c r="D176" s="147"/>
      <c r="E176" s="614"/>
      <c r="F176" s="614"/>
      <c r="G176" s="614"/>
      <c r="H176" s="614"/>
      <c r="I176" s="614"/>
      <c r="J176" s="614"/>
      <c r="K176" s="614"/>
      <c r="L176" s="614"/>
      <c r="M176" s="614"/>
      <c r="N176" s="614"/>
      <c r="O176" s="614"/>
      <c r="P176" s="614"/>
      <c r="Q176" s="615"/>
      <c r="R176" s="615"/>
      <c r="S176" s="615"/>
      <c r="T176" s="615"/>
      <c r="U176" s="615"/>
      <c r="V176" s="615"/>
      <c r="W176" s="147"/>
      <c r="X176" s="147"/>
      <c r="Y176" s="147"/>
      <c r="Z176" s="147"/>
      <c r="AA176" s="147"/>
      <c r="AB176" s="147"/>
    </row>
    <row r="177" spans="2:28" ht="18.75">
      <c r="B177" s="147"/>
      <c r="C177" s="147"/>
      <c r="D177" s="147"/>
      <c r="E177" s="614"/>
      <c r="F177" s="614"/>
      <c r="G177" s="614"/>
      <c r="H177" s="614"/>
      <c r="I177" s="614"/>
      <c r="J177" s="614"/>
      <c r="K177" s="614"/>
      <c r="L177" s="614"/>
      <c r="M177" s="614"/>
      <c r="N177" s="614"/>
      <c r="O177" s="614"/>
      <c r="P177" s="614"/>
      <c r="Q177" s="615"/>
      <c r="R177" s="615"/>
      <c r="S177" s="615"/>
      <c r="T177" s="615"/>
      <c r="U177" s="615"/>
      <c r="V177" s="615"/>
      <c r="W177" s="147"/>
      <c r="X177" s="147"/>
      <c r="Y177" s="147"/>
      <c r="Z177" s="147"/>
      <c r="AA177" s="147"/>
      <c r="AB177" s="147"/>
    </row>
    <row r="178" spans="2:28" ht="18.75">
      <c r="B178" s="147"/>
      <c r="C178" s="147"/>
      <c r="D178" s="147"/>
      <c r="E178" s="614"/>
      <c r="F178" s="614"/>
      <c r="G178" s="614"/>
      <c r="H178" s="614"/>
      <c r="I178" s="614"/>
      <c r="J178" s="614"/>
      <c r="K178" s="614"/>
      <c r="L178" s="614"/>
      <c r="M178" s="614"/>
      <c r="N178" s="614"/>
      <c r="O178" s="614"/>
      <c r="P178" s="614"/>
      <c r="Q178" s="615"/>
      <c r="R178" s="615"/>
      <c r="S178" s="615"/>
      <c r="T178" s="615"/>
      <c r="U178" s="615"/>
      <c r="V178" s="615"/>
      <c r="W178" s="147"/>
      <c r="X178" s="147"/>
      <c r="Y178" s="147"/>
      <c r="Z178" s="147"/>
      <c r="AA178" s="147"/>
      <c r="AB178" s="147"/>
    </row>
    <row r="179" spans="2:28" ht="18.75">
      <c r="B179" s="147"/>
      <c r="C179" s="147"/>
      <c r="D179" s="147"/>
      <c r="E179" s="614"/>
      <c r="F179" s="614"/>
      <c r="G179" s="614"/>
      <c r="H179" s="614"/>
      <c r="I179" s="614"/>
      <c r="J179" s="614"/>
      <c r="K179" s="614"/>
      <c r="L179" s="614"/>
      <c r="M179" s="614"/>
      <c r="N179" s="614"/>
      <c r="O179" s="614"/>
      <c r="P179" s="614"/>
      <c r="Q179" s="615"/>
      <c r="R179" s="615"/>
      <c r="S179" s="615"/>
      <c r="T179" s="615"/>
      <c r="U179" s="615"/>
      <c r="V179" s="615"/>
      <c r="W179" s="147"/>
      <c r="X179" s="147"/>
      <c r="Y179" s="147"/>
      <c r="Z179" s="147"/>
      <c r="AA179" s="147"/>
      <c r="AB179" s="147"/>
    </row>
    <row r="180" spans="2:28" ht="18.75">
      <c r="B180" s="147"/>
      <c r="C180" s="147"/>
      <c r="D180" s="147"/>
      <c r="E180" s="614"/>
      <c r="F180" s="614"/>
      <c r="G180" s="614"/>
      <c r="H180" s="614"/>
      <c r="I180" s="614"/>
      <c r="J180" s="614"/>
      <c r="K180" s="614"/>
      <c r="L180" s="614"/>
      <c r="M180" s="614"/>
      <c r="N180" s="614"/>
      <c r="O180" s="614"/>
      <c r="P180" s="614"/>
      <c r="Q180" s="615"/>
      <c r="R180" s="615"/>
      <c r="S180" s="615"/>
      <c r="T180" s="615"/>
      <c r="U180" s="615"/>
      <c r="V180" s="615"/>
      <c r="W180" s="147"/>
      <c r="X180" s="147"/>
      <c r="Y180" s="147"/>
      <c r="Z180" s="147"/>
      <c r="AA180" s="147"/>
      <c r="AB180" s="147"/>
    </row>
    <row r="181" spans="2:28" ht="18.75">
      <c r="B181" s="147"/>
      <c r="C181" s="147"/>
      <c r="D181" s="147"/>
      <c r="E181" s="614"/>
      <c r="F181" s="614"/>
      <c r="G181" s="614"/>
      <c r="H181" s="614"/>
      <c r="I181" s="614"/>
      <c r="J181" s="614"/>
      <c r="K181" s="614"/>
      <c r="L181" s="614"/>
      <c r="M181" s="614"/>
      <c r="N181" s="614"/>
      <c r="O181" s="614"/>
      <c r="P181" s="614"/>
      <c r="Q181" s="615"/>
      <c r="R181" s="615"/>
      <c r="S181" s="615"/>
      <c r="T181" s="615"/>
      <c r="U181" s="615"/>
      <c r="V181" s="615"/>
      <c r="W181" s="147"/>
      <c r="X181" s="147"/>
      <c r="Y181" s="147"/>
      <c r="Z181" s="147"/>
      <c r="AA181" s="147"/>
      <c r="AB181" s="147"/>
    </row>
    <row r="182" spans="2:28" ht="18.75">
      <c r="B182" s="147"/>
      <c r="C182" s="147"/>
      <c r="D182" s="147"/>
      <c r="E182" s="614"/>
      <c r="F182" s="614"/>
      <c r="G182" s="614"/>
      <c r="H182" s="614"/>
      <c r="I182" s="614"/>
      <c r="J182" s="614"/>
      <c r="K182" s="614"/>
      <c r="L182" s="614"/>
      <c r="M182" s="614"/>
      <c r="N182" s="614"/>
      <c r="O182" s="614"/>
      <c r="P182" s="614"/>
      <c r="Q182" s="615"/>
      <c r="R182" s="615"/>
      <c r="S182" s="615"/>
      <c r="T182" s="615"/>
      <c r="U182" s="615"/>
      <c r="V182" s="615"/>
      <c r="W182" s="147"/>
      <c r="X182" s="147"/>
      <c r="Y182" s="147"/>
      <c r="Z182" s="147"/>
      <c r="AA182" s="147"/>
      <c r="AB182" s="147"/>
    </row>
    <row r="183" spans="2:28" ht="18.75">
      <c r="B183" s="147"/>
      <c r="C183" s="147"/>
      <c r="D183" s="147"/>
      <c r="E183" s="614"/>
      <c r="F183" s="614"/>
      <c r="G183" s="614"/>
      <c r="H183" s="614"/>
      <c r="I183" s="614"/>
      <c r="J183" s="614"/>
      <c r="K183" s="614"/>
      <c r="L183" s="614"/>
      <c r="M183" s="614"/>
      <c r="N183" s="614"/>
      <c r="O183" s="614"/>
      <c r="P183" s="614"/>
      <c r="Q183" s="615"/>
      <c r="R183" s="615"/>
      <c r="S183" s="615"/>
      <c r="T183" s="615"/>
      <c r="U183" s="615"/>
      <c r="V183" s="615"/>
      <c r="W183" s="147"/>
      <c r="X183" s="147"/>
      <c r="Y183" s="147"/>
      <c r="Z183" s="147"/>
      <c r="AA183" s="147"/>
      <c r="AB183" s="147"/>
    </row>
    <row r="184" spans="2:28" ht="18.75">
      <c r="B184" s="147"/>
      <c r="C184" s="147"/>
      <c r="D184" s="147"/>
      <c r="E184" s="614"/>
      <c r="F184" s="614"/>
      <c r="G184" s="614"/>
      <c r="H184" s="614"/>
      <c r="I184" s="614"/>
      <c r="J184" s="614"/>
      <c r="K184" s="614"/>
      <c r="L184" s="614"/>
      <c r="M184" s="614"/>
      <c r="N184" s="614"/>
      <c r="O184" s="614"/>
      <c r="P184" s="614"/>
      <c r="Q184" s="615"/>
      <c r="R184" s="615"/>
      <c r="S184" s="615"/>
      <c r="T184" s="615"/>
      <c r="U184" s="615"/>
      <c r="V184" s="615"/>
      <c r="W184" s="147"/>
      <c r="X184" s="147"/>
      <c r="Y184" s="147"/>
      <c r="Z184" s="147"/>
      <c r="AA184" s="147"/>
      <c r="AB184" s="147"/>
    </row>
    <row r="185" spans="2:28" ht="18.75">
      <c r="B185" s="147"/>
      <c r="C185" s="147"/>
      <c r="D185" s="147"/>
      <c r="E185" s="614"/>
      <c r="F185" s="614"/>
      <c r="G185" s="614"/>
      <c r="H185" s="614"/>
      <c r="I185" s="614"/>
      <c r="J185" s="614"/>
      <c r="K185" s="614"/>
      <c r="L185" s="614"/>
      <c r="M185" s="614"/>
      <c r="N185" s="614"/>
      <c r="O185" s="614"/>
      <c r="P185" s="614"/>
      <c r="Q185" s="615"/>
      <c r="R185" s="615"/>
      <c r="S185" s="615"/>
      <c r="T185" s="615"/>
      <c r="U185" s="615"/>
      <c r="V185" s="615"/>
      <c r="W185" s="147"/>
      <c r="X185" s="147"/>
      <c r="Y185" s="147"/>
      <c r="Z185" s="147"/>
      <c r="AA185" s="147"/>
      <c r="AB185" s="147"/>
    </row>
    <row r="186" spans="2:28" ht="18.75">
      <c r="B186" s="147"/>
      <c r="C186" s="147"/>
      <c r="D186" s="147"/>
      <c r="E186" s="614"/>
      <c r="F186" s="614"/>
      <c r="G186" s="614"/>
      <c r="H186" s="614"/>
      <c r="I186" s="614"/>
      <c r="J186" s="614"/>
      <c r="K186" s="614"/>
      <c r="L186" s="614"/>
      <c r="M186" s="614"/>
      <c r="N186" s="614"/>
      <c r="O186" s="614"/>
      <c r="P186" s="614"/>
      <c r="Q186" s="615"/>
      <c r="R186" s="615"/>
      <c r="S186" s="615"/>
      <c r="T186" s="615"/>
      <c r="U186" s="615"/>
      <c r="V186" s="615"/>
      <c r="W186" s="147"/>
      <c r="X186" s="147"/>
      <c r="Y186" s="147"/>
      <c r="Z186" s="147"/>
      <c r="AA186" s="147"/>
      <c r="AB186" s="147"/>
    </row>
    <row r="187" spans="2:28" ht="18.75">
      <c r="B187" s="147"/>
      <c r="C187" s="147"/>
      <c r="D187" s="147"/>
      <c r="E187" s="614"/>
      <c r="F187" s="614"/>
      <c r="G187" s="614"/>
      <c r="H187" s="614"/>
      <c r="I187" s="614"/>
      <c r="J187" s="614"/>
      <c r="K187" s="614"/>
      <c r="L187" s="614"/>
      <c r="M187" s="614"/>
      <c r="N187" s="614"/>
      <c r="O187" s="614"/>
      <c r="P187" s="614"/>
      <c r="Q187" s="615"/>
      <c r="R187" s="615"/>
      <c r="S187" s="615"/>
      <c r="T187" s="615"/>
      <c r="U187" s="615"/>
      <c r="V187" s="615"/>
      <c r="W187" s="147"/>
      <c r="X187" s="147"/>
      <c r="Y187" s="147"/>
      <c r="Z187" s="147"/>
      <c r="AA187" s="147"/>
      <c r="AB187" s="147"/>
    </row>
    <row r="188" spans="2:28" ht="18.75">
      <c r="B188" s="147"/>
      <c r="C188" s="147"/>
      <c r="D188" s="147"/>
      <c r="E188" s="614"/>
      <c r="F188" s="614"/>
      <c r="G188" s="614"/>
      <c r="H188" s="614"/>
      <c r="I188" s="614"/>
      <c r="J188" s="614"/>
      <c r="K188" s="614"/>
      <c r="L188" s="614"/>
      <c r="M188" s="614"/>
      <c r="N188" s="614"/>
      <c r="O188" s="614"/>
      <c r="P188" s="614"/>
      <c r="Q188" s="615"/>
      <c r="R188" s="615"/>
      <c r="S188" s="615"/>
      <c r="T188" s="615"/>
      <c r="U188" s="615"/>
      <c r="V188" s="615"/>
      <c r="W188" s="147"/>
      <c r="X188" s="147"/>
      <c r="Y188" s="147"/>
      <c r="Z188" s="147"/>
      <c r="AA188" s="147"/>
      <c r="AB188" s="147"/>
    </row>
    <row r="189" spans="2:28" ht="18.75">
      <c r="B189" s="147"/>
      <c r="C189" s="147"/>
      <c r="D189" s="147"/>
      <c r="E189" s="614"/>
      <c r="F189" s="614"/>
      <c r="G189" s="614"/>
      <c r="H189" s="614"/>
      <c r="I189" s="614"/>
      <c r="J189" s="614"/>
      <c r="K189" s="614"/>
      <c r="L189" s="614"/>
      <c r="M189" s="614"/>
      <c r="N189" s="614"/>
      <c r="O189" s="614"/>
      <c r="P189" s="614"/>
      <c r="Q189" s="615"/>
      <c r="R189" s="615"/>
      <c r="S189" s="615"/>
      <c r="T189" s="615"/>
      <c r="U189" s="615"/>
      <c r="V189" s="615"/>
      <c r="W189" s="147"/>
      <c r="X189" s="147"/>
      <c r="Y189" s="147"/>
      <c r="Z189" s="147"/>
      <c r="AA189" s="147"/>
      <c r="AB189" s="147"/>
    </row>
    <row r="190" spans="2:28" ht="18.75">
      <c r="B190" s="147"/>
      <c r="C190" s="147"/>
      <c r="D190" s="147"/>
      <c r="E190" s="614"/>
      <c r="F190" s="614"/>
      <c r="G190" s="614"/>
      <c r="H190" s="614"/>
      <c r="I190" s="614"/>
      <c r="J190" s="614"/>
      <c r="K190" s="614"/>
      <c r="L190" s="614"/>
      <c r="M190" s="614"/>
      <c r="N190" s="614"/>
      <c r="O190" s="614"/>
      <c r="P190" s="614"/>
      <c r="Q190" s="615"/>
      <c r="R190" s="615"/>
      <c r="S190" s="615"/>
      <c r="T190" s="615"/>
      <c r="U190" s="615"/>
      <c r="V190" s="615"/>
      <c r="W190" s="147"/>
      <c r="X190" s="147"/>
      <c r="Y190" s="147"/>
      <c r="Z190" s="147"/>
      <c r="AA190" s="147"/>
      <c r="AB190" s="147"/>
    </row>
    <row r="191" spans="2:28" ht="18.75">
      <c r="B191" s="147"/>
      <c r="C191" s="147"/>
      <c r="D191" s="147"/>
      <c r="E191" s="614"/>
      <c r="F191" s="614"/>
      <c r="G191" s="614"/>
      <c r="H191" s="614"/>
      <c r="I191" s="614"/>
      <c r="J191" s="614"/>
      <c r="K191" s="614"/>
      <c r="L191" s="614"/>
      <c r="M191" s="614"/>
      <c r="N191" s="614"/>
      <c r="O191" s="614"/>
      <c r="P191" s="614"/>
      <c r="Q191" s="615"/>
      <c r="R191" s="615"/>
      <c r="S191" s="615"/>
      <c r="T191" s="615"/>
      <c r="U191" s="615"/>
      <c r="V191" s="615"/>
      <c r="W191" s="147"/>
      <c r="X191" s="147"/>
      <c r="Y191" s="147"/>
      <c r="Z191" s="147"/>
      <c r="AA191" s="147"/>
      <c r="AB191" s="147"/>
    </row>
    <row r="192" spans="2:28" ht="18.75">
      <c r="B192" s="147"/>
      <c r="C192" s="147"/>
      <c r="D192" s="147"/>
      <c r="E192" s="614"/>
      <c r="F192" s="614"/>
      <c r="G192" s="614"/>
      <c r="H192" s="614"/>
      <c r="I192" s="614"/>
      <c r="J192" s="614"/>
      <c r="K192" s="614"/>
      <c r="L192" s="614"/>
      <c r="M192" s="614"/>
      <c r="N192" s="614"/>
      <c r="O192" s="614"/>
      <c r="P192" s="614"/>
      <c r="Q192" s="615"/>
      <c r="R192" s="615"/>
      <c r="S192" s="615"/>
      <c r="T192" s="615"/>
      <c r="U192" s="615"/>
      <c r="V192" s="615"/>
      <c r="W192" s="147"/>
      <c r="X192" s="147"/>
      <c r="Y192" s="147"/>
      <c r="Z192" s="147"/>
      <c r="AA192" s="147"/>
      <c r="AB192" s="147"/>
    </row>
    <row r="193" spans="2:28" ht="18.75">
      <c r="B193" s="147"/>
      <c r="C193" s="147"/>
      <c r="D193" s="147"/>
      <c r="E193" s="614"/>
      <c r="F193" s="614"/>
      <c r="G193" s="614"/>
      <c r="H193" s="614"/>
      <c r="I193" s="614"/>
      <c r="J193" s="614"/>
      <c r="K193" s="614"/>
      <c r="L193" s="614"/>
      <c r="M193" s="614"/>
      <c r="N193" s="614"/>
      <c r="O193" s="614"/>
      <c r="P193" s="614"/>
      <c r="Q193" s="615"/>
      <c r="R193" s="615"/>
      <c r="S193" s="615"/>
      <c r="T193" s="615"/>
      <c r="U193" s="615"/>
      <c r="V193" s="615"/>
      <c r="W193" s="147"/>
      <c r="X193" s="147"/>
      <c r="Y193" s="147"/>
      <c r="Z193" s="147"/>
      <c r="AA193" s="147"/>
      <c r="AB193" s="147"/>
    </row>
    <row r="194" spans="2:28" ht="18.75">
      <c r="B194" s="147"/>
      <c r="C194" s="147"/>
      <c r="D194" s="147"/>
      <c r="E194" s="614"/>
      <c r="F194" s="614"/>
      <c r="G194" s="614"/>
      <c r="H194" s="614"/>
      <c r="I194" s="614"/>
      <c r="J194" s="614"/>
      <c r="K194" s="614"/>
      <c r="L194" s="614"/>
      <c r="M194" s="614"/>
      <c r="N194" s="614"/>
      <c r="O194" s="614"/>
      <c r="P194" s="614"/>
      <c r="Q194" s="615"/>
      <c r="R194" s="615"/>
      <c r="S194" s="615"/>
      <c r="T194" s="615"/>
      <c r="U194" s="615"/>
      <c r="V194" s="615"/>
      <c r="W194" s="147"/>
      <c r="X194" s="147"/>
      <c r="Y194" s="147"/>
      <c r="Z194" s="147"/>
      <c r="AA194" s="147"/>
      <c r="AB194" s="147"/>
    </row>
    <row r="195" spans="2:28" ht="18.75">
      <c r="B195" s="147"/>
      <c r="C195" s="147"/>
      <c r="D195" s="147"/>
      <c r="E195" s="614"/>
      <c r="F195" s="614"/>
      <c r="G195" s="614"/>
      <c r="H195" s="614"/>
      <c r="I195" s="614"/>
      <c r="J195" s="614"/>
      <c r="K195" s="614"/>
      <c r="L195" s="614"/>
      <c r="M195" s="614"/>
      <c r="N195" s="614"/>
      <c r="O195" s="614"/>
      <c r="P195" s="614"/>
      <c r="Q195" s="615"/>
      <c r="R195" s="615"/>
      <c r="S195" s="615"/>
      <c r="T195" s="615"/>
      <c r="U195" s="615"/>
      <c r="V195" s="615"/>
      <c r="W195" s="147"/>
      <c r="X195" s="147"/>
      <c r="Y195" s="147"/>
      <c r="Z195" s="147"/>
      <c r="AA195" s="147"/>
      <c r="AB195" s="147"/>
    </row>
    <row r="196" spans="2:28" ht="18.75">
      <c r="B196" s="147"/>
      <c r="C196" s="147"/>
      <c r="D196" s="147"/>
      <c r="E196" s="614"/>
      <c r="F196" s="614"/>
      <c r="G196" s="614"/>
      <c r="H196" s="614"/>
      <c r="I196" s="614"/>
      <c r="J196" s="614"/>
      <c r="K196" s="614"/>
      <c r="L196" s="614"/>
      <c r="M196" s="614"/>
      <c r="N196" s="614"/>
      <c r="O196" s="614"/>
      <c r="P196" s="614"/>
      <c r="Q196" s="615"/>
      <c r="R196" s="615"/>
      <c r="S196" s="615"/>
      <c r="T196" s="615"/>
      <c r="U196" s="615"/>
      <c r="V196" s="615"/>
      <c r="W196" s="147"/>
      <c r="X196" s="147"/>
      <c r="Y196" s="147"/>
      <c r="Z196" s="147"/>
      <c r="AA196" s="147"/>
      <c r="AB196" s="147"/>
    </row>
    <row r="197" spans="2:28" ht="18.75">
      <c r="B197" s="147"/>
      <c r="C197" s="147"/>
      <c r="D197" s="147"/>
      <c r="E197" s="614"/>
      <c r="F197" s="614"/>
      <c r="G197" s="614"/>
      <c r="H197" s="614"/>
      <c r="I197" s="614"/>
      <c r="J197" s="614"/>
      <c r="K197" s="614"/>
      <c r="L197" s="614"/>
      <c r="M197" s="614"/>
      <c r="N197" s="614"/>
      <c r="O197" s="614"/>
      <c r="P197" s="614"/>
      <c r="Q197" s="615"/>
      <c r="R197" s="615"/>
      <c r="S197" s="615"/>
      <c r="T197" s="615"/>
      <c r="U197" s="615"/>
      <c r="V197" s="615"/>
      <c r="W197" s="147"/>
      <c r="X197" s="147"/>
      <c r="Y197" s="147"/>
      <c r="Z197" s="147"/>
      <c r="AA197" s="147"/>
      <c r="AB197" s="147"/>
    </row>
    <row r="198" spans="2:28" ht="18.75">
      <c r="B198" s="147"/>
      <c r="C198" s="147"/>
      <c r="D198" s="147"/>
      <c r="E198" s="614"/>
      <c r="F198" s="614"/>
      <c r="G198" s="614"/>
      <c r="H198" s="614"/>
      <c r="I198" s="614"/>
      <c r="J198" s="614"/>
      <c r="K198" s="614"/>
      <c r="L198" s="614"/>
      <c r="M198" s="614"/>
      <c r="N198" s="614"/>
      <c r="O198" s="614"/>
      <c r="P198" s="614"/>
      <c r="Q198" s="615"/>
      <c r="R198" s="615"/>
      <c r="S198" s="615"/>
      <c r="T198" s="615"/>
      <c r="U198" s="615"/>
      <c r="V198" s="615"/>
      <c r="W198" s="147"/>
      <c r="X198" s="147"/>
      <c r="Y198" s="147"/>
      <c r="Z198" s="147"/>
      <c r="AA198" s="147"/>
      <c r="AB198" s="147"/>
    </row>
    <row r="199" spans="2:28" ht="18.75">
      <c r="B199" s="147"/>
      <c r="C199" s="147"/>
      <c r="D199" s="147"/>
      <c r="E199" s="614"/>
      <c r="F199" s="614"/>
      <c r="G199" s="614"/>
      <c r="H199" s="614"/>
      <c r="I199" s="614"/>
      <c r="J199" s="614"/>
      <c r="K199" s="614"/>
      <c r="L199" s="614"/>
      <c r="M199" s="614"/>
      <c r="N199" s="614"/>
      <c r="O199" s="614"/>
      <c r="P199" s="614"/>
      <c r="Q199" s="615"/>
      <c r="R199" s="615"/>
      <c r="S199" s="615"/>
      <c r="T199" s="615"/>
      <c r="U199" s="615"/>
      <c r="V199" s="615"/>
      <c r="W199" s="147"/>
      <c r="X199" s="147"/>
      <c r="Y199" s="147"/>
      <c r="Z199" s="147"/>
      <c r="AA199" s="147"/>
      <c r="AB199" s="147"/>
    </row>
    <row r="200" spans="2:28" ht="18.75">
      <c r="B200" s="147"/>
      <c r="C200" s="147"/>
      <c r="D200" s="147"/>
      <c r="E200" s="614"/>
      <c r="F200" s="614"/>
      <c r="G200" s="614"/>
      <c r="H200" s="614"/>
      <c r="I200" s="614"/>
      <c r="J200" s="614"/>
      <c r="K200" s="614"/>
      <c r="L200" s="614"/>
      <c r="M200" s="614"/>
      <c r="N200" s="614"/>
      <c r="O200" s="614"/>
      <c r="P200" s="614"/>
      <c r="Q200" s="615"/>
      <c r="R200" s="615"/>
      <c r="S200" s="615"/>
      <c r="T200" s="615"/>
      <c r="U200" s="615"/>
      <c r="V200" s="615"/>
      <c r="W200" s="147"/>
      <c r="X200" s="147"/>
      <c r="Y200" s="147"/>
      <c r="Z200" s="147"/>
      <c r="AA200" s="147"/>
      <c r="AB200" s="147"/>
    </row>
    <row r="201" spans="2:28" ht="18.75">
      <c r="B201" s="147"/>
      <c r="C201" s="147"/>
      <c r="D201" s="147"/>
      <c r="E201" s="614"/>
      <c r="F201" s="614"/>
      <c r="G201" s="614"/>
      <c r="H201" s="614"/>
      <c r="I201" s="614"/>
      <c r="J201" s="614"/>
      <c r="K201" s="614"/>
      <c r="L201" s="614"/>
      <c r="M201" s="614"/>
      <c r="N201" s="614"/>
      <c r="O201" s="614"/>
      <c r="P201" s="614"/>
      <c r="Q201" s="615"/>
      <c r="R201" s="615"/>
      <c r="S201" s="615"/>
      <c r="T201" s="615"/>
      <c r="U201" s="615"/>
      <c r="V201" s="615"/>
      <c r="W201" s="147"/>
      <c r="X201" s="147"/>
      <c r="Y201" s="147"/>
      <c r="Z201" s="147"/>
      <c r="AA201" s="147"/>
      <c r="AB201" s="147"/>
    </row>
    <row r="202" spans="2:28" ht="18.75">
      <c r="B202" s="147"/>
      <c r="C202" s="147"/>
      <c r="D202" s="147"/>
      <c r="E202" s="614"/>
      <c r="F202" s="614"/>
      <c r="G202" s="614"/>
      <c r="H202" s="614"/>
      <c r="I202" s="614"/>
      <c r="J202" s="614"/>
      <c r="K202" s="614"/>
      <c r="L202" s="614"/>
      <c r="M202" s="614"/>
      <c r="N202" s="614"/>
      <c r="O202" s="614"/>
      <c r="P202" s="614"/>
      <c r="Q202" s="615"/>
      <c r="R202" s="615"/>
      <c r="S202" s="615"/>
      <c r="T202" s="615"/>
      <c r="U202" s="615"/>
      <c r="V202" s="615"/>
      <c r="W202" s="147"/>
      <c r="X202" s="147"/>
      <c r="Y202" s="147"/>
      <c r="Z202" s="147"/>
      <c r="AA202" s="147"/>
      <c r="AB202" s="147"/>
    </row>
    <row r="203" spans="2:28" ht="18.75">
      <c r="B203" s="147"/>
      <c r="C203" s="147"/>
      <c r="D203" s="147"/>
      <c r="E203" s="614"/>
      <c r="F203" s="614"/>
      <c r="G203" s="614"/>
      <c r="H203" s="614"/>
      <c r="I203" s="614"/>
      <c r="J203" s="614"/>
      <c r="K203" s="614"/>
      <c r="L203" s="614"/>
      <c r="M203" s="614"/>
      <c r="N203" s="614"/>
      <c r="O203" s="614"/>
      <c r="P203" s="614"/>
      <c r="Q203" s="615"/>
      <c r="R203" s="615"/>
      <c r="S203" s="615"/>
      <c r="T203" s="615"/>
      <c r="U203" s="615"/>
      <c r="V203" s="615"/>
      <c r="W203" s="147"/>
      <c r="X203" s="147"/>
      <c r="Y203" s="147"/>
      <c r="Z203" s="147"/>
      <c r="AA203" s="147"/>
      <c r="AB203" s="147"/>
    </row>
    <row r="204" spans="2:28" ht="18.75">
      <c r="B204" s="147"/>
      <c r="C204" s="147"/>
      <c r="D204" s="147"/>
      <c r="E204" s="614"/>
      <c r="F204" s="614"/>
      <c r="G204" s="614"/>
      <c r="H204" s="614"/>
      <c r="I204" s="614"/>
      <c r="J204" s="614"/>
      <c r="K204" s="614"/>
      <c r="L204" s="614"/>
      <c r="M204" s="614"/>
      <c r="N204" s="614"/>
      <c r="O204" s="614"/>
      <c r="P204" s="614"/>
      <c r="Q204" s="615"/>
      <c r="R204" s="615"/>
      <c r="S204" s="615"/>
      <c r="T204" s="615"/>
      <c r="U204" s="615"/>
      <c r="V204" s="615"/>
      <c r="W204" s="147"/>
      <c r="X204" s="147"/>
      <c r="Y204" s="147"/>
      <c r="Z204" s="147"/>
      <c r="AA204" s="147"/>
      <c r="AB204" s="147"/>
    </row>
    <row r="205" spans="2:28" ht="18.75">
      <c r="B205" s="147"/>
      <c r="C205" s="147"/>
      <c r="D205" s="147"/>
      <c r="E205" s="614"/>
      <c r="F205" s="614"/>
      <c r="G205" s="614"/>
      <c r="H205" s="614"/>
      <c r="I205" s="614"/>
      <c r="J205" s="614"/>
      <c r="K205" s="614"/>
      <c r="L205" s="614"/>
      <c r="M205" s="614"/>
      <c r="N205" s="614"/>
      <c r="O205" s="614"/>
      <c r="P205" s="614"/>
      <c r="Q205" s="615"/>
      <c r="R205" s="615"/>
      <c r="S205" s="615"/>
      <c r="T205" s="615"/>
      <c r="U205" s="615"/>
      <c r="V205" s="615"/>
      <c r="W205" s="147"/>
      <c r="X205" s="147"/>
      <c r="Y205" s="147"/>
      <c r="Z205" s="147"/>
      <c r="AA205" s="147"/>
      <c r="AB205" s="147"/>
    </row>
    <row r="206" spans="2:28" ht="18.75">
      <c r="B206" s="147"/>
      <c r="C206" s="147"/>
      <c r="D206" s="147"/>
      <c r="E206" s="614"/>
      <c r="F206" s="614"/>
      <c r="G206" s="614"/>
      <c r="H206" s="614"/>
      <c r="I206" s="614"/>
      <c r="J206" s="614"/>
      <c r="K206" s="614"/>
      <c r="L206" s="614"/>
      <c r="M206" s="614"/>
      <c r="N206" s="614"/>
      <c r="O206" s="614"/>
      <c r="P206" s="614"/>
      <c r="Q206" s="615"/>
      <c r="R206" s="615"/>
      <c r="S206" s="615"/>
      <c r="T206" s="615"/>
      <c r="U206" s="615"/>
      <c r="V206" s="615"/>
      <c r="W206" s="147"/>
      <c r="X206" s="147"/>
      <c r="Y206" s="147"/>
      <c r="Z206" s="147"/>
      <c r="AA206" s="147"/>
      <c r="AB206" s="147"/>
    </row>
    <row r="207" spans="2:28" ht="18.75">
      <c r="B207" s="147"/>
      <c r="C207" s="147"/>
      <c r="D207" s="147"/>
      <c r="E207" s="614"/>
      <c r="F207" s="614"/>
      <c r="G207" s="614"/>
      <c r="H207" s="614"/>
      <c r="I207" s="614"/>
      <c r="J207" s="614"/>
      <c r="K207" s="614"/>
      <c r="L207" s="614"/>
      <c r="M207" s="614"/>
      <c r="N207" s="614"/>
      <c r="O207" s="614"/>
      <c r="P207" s="614"/>
      <c r="Q207" s="615"/>
      <c r="R207" s="615"/>
      <c r="S207" s="615"/>
      <c r="T207" s="615"/>
      <c r="U207" s="615"/>
      <c r="V207" s="615"/>
      <c r="W207" s="147"/>
      <c r="X207" s="147"/>
      <c r="Y207" s="147"/>
      <c r="Z207" s="147"/>
      <c r="AA207" s="147"/>
      <c r="AB207" s="147"/>
    </row>
    <row r="208" spans="2:28" ht="18.75">
      <c r="B208" s="147"/>
      <c r="C208" s="147"/>
      <c r="D208" s="147"/>
      <c r="E208" s="614"/>
      <c r="F208" s="614"/>
      <c r="G208" s="614"/>
      <c r="H208" s="614"/>
      <c r="I208" s="614"/>
      <c r="J208" s="614"/>
      <c r="K208" s="614"/>
      <c r="L208" s="614"/>
      <c r="M208" s="614"/>
      <c r="N208" s="614"/>
      <c r="O208" s="614"/>
      <c r="P208" s="614"/>
      <c r="Q208" s="615"/>
      <c r="R208" s="615"/>
      <c r="S208" s="615"/>
      <c r="T208" s="615"/>
      <c r="U208" s="615"/>
      <c r="V208" s="615"/>
      <c r="W208" s="147"/>
      <c r="X208" s="147"/>
      <c r="Y208" s="147"/>
      <c r="Z208" s="147"/>
      <c r="AA208" s="147"/>
      <c r="AB208" s="147"/>
    </row>
    <row r="209" spans="2:28" ht="18.75">
      <c r="B209" s="147"/>
      <c r="C209" s="147"/>
      <c r="D209" s="147"/>
      <c r="E209" s="614"/>
      <c r="F209" s="614"/>
      <c r="G209" s="614"/>
      <c r="H209" s="614"/>
      <c r="I209" s="614"/>
      <c r="J209" s="614"/>
      <c r="K209" s="614"/>
      <c r="L209" s="614"/>
      <c r="M209" s="614"/>
      <c r="N209" s="614"/>
      <c r="O209" s="614"/>
      <c r="P209" s="614"/>
      <c r="Q209" s="615"/>
      <c r="R209" s="615"/>
      <c r="S209" s="615"/>
      <c r="T209" s="615"/>
      <c r="U209" s="615"/>
      <c r="V209" s="615"/>
      <c r="W209" s="147"/>
      <c r="X209" s="147"/>
      <c r="Y209" s="147"/>
      <c r="Z209" s="147"/>
      <c r="AA209" s="147"/>
      <c r="AB209" s="147"/>
    </row>
    <row r="210" spans="2:28" ht="18.75">
      <c r="B210" s="147"/>
      <c r="C210" s="147"/>
      <c r="D210" s="147"/>
      <c r="E210" s="614"/>
      <c r="F210" s="614"/>
      <c r="G210" s="614"/>
      <c r="H210" s="614"/>
      <c r="I210" s="614"/>
      <c r="J210" s="614"/>
      <c r="K210" s="614"/>
      <c r="L210" s="614"/>
      <c r="M210" s="614"/>
      <c r="N210" s="614"/>
      <c r="O210" s="614"/>
      <c r="P210" s="614"/>
      <c r="Q210" s="615"/>
      <c r="R210" s="615"/>
      <c r="S210" s="615"/>
      <c r="T210" s="615"/>
      <c r="U210" s="615"/>
      <c r="V210" s="615"/>
      <c r="W210" s="147"/>
      <c r="X210" s="147"/>
      <c r="Y210" s="147"/>
      <c r="Z210" s="147"/>
      <c r="AA210" s="147"/>
      <c r="AB210" s="147"/>
    </row>
    <row r="211" spans="2:28" ht="18.75">
      <c r="B211" s="147"/>
      <c r="C211" s="147"/>
      <c r="D211" s="147"/>
      <c r="E211" s="614"/>
      <c r="F211" s="614"/>
      <c r="G211" s="614"/>
      <c r="H211" s="614"/>
      <c r="I211" s="614"/>
      <c r="J211" s="614"/>
      <c r="K211" s="614"/>
      <c r="L211" s="614"/>
      <c r="M211" s="614"/>
      <c r="N211" s="614"/>
      <c r="O211" s="614"/>
      <c r="P211" s="614"/>
      <c r="Q211" s="615"/>
      <c r="R211" s="615"/>
      <c r="S211" s="615"/>
      <c r="T211" s="615"/>
      <c r="U211" s="615"/>
      <c r="V211" s="615"/>
      <c r="W211" s="147"/>
      <c r="X211" s="147"/>
      <c r="Y211" s="147"/>
      <c r="Z211" s="147"/>
      <c r="AA211" s="147"/>
      <c r="AB211" s="147"/>
    </row>
    <row r="212" spans="2:28" ht="18.75">
      <c r="B212" s="147"/>
      <c r="C212" s="147"/>
      <c r="D212" s="147"/>
      <c r="E212" s="614"/>
      <c r="F212" s="614"/>
      <c r="G212" s="614"/>
      <c r="H212" s="614"/>
      <c r="I212" s="614"/>
      <c r="J212" s="614"/>
      <c r="K212" s="614"/>
      <c r="L212" s="614"/>
      <c r="M212" s="614"/>
      <c r="N212" s="614"/>
      <c r="O212" s="614"/>
      <c r="P212" s="614"/>
      <c r="Q212" s="615"/>
      <c r="R212" s="615"/>
      <c r="S212" s="615"/>
      <c r="T212" s="615"/>
      <c r="U212" s="615"/>
      <c r="V212" s="615"/>
      <c r="W212" s="147"/>
      <c r="X212" s="147"/>
      <c r="Y212" s="147"/>
      <c r="Z212" s="147"/>
      <c r="AA212" s="147"/>
      <c r="AB212" s="147"/>
    </row>
    <row r="213" spans="2:28" ht="18.75">
      <c r="B213" s="147"/>
      <c r="C213" s="147"/>
      <c r="D213" s="147"/>
      <c r="E213" s="614"/>
      <c r="F213" s="614"/>
      <c r="G213" s="614"/>
      <c r="H213" s="614"/>
      <c r="I213" s="614"/>
      <c r="J213" s="614"/>
      <c r="K213" s="614"/>
      <c r="L213" s="614"/>
      <c r="M213" s="614"/>
      <c r="N213" s="614"/>
      <c r="O213" s="614"/>
      <c r="P213" s="614"/>
      <c r="Q213" s="615"/>
      <c r="R213" s="615"/>
      <c r="S213" s="615"/>
      <c r="T213" s="615"/>
      <c r="U213" s="615"/>
      <c r="V213" s="615"/>
      <c r="W213" s="147"/>
      <c r="X213" s="147"/>
      <c r="Y213" s="147"/>
      <c r="Z213" s="147"/>
      <c r="AA213" s="147"/>
      <c r="AB213" s="147"/>
    </row>
    <row r="214" spans="2:28" ht="18.75">
      <c r="B214" s="147"/>
      <c r="C214" s="147"/>
      <c r="D214" s="147"/>
      <c r="E214" s="614"/>
      <c r="F214" s="614"/>
      <c r="G214" s="614"/>
      <c r="H214" s="614"/>
      <c r="I214" s="614"/>
      <c r="J214" s="614"/>
      <c r="K214" s="614"/>
      <c r="L214" s="614"/>
      <c r="M214" s="614"/>
      <c r="N214" s="614"/>
      <c r="O214" s="614"/>
      <c r="P214" s="614"/>
      <c r="Q214" s="615"/>
      <c r="R214" s="615"/>
      <c r="S214" s="615"/>
      <c r="T214" s="615"/>
      <c r="U214" s="615"/>
      <c r="V214" s="615"/>
      <c r="W214" s="147"/>
      <c r="X214" s="147"/>
      <c r="Y214" s="147"/>
      <c r="Z214" s="147"/>
      <c r="AA214" s="147"/>
      <c r="AB214" s="147"/>
    </row>
    <row r="215" spans="2:28" ht="18.75">
      <c r="B215" s="147"/>
      <c r="C215" s="147"/>
      <c r="D215" s="147"/>
      <c r="E215" s="614"/>
      <c r="F215" s="614"/>
      <c r="G215" s="614"/>
      <c r="H215" s="614"/>
      <c r="I215" s="614"/>
      <c r="J215" s="614"/>
      <c r="K215" s="614"/>
      <c r="L215" s="614"/>
      <c r="M215" s="614"/>
      <c r="N215" s="614"/>
      <c r="O215" s="614"/>
      <c r="P215" s="614"/>
      <c r="Q215" s="615"/>
      <c r="R215" s="615"/>
      <c r="S215" s="615"/>
      <c r="T215" s="615"/>
      <c r="U215" s="615"/>
      <c r="V215" s="615"/>
      <c r="W215" s="147"/>
      <c r="X215" s="147"/>
      <c r="Y215" s="147"/>
      <c r="Z215" s="147"/>
      <c r="AA215" s="147"/>
      <c r="AB215" s="147"/>
    </row>
    <row r="216" spans="2:28" ht="18.75">
      <c r="B216" s="147"/>
      <c r="C216" s="147"/>
      <c r="D216" s="147"/>
      <c r="E216" s="614"/>
      <c r="F216" s="614"/>
      <c r="G216" s="614"/>
      <c r="H216" s="614"/>
      <c r="I216" s="614"/>
      <c r="J216" s="614"/>
      <c r="K216" s="614"/>
      <c r="L216" s="614"/>
      <c r="M216" s="614"/>
      <c r="N216" s="614"/>
      <c r="O216" s="614"/>
      <c r="P216" s="614"/>
      <c r="Q216" s="615"/>
      <c r="R216" s="615"/>
      <c r="S216" s="615"/>
      <c r="T216" s="615"/>
      <c r="U216" s="615"/>
      <c r="V216" s="615"/>
      <c r="W216" s="147"/>
      <c r="X216" s="147"/>
      <c r="Y216" s="147"/>
      <c r="Z216" s="147"/>
      <c r="AA216" s="147"/>
      <c r="AB216" s="147"/>
    </row>
    <row r="217" spans="2:28" ht="18.75">
      <c r="B217" s="147"/>
      <c r="C217" s="147"/>
      <c r="D217" s="147"/>
      <c r="E217" s="614"/>
      <c r="F217" s="614"/>
      <c r="G217" s="614"/>
      <c r="H217" s="614"/>
      <c r="I217" s="614"/>
      <c r="J217" s="614"/>
      <c r="K217" s="614"/>
      <c r="L217" s="614"/>
      <c r="M217" s="614"/>
      <c r="N217" s="614"/>
      <c r="O217" s="614"/>
      <c r="P217" s="614"/>
      <c r="Q217" s="615"/>
      <c r="R217" s="615"/>
      <c r="S217" s="615"/>
      <c r="T217" s="615"/>
      <c r="U217" s="615"/>
      <c r="V217" s="615"/>
      <c r="W217" s="147"/>
      <c r="X217" s="147"/>
      <c r="Y217" s="147"/>
      <c r="Z217" s="147"/>
      <c r="AA217" s="147"/>
      <c r="AB217" s="147"/>
    </row>
    <row r="218" spans="2:28" ht="18.75">
      <c r="B218" s="147"/>
      <c r="C218" s="147"/>
      <c r="D218" s="147"/>
      <c r="E218" s="614"/>
      <c r="F218" s="614"/>
      <c r="G218" s="614"/>
      <c r="H218" s="614"/>
      <c r="I218" s="614"/>
      <c r="J218" s="614"/>
      <c r="K218" s="614"/>
      <c r="L218" s="614"/>
      <c r="M218" s="614"/>
      <c r="N218" s="614"/>
      <c r="O218" s="614"/>
      <c r="P218" s="614"/>
      <c r="Q218" s="615"/>
      <c r="R218" s="615"/>
      <c r="S218" s="615"/>
      <c r="T218" s="615"/>
      <c r="U218" s="615"/>
      <c r="V218" s="615"/>
      <c r="W218" s="147"/>
      <c r="X218" s="147"/>
      <c r="Y218" s="147"/>
      <c r="Z218" s="147"/>
      <c r="AA218" s="147"/>
      <c r="AB218" s="147"/>
    </row>
    <row r="219" spans="2:28" ht="18.75">
      <c r="B219" s="147"/>
      <c r="C219" s="147"/>
      <c r="D219" s="147"/>
      <c r="E219" s="614"/>
      <c r="F219" s="614"/>
      <c r="G219" s="614"/>
      <c r="H219" s="614"/>
      <c r="I219" s="614"/>
      <c r="J219" s="614"/>
      <c r="K219" s="614"/>
      <c r="L219" s="614"/>
      <c r="M219" s="614"/>
      <c r="N219" s="614"/>
      <c r="O219" s="614"/>
      <c r="P219" s="614"/>
      <c r="Q219" s="615"/>
      <c r="R219" s="615"/>
      <c r="S219" s="615"/>
      <c r="T219" s="615"/>
      <c r="U219" s="615"/>
      <c r="V219" s="615"/>
      <c r="W219" s="147"/>
      <c r="X219" s="147"/>
      <c r="Y219" s="147"/>
      <c r="Z219" s="147"/>
      <c r="AA219" s="147"/>
      <c r="AB219" s="147"/>
    </row>
    <row r="220" spans="2:28" ht="18.75">
      <c r="B220" s="147"/>
      <c r="C220" s="147"/>
      <c r="D220" s="147"/>
      <c r="E220" s="614"/>
      <c r="F220" s="614"/>
      <c r="G220" s="614"/>
      <c r="H220" s="614"/>
      <c r="I220" s="614"/>
      <c r="J220" s="614"/>
      <c r="K220" s="614"/>
      <c r="L220" s="614"/>
      <c r="M220" s="614"/>
      <c r="N220" s="614"/>
      <c r="O220" s="614"/>
      <c r="P220" s="614"/>
      <c r="Q220" s="615"/>
      <c r="R220" s="615"/>
      <c r="S220" s="615"/>
      <c r="T220" s="615"/>
      <c r="U220" s="615"/>
      <c r="V220" s="615"/>
      <c r="W220" s="147"/>
      <c r="X220" s="147"/>
      <c r="Y220" s="147"/>
      <c r="Z220" s="147"/>
      <c r="AA220" s="147"/>
      <c r="AB220" s="147"/>
    </row>
    <row r="221" spans="2:28" ht="18.75">
      <c r="B221" s="147"/>
      <c r="C221" s="147"/>
      <c r="D221" s="147"/>
      <c r="E221" s="614"/>
      <c r="F221" s="614"/>
      <c r="G221" s="614"/>
      <c r="H221" s="614"/>
      <c r="I221" s="614"/>
      <c r="J221" s="614"/>
      <c r="K221" s="614"/>
      <c r="L221" s="614"/>
      <c r="M221" s="614"/>
      <c r="N221" s="614"/>
      <c r="O221" s="614"/>
      <c r="P221" s="614"/>
      <c r="Q221" s="615"/>
      <c r="R221" s="615"/>
      <c r="S221" s="615"/>
      <c r="T221" s="615"/>
      <c r="U221" s="615"/>
      <c r="V221" s="615"/>
      <c r="W221" s="147"/>
      <c r="X221" s="147"/>
      <c r="Y221" s="147"/>
      <c r="Z221" s="147"/>
      <c r="AA221" s="147"/>
      <c r="AB221" s="147"/>
    </row>
    <row r="222" spans="2:28" ht="18.75">
      <c r="B222" s="147"/>
      <c r="C222" s="147"/>
      <c r="D222" s="147"/>
      <c r="E222" s="614"/>
      <c r="F222" s="614"/>
      <c r="G222" s="614"/>
      <c r="H222" s="614"/>
      <c r="I222" s="614"/>
      <c r="J222" s="614"/>
      <c r="K222" s="614"/>
      <c r="L222" s="614"/>
      <c r="M222" s="614"/>
      <c r="N222" s="614"/>
      <c r="O222" s="614"/>
      <c r="P222" s="614"/>
      <c r="Q222" s="615"/>
      <c r="R222" s="615"/>
      <c r="S222" s="615"/>
      <c r="T222" s="615"/>
      <c r="U222" s="615"/>
      <c r="V222" s="615"/>
      <c r="W222" s="147"/>
      <c r="X222" s="147"/>
      <c r="Y222" s="147"/>
      <c r="Z222" s="147"/>
      <c r="AA222" s="147"/>
      <c r="AB222" s="147"/>
    </row>
    <row r="223" spans="2:28" ht="18.75">
      <c r="B223" s="147"/>
      <c r="C223" s="147"/>
      <c r="D223" s="147"/>
      <c r="E223" s="614"/>
      <c r="F223" s="614"/>
      <c r="G223" s="614"/>
      <c r="H223" s="614"/>
      <c r="I223" s="614"/>
      <c r="J223" s="614"/>
      <c r="K223" s="614"/>
      <c r="L223" s="614"/>
      <c r="M223" s="614"/>
      <c r="N223" s="614"/>
      <c r="O223" s="614"/>
      <c r="P223" s="614"/>
      <c r="Q223" s="615"/>
      <c r="R223" s="615"/>
      <c r="S223" s="615"/>
      <c r="T223" s="615"/>
      <c r="U223" s="615"/>
      <c r="V223" s="615"/>
      <c r="W223" s="147"/>
      <c r="X223" s="147"/>
      <c r="Y223" s="147"/>
      <c r="Z223" s="147"/>
      <c r="AA223" s="147"/>
      <c r="AB223" s="147"/>
    </row>
    <row r="224" spans="2:28" ht="18.75">
      <c r="B224" s="147"/>
      <c r="C224" s="147"/>
      <c r="D224" s="147"/>
      <c r="E224" s="614"/>
      <c r="F224" s="614"/>
      <c r="G224" s="614"/>
      <c r="H224" s="614"/>
      <c r="I224" s="614"/>
      <c r="J224" s="614"/>
      <c r="K224" s="614"/>
      <c r="L224" s="614"/>
      <c r="M224" s="614"/>
      <c r="N224" s="614"/>
      <c r="O224" s="614"/>
      <c r="P224" s="614"/>
      <c r="Q224" s="615"/>
      <c r="R224" s="615"/>
      <c r="S224" s="615"/>
      <c r="T224" s="615"/>
      <c r="U224" s="615"/>
      <c r="V224" s="615"/>
      <c r="W224" s="147"/>
      <c r="X224" s="147"/>
      <c r="Y224" s="147"/>
      <c r="Z224" s="147"/>
      <c r="AA224" s="147"/>
      <c r="AB224" s="147"/>
    </row>
    <row r="225" spans="2:28" ht="18.75">
      <c r="B225" s="147"/>
      <c r="C225" s="147"/>
      <c r="D225" s="147"/>
      <c r="E225" s="614"/>
      <c r="F225" s="614"/>
      <c r="G225" s="614"/>
      <c r="H225" s="614"/>
      <c r="I225" s="614"/>
      <c r="J225" s="614"/>
      <c r="K225" s="614"/>
      <c r="L225" s="614"/>
      <c r="M225" s="614"/>
      <c r="N225" s="614"/>
      <c r="O225" s="614"/>
      <c r="P225" s="614"/>
      <c r="Q225" s="615"/>
      <c r="R225" s="615"/>
      <c r="S225" s="615"/>
      <c r="T225" s="615"/>
      <c r="U225" s="615"/>
      <c r="V225" s="615"/>
      <c r="W225" s="147"/>
      <c r="X225" s="147"/>
      <c r="Y225" s="147"/>
      <c r="Z225" s="147"/>
      <c r="AA225" s="147"/>
      <c r="AB225" s="147"/>
    </row>
    <row r="226" spans="2:28" ht="18.75">
      <c r="B226" s="147"/>
      <c r="C226" s="147"/>
      <c r="D226" s="147"/>
      <c r="E226" s="614"/>
      <c r="F226" s="614"/>
      <c r="G226" s="614"/>
      <c r="H226" s="614"/>
      <c r="I226" s="614"/>
      <c r="J226" s="614"/>
      <c r="K226" s="614"/>
      <c r="L226" s="614"/>
      <c r="M226" s="614"/>
      <c r="N226" s="614"/>
      <c r="O226" s="614"/>
      <c r="P226" s="614"/>
      <c r="Q226" s="615"/>
      <c r="R226" s="615"/>
      <c r="S226" s="615"/>
      <c r="T226" s="615"/>
      <c r="U226" s="615"/>
      <c r="V226" s="615"/>
      <c r="W226" s="147"/>
      <c r="X226" s="147"/>
      <c r="Y226" s="147"/>
      <c r="Z226" s="147"/>
      <c r="AA226" s="147"/>
      <c r="AB226" s="147"/>
    </row>
    <row r="227" spans="2:28" ht="18.75">
      <c r="B227" s="147"/>
      <c r="C227" s="147"/>
      <c r="D227" s="147"/>
      <c r="E227" s="614"/>
      <c r="F227" s="614"/>
      <c r="G227" s="614"/>
      <c r="H227" s="614"/>
      <c r="I227" s="614"/>
      <c r="J227" s="614"/>
      <c r="K227" s="614"/>
      <c r="L227" s="614"/>
      <c r="M227" s="614"/>
      <c r="N227" s="614"/>
      <c r="O227" s="614"/>
      <c r="P227" s="614"/>
      <c r="Q227" s="615"/>
      <c r="R227" s="615"/>
      <c r="S227" s="615"/>
      <c r="T227" s="615"/>
      <c r="U227" s="615"/>
      <c r="V227" s="615"/>
      <c r="W227" s="147"/>
      <c r="X227" s="147"/>
      <c r="Y227" s="147"/>
      <c r="Z227" s="147"/>
      <c r="AA227" s="147"/>
      <c r="AB227" s="147"/>
    </row>
    <row r="228" spans="2:28" ht="18.75">
      <c r="B228" s="147"/>
      <c r="C228" s="147"/>
      <c r="D228" s="147"/>
      <c r="E228" s="614"/>
      <c r="F228" s="614"/>
      <c r="G228" s="614"/>
      <c r="H228" s="614"/>
      <c r="I228" s="614"/>
      <c r="J228" s="614"/>
      <c r="K228" s="614"/>
      <c r="L228" s="614"/>
      <c r="M228" s="614"/>
      <c r="N228" s="614"/>
      <c r="O228" s="614"/>
      <c r="P228" s="614"/>
      <c r="Q228" s="615"/>
      <c r="R228" s="615"/>
      <c r="S228" s="615"/>
      <c r="T228" s="615"/>
      <c r="U228" s="615"/>
      <c r="V228" s="615"/>
      <c r="W228" s="147"/>
      <c r="X228" s="147"/>
      <c r="Y228" s="147"/>
      <c r="Z228" s="147"/>
      <c r="AA228" s="147"/>
      <c r="AB228" s="147"/>
    </row>
    <row r="229" spans="2:28" ht="18.75">
      <c r="B229" s="147"/>
      <c r="C229" s="147"/>
      <c r="D229" s="147"/>
      <c r="E229" s="614"/>
      <c r="F229" s="614"/>
      <c r="G229" s="614"/>
      <c r="H229" s="614"/>
      <c r="I229" s="614"/>
      <c r="J229" s="614"/>
      <c r="K229" s="614"/>
      <c r="L229" s="614"/>
      <c r="M229" s="614"/>
      <c r="N229" s="614"/>
      <c r="O229" s="614"/>
      <c r="P229" s="614"/>
      <c r="Q229" s="615"/>
      <c r="R229" s="615"/>
      <c r="S229" s="615"/>
      <c r="T229" s="615"/>
      <c r="U229" s="615"/>
      <c r="V229" s="615"/>
      <c r="W229" s="147"/>
      <c r="X229" s="147"/>
      <c r="Y229" s="147"/>
      <c r="Z229" s="147"/>
      <c r="AA229" s="147"/>
      <c r="AB229" s="147"/>
    </row>
    <row r="230" spans="2:28" ht="18.75">
      <c r="B230" s="147"/>
      <c r="C230" s="147"/>
      <c r="D230" s="147"/>
      <c r="E230" s="614"/>
      <c r="F230" s="614"/>
      <c r="G230" s="614"/>
      <c r="H230" s="614"/>
      <c r="I230" s="614"/>
      <c r="J230" s="614"/>
      <c r="K230" s="614"/>
      <c r="L230" s="614"/>
      <c r="M230" s="614"/>
      <c r="N230" s="614"/>
      <c r="O230" s="614"/>
      <c r="P230" s="614"/>
      <c r="Q230" s="615"/>
      <c r="R230" s="615"/>
      <c r="S230" s="615"/>
      <c r="T230" s="615"/>
      <c r="U230" s="615"/>
      <c r="V230" s="615"/>
      <c r="W230" s="147"/>
      <c r="X230" s="147"/>
      <c r="Y230" s="147"/>
      <c r="Z230" s="147"/>
      <c r="AA230" s="147"/>
      <c r="AB230" s="147"/>
    </row>
    <row r="231" spans="2:28" ht="18.75">
      <c r="B231" s="147"/>
      <c r="C231" s="147"/>
      <c r="D231" s="147"/>
      <c r="E231" s="614"/>
      <c r="F231" s="614"/>
      <c r="G231" s="614"/>
      <c r="H231" s="614"/>
      <c r="I231" s="614"/>
      <c r="J231" s="614"/>
      <c r="K231" s="614"/>
      <c r="L231" s="614"/>
      <c r="M231" s="614"/>
      <c r="N231" s="614"/>
      <c r="O231" s="614"/>
      <c r="P231" s="614"/>
      <c r="Q231" s="615"/>
      <c r="R231" s="615"/>
      <c r="S231" s="615"/>
      <c r="T231" s="615"/>
      <c r="U231" s="615"/>
      <c r="V231" s="615"/>
      <c r="W231" s="147"/>
      <c r="X231" s="147"/>
      <c r="Y231" s="147"/>
      <c r="Z231" s="147"/>
      <c r="AA231" s="147"/>
      <c r="AB231" s="147"/>
    </row>
    <row r="232" spans="2:28" ht="18.75">
      <c r="B232" s="147"/>
      <c r="C232" s="147"/>
      <c r="D232" s="147"/>
      <c r="E232" s="614"/>
      <c r="F232" s="614"/>
      <c r="G232" s="614"/>
      <c r="H232" s="614"/>
      <c r="I232" s="614"/>
      <c r="J232" s="614"/>
      <c r="K232" s="614"/>
      <c r="L232" s="614"/>
      <c r="M232" s="614"/>
      <c r="N232" s="614"/>
      <c r="O232" s="614"/>
      <c r="P232" s="614"/>
      <c r="Q232" s="615"/>
      <c r="R232" s="615"/>
      <c r="S232" s="615"/>
      <c r="T232" s="615"/>
      <c r="U232" s="615"/>
      <c r="V232" s="615"/>
      <c r="W232" s="147"/>
      <c r="X232" s="147"/>
      <c r="Y232" s="147"/>
      <c r="Z232" s="147"/>
      <c r="AA232" s="147"/>
      <c r="AB232" s="147"/>
    </row>
    <row r="233" spans="2:28" ht="18.75">
      <c r="B233" s="147"/>
      <c r="C233" s="147"/>
      <c r="D233" s="147"/>
      <c r="E233" s="614"/>
      <c r="F233" s="614"/>
      <c r="G233" s="614"/>
      <c r="H233" s="614"/>
      <c r="I233" s="614"/>
      <c r="J233" s="614"/>
      <c r="K233" s="614"/>
      <c r="L233" s="614"/>
      <c r="M233" s="614"/>
      <c r="N233" s="614"/>
      <c r="O233" s="614"/>
      <c r="P233" s="614"/>
      <c r="Q233" s="615"/>
      <c r="R233" s="615"/>
      <c r="S233" s="615"/>
      <c r="T233" s="615"/>
      <c r="U233" s="615"/>
      <c r="V233" s="615"/>
      <c r="W233" s="147"/>
      <c r="X233" s="147"/>
      <c r="Y233" s="147"/>
      <c r="Z233" s="147"/>
      <c r="AA233" s="147"/>
      <c r="AB233" s="147"/>
    </row>
    <row r="234" spans="2:28" ht="18.75">
      <c r="B234" s="147"/>
      <c r="C234" s="147"/>
      <c r="D234" s="147"/>
      <c r="E234" s="614"/>
      <c r="F234" s="614"/>
      <c r="G234" s="614"/>
      <c r="H234" s="614"/>
      <c r="I234" s="614"/>
      <c r="J234" s="614"/>
      <c r="K234" s="614"/>
      <c r="L234" s="614"/>
      <c r="M234" s="614"/>
      <c r="N234" s="614"/>
      <c r="O234" s="614"/>
      <c r="P234" s="614"/>
      <c r="Q234" s="615"/>
      <c r="R234" s="615"/>
      <c r="S234" s="615"/>
      <c r="T234" s="615"/>
      <c r="U234" s="615"/>
      <c r="V234" s="615"/>
      <c r="W234" s="147"/>
      <c r="X234" s="147"/>
      <c r="Y234" s="147"/>
      <c r="Z234" s="147"/>
      <c r="AA234" s="147"/>
      <c r="AB234" s="147"/>
    </row>
    <row r="235" spans="2:28" ht="18.75">
      <c r="B235" s="147"/>
      <c r="C235" s="147"/>
      <c r="D235" s="147"/>
      <c r="E235" s="614"/>
      <c r="F235" s="614"/>
      <c r="G235" s="614"/>
      <c r="H235" s="614"/>
      <c r="I235" s="614"/>
      <c r="J235" s="614"/>
      <c r="K235" s="614"/>
      <c r="L235" s="614"/>
      <c r="M235" s="614"/>
      <c r="N235" s="614"/>
      <c r="O235" s="614"/>
      <c r="P235" s="614"/>
      <c r="Q235" s="615"/>
      <c r="R235" s="615"/>
      <c r="S235" s="615"/>
      <c r="T235" s="615"/>
      <c r="U235" s="615"/>
      <c r="V235" s="615"/>
      <c r="W235" s="147"/>
      <c r="X235" s="147"/>
      <c r="Y235" s="147"/>
      <c r="Z235" s="147"/>
      <c r="AA235" s="147"/>
      <c r="AB235" s="147"/>
    </row>
    <row r="236" spans="2:28" ht="18.75">
      <c r="B236" s="147"/>
      <c r="C236" s="147"/>
      <c r="D236" s="147"/>
      <c r="E236" s="614"/>
      <c r="F236" s="614"/>
      <c r="G236" s="614"/>
      <c r="H236" s="614"/>
      <c r="I236" s="614"/>
      <c r="J236" s="614"/>
      <c r="K236" s="614"/>
      <c r="L236" s="614"/>
      <c r="M236" s="614"/>
      <c r="N236" s="614"/>
      <c r="O236" s="614"/>
      <c r="P236" s="614"/>
      <c r="Q236" s="615"/>
      <c r="R236" s="615"/>
      <c r="S236" s="615"/>
      <c r="T236" s="615"/>
      <c r="U236" s="615"/>
      <c r="V236" s="615"/>
      <c r="W236" s="147"/>
      <c r="X236" s="147"/>
      <c r="Y236" s="147"/>
      <c r="Z236" s="147"/>
      <c r="AA236" s="147"/>
      <c r="AB236" s="147"/>
    </row>
    <row r="237" spans="2:28" ht="18.75">
      <c r="B237" s="147"/>
      <c r="C237" s="147"/>
      <c r="D237" s="147"/>
      <c r="E237" s="614"/>
      <c r="F237" s="614"/>
      <c r="G237" s="614"/>
      <c r="H237" s="614"/>
      <c r="I237" s="614"/>
      <c r="J237" s="614"/>
      <c r="K237" s="614"/>
      <c r="L237" s="614"/>
      <c r="M237" s="614"/>
      <c r="N237" s="614"/>
      <c r="O237" s="614"/>
      <c r="P237" s="614"/>
      <c r="Q237" s="615"/>
      <c r="R237" s="615"/>
      <c r="S237" s="615"/>
      <c r="T237" s="615"/>
      <c r="U237" s="615"/>
      <c r="V237" s="615"/>
      <c r="W237" s="147"/>
      <c r="X237" s="147"/>
      <c r="Y237" s="147"/>
      <c r="Z237" s="147"/>
      <c r="AA237" s="147"/>
      <c r="AB237" s="147"/>
    </row>
    <row r="238" spans="2:28" ht="18.75">
      <c r="B238" s="147"/>
      <c r="C238" s="147"/>
      <c r="D238" s="147"/>
      <c r="E238" s="614"/>
      <c r="F238" s="614"/>
      <c r="G238" s="614"/>
      <c r="H238" s="614"/>
      <c r="I238" s="614"/>
      <c r="J238" s="614"/>
      <c r="K238" s="614"/>
      <c r="L238" s="614"/>
      <c r="M238" s="614"/>
      <c r="N238" s="614"/>
      <c r="O238" s="614"/>
      <c r="P238" s="614"/>
      <c r="Q238" s="615"/>
      <c r="R238" s="615"/>
      <c r="S238" s="615"/>
      <c r="T238" s="615"/>
      <c r="U238" s="615"/>
      <c r="V238" s="615"/>
      <c r="W238" s="147"/>
      <c r="X238" s="147"/>
      <c r="Y238" s="147"/>
      <c r="Z238" s="147"/>
      <c r="AA238" s="147"/>
      <c r="AB238" s="147"/>
    </row>
    <row r="239" spans="2:28" ht="18.75">
      <c r="B239" s="147"/>
      <c r="C239" s="147"/>
      <c r="D239" s="147"/>
      <c r="E239" s="614"/>
      <c r="F239" s="614"/>
      <c r="G239" s="614"/>
      <c r="H239" s="614"/>
      <c r="I239" s="614"/>
      <c r="J239" s="614"/>
      <c r="K239" s="614"/>
      <c r="L239" s="614"/>
      <c r="M239" s="614"/>
      <c r="N239" s="614"/>
      <c r="O239" s="614"/>
      <c r="P239" s="614"/>
      <c r="Q239" s="615"/>
      <c r="R239" s="615"/>
      <c r="S239" s="615"/>
      <c r="T239" s="615"/>
      <c r="U239" s="615"/>
      <c r="V239" s="615"/>
      <c r="W239" s="147"/>
      <c r="X239" s="147"/>
      <c r="Y239" s="147"/>
      <c r="Z239" s="147"/>
      <c r="AA239" s="147"/>
      <c r="AB239" s="147"/>
    </row>
    <row r="240" spans="2:28" ht="18.75">
      <c r="B240" s="147"/>
      <c r="C240" s="147"/>
      <c r="D240" s="147"/>
      <c r="E240" s="614"/>
      <c r="F240" s="614"/>
      <c r="G240" s="614"/>
      <c r="H240" s="614"/>
      <c r="I240" s="614"/>
      <c r="J240" s="614"/>
      <c r="K240" s="614"/>
      <c r="L240" s="614"/>
      <c r="M240" s="614"/>
      <c r="N240" s="614"/>
      <c r="O240" s="614"/>
      <c r="P240" s="614"/>
      <c r="Q240" s="615"/>
      <c r="R240" s="615"/>
      <c r="S240" s="615"/>
      <c r="T240" s="615"/>
      <c r="U240" s="615"/>
      <c r="V240" s="615"/>
      <c r="W240" s="147"/>
      <c r="X240" s="147"/>
      <c r="Y240" s="147"/>
      <c r="Z240" s="147"/>
      <c r="AA240" s="147"/>
      <c r="AB240" s="147"/>
    </row>
    <row r="241" spans="2:28" ht="18.75">
      <c r="B241" s="147"/>
      <c r="C241" s="147"/>
      <c r="D241" s="147"/>
      <c r="E241" s="614"/>
      <c r="F241" s="614"/>
      <c r="G241" s="614"/>
      <c r="H241" s="614"/>
      <c r="I241" s="614"/>
      <c r="J241" s="614"/>
      <c r="K241" s="614"/>
      <c r="L241" s="614"/>
      <c r="M241" s="614"/>
      <c r="N241" s="614"/>
      <c r="O241" s="614"/>
      <c r="P241" s="614"/>
      <c r="Q241" s="615"/>
      <c r="R241" s="615"/>
      <c r="S241" s="615"/>
      <c r="T241" s="615"/>
      <c r="U241" s="615"/>
      <c r="V241" s="615"/>
      <c r="W241" s="147"/>
      <c r="X241" s="147"/>
      <c r="Y241" s="147"/>
      <c r="Z241" s="147"/>
      <c r="AA241" s="147"/>
      <c r="AB241" s="147"/>
    </row>
    <row r="242" spans="2:28" ht="18.75">
      <c r="B242" s="147"/>
      <c r="C242" s="147"/>
      <c r="D242" s="147"/>
      <c r="E242" s="614"/>
      <c r="F242" s="614"/>
      <c r="G242" s="614"/>
      <c r="H242" s="614"/>
      <c r="I242" s="614"/>
      <c r="J242" s="614"/>
      <c r="K242" s="614"/>
      <c r="L242" s="614"/>
      <c r="M242" s="614"/>
      <c r="N242" s="614"/>
      <c r="O242" s="614"/>
      <c r="P242" s="614"/>
      <c r="Q242" s="615"/>
      <c r="R242" s="615"/>
      <c r="S242" s="615"/>
      <c r="T242" s="615"/>
      <c r="U242" s="615"/>
      <c r="V242" s="615"/>
      <c r="W242" s="147"/>
      <c r="X242" s="147"/>
      <c r="Y242" s="147"/>
      <c r="Z242" s="147"/>
      <c r="AA242" s="147"/>
      <c r="AB242" s="147"/>
    </row>
    <row r="243" spans="2:28" ht="18.75">
      <c r="B243" s="147"/>
      <c r="C243" s="147"/>
      <c r="D243" s="147"/>
      <c r="E243" s="614"/>
      <c r="F243" s="614"/>
      <c r="G243" s="614"/>
      <c r="H243" s="614"/>
      <c r="I243" s="614"/>
      <c r="J243" s="614"/>
      <c r="K243" s="614"/>
      <c r="L243" s="614"/>
      <c r="M243" s="614"/>
      <c r="N243" s="614"/>
      <c r="O243" s="614"/>
      <c r="P243" s="614"/>
      <c r="Q243" s="615"/>
      <c r="R243" s="615"/>
      <c r="S243" s="615"/>
      <c r="T243" s="615"/>
      <c r="U243" s="615"/>
      <c r="V243" s="615"/>
      <c r="W243" s="147"/>
      <c r="X243" s="147"/>
      <c r="Y243" s="147"/>
      <c r="Z243" s="147"/>
      <c r="AA243" s="147"/>
      <c r="AB243" s="147"/>
    </row>
    <row r="244" spans="2:28" ht="18.75">
      <c r="B244" s="147"/>
      <c r="C244" s="147"/>
      <c r="D244" s="147"/>
      <c r="E244" s="614"/>
      <c r="F244" s="614"/>
      <c r="G244" s="614"/>
      <c r="H244" s="614"/>
      <c r="I244" s="614"/>
      <c r="J244" s="614"/>
      <c r="K244" s="614"/>
      <c r="L244" s="614"/>
      <c r="M244" s="614"/>
      <c r="N244" s="614"/>
      <c r="O244" s="614"/>
      <c r="P244" s="614"/>
      <c r="Q244" s="615"/>
      <c r="R244" s="615"/>
      <c r="S244" s="615"/>
      <c r="T244" s="615"/>
      <c r="U244" s="615"/>
      <c r="V244" s="615"/>
      <c r="W244" s="147"/>
      <c r="X244" s="147"/>
      <c r="Y244" s="147"/>
      <c r="Z244" s="147"/>
      <c r="AA244" s="147"/>
      <c r="AB244" s="147"/>
    </row>
    <row r="245" spans="2:28" ht="18.75">
      <c r="B245" s="147"/>
      <c r="C245" s="147"/>
      <c r="D245" s="147"/>
      <c r="E245" s="614"/>
      <c r="F245" s="614"/>
      <c r="G245" s="614"/>
      <c r="H245" s="614"/>
      <c r="I245" s="614"/>
      <c r="J245" s="614"/>
      <c r="K245" s="614"/>
      <c r="L245" s="614"/>
      <c r="M245" s="614"/>
      <c r="N245" s="614"/>
      <c r="O245" s="614"/>
      <c r="P245" s="614"/>
      <c r="Q245" s="615"/>
      <c r="R245" s="615"/>
      <c r="S245" s="615"/>
      <c r="T245" s="615"/>
      <c r="U245" s="615"/>
      <c r="V245" s="615"/>
      <c r="W245" s="147"/>
      <c r="X245" s="147"/>
      <c r="Y245" s="147"/>
      <c r="Z245" s="147"/>
      <c r="AA245" s="147"/>
      <c r="AB245" s="147"/>
    </row>
    <row r="246" spans="2:28" ht="18.75">
      <c r="B246" s="147"/>
      <c r="C246" s="147"/>
      <c r="D246" s="147"/>
      <c r="E246" s="614"/>
      <c r="F246" s="614"/>
      <c r="G246" s="614"/>
      <c r="H246" s="614"/>
      <c r="I246" s="614"/>
      <c r="J246" s="614"/>
      <c r="K246" s="614"/>
      <c r="L246" s="614"/>
      <c r="M246" s="614"/>
      <c r="N246" s="614"/>
      <c r="O246" s="614"/>
      <c r="P246" s="614"/>
      <c r="Q246" s="615"/>
      <c r="R246" s="615"/>
      <c r="S246" s="615"/>
      <c r="T246" s="615"/>
      <c r="U246" s="615"/>
      <c r="V246" s="615"/>
      <c r="W246" s="147"/>
      <c r="X246" s="147"/>
      <c r="Y246" s="147"/>
      <c r="Z246" s="147"/>
      <c r="AA246" s="147"/>
      <c r="AB246" s="147"/>
    </row>
    <row r="247" spans="2:28" ht="18.75">
      <c r="B247" s="147"/>
      <c r="C247" s="147"/>
      <c r="D247" s="147"/>
      <c r="E247" s="614"/>
      <c r="F247" s="614"/>
      <c r="G247" s="614"/>
      <c r="H247" s="614"/>
      <c r="I247" s="614"/>
      <c r="J247" s="614"/>
      <c r="K247" s="614"/>
      <c r="L247" s="614"/>
      <c r="M247" s="614"/>
      <c r="N247" s="614"/>
      <c r="O247" s="614"/>
      <c r="P247" s="614"/>
      <c r="Q247" s="615"/>
      <c r="R247" s="615"/>
      <c r="S247" s="615"/>
      <c r="T247" s="615"/>
      <c r="U247" s="615"/>
      <c r="V247" s="615"/>
      <c r="W247" s="147"/>
      <c r="X247" s="147"/>
      <c r="Y247" s="147"/>
      <c r="Z247" s="147"/>
      <c r="AA247" s="147"/>
      <c r="AB247" s="147"/>
    </row>
    <row r="248" spans="2:28" ht="18.75">
      <c r="B248" s="147"/>
      <c r="C248" s="147"/>
      <c r="D248" s="147"/>
      <c r="E248" s="614"/>
      <c r="F248" s="614"/>
      <c r="G248" s="614"/>
      <c r="H248" s="614"/>
      <c r="I248" s="614"/>
      <c r="J248" s="614"/>
      <c r="K248" s="614"/>
      <c r="L248" s="614"/>
      <c r="M248" s="614"/>
      <c r="N248" s="614"/>
      <c r="O248" s="614"/>
      <c r="P248" s="614"/>
      <c r="Q248" s="615"/>
      <c r="R248" s="615"/>
      <c r="S248" s="615"/>
      <c r="T248" s="615"/>
      <c r="U248" s="615"/>
      <c r="V248" s="615"/>
      <c r="W248" s="147"/>
      <c r="X248" s="147"/>
      <c r="Y248" s="147"/>
      <c r="Z248" s="147"/>
      <c r="AA248" s="147"/>
      <c r="AB248" s="147"/>
    </row>
    <row r="249" spans="2:28" ht="18.75">
      <c r="B249" s="147"/>
      <c r="C249" s="147"/>
      <c r="D249" s="147"/>
      <c r="E249" s="614"/>
      <c r="F249" s="614"/>
      <c r="G249" s="614"/>
      <c r="H249" s="614"/>
      <c r="I249" s="614"/>
      <c r="J249" s="614"/>
      <c r="K249" s="614"/>
      <c r="L249" s="614"/>
      <c r="M249" s="614"/>
      <c r="N249" s="614"/>
      <c r="O249" s="614"/>
      <c r="P249" s="614"/>
      <c r="Q249" s="615"/>
      <c r="R249" s="615"/>
      <c r="S249" s="615"/>
      <c r="T249" s="615"/>
      <c r="U249" s="615"/>
      <c r="V249" s="615"/>
      <c r="W249" s="147"/>
      <c r="X249" s="147"/>
      <c r="Y249" s="147"/>
      <c r="Z249" s="147"/>
      <c r="AA249" s="147"/>
      <c r="AB249" s="147"/>
    </row>
    <row r="250" spans="2:28" ht="18.75">
      <c r="B250" s="147"/>
      <c r="C250" s="147"/>
      <c r="D250" s="147"/>
      <c r="E250" s="614"/>
      <c r="F250" s="614"/>
      <c r="G250" s="614"/>
      <c r="H250" s="614"/>
      <c r="I250" s="614"/>
      <c r="J250" s="614"/>
      <c r="K250" s="614"/>
      <c r="L250" s="614"/>
      <c r="M250" s="614"/>
      <c r="N250" s="614"/>
      <c r="O250" s="614"/>
      <c r="P250" s="614"/>
      <c r="Q250" s="615"/>
      <c r="R250" s="615"/>
      <c r="S250" s="615"/>
      <c r="T250" s="615"/>
      <c r="U250" s="615"/>
      <c r="V250" s="615"/>
      <c r="W250" s="147"/>
      <c r="X250" s="147"/>
      <c r="Y250" s="147"/>
      <c r="Z250" s="147"/>
      <c r="AA250" s="147"/>
      <c r="AB250" s="147"/>
    </row>
    <row r="251" spans="2:28" ht="18.75">
      <c r="B251" s="147"/>
      <c r="C251" s="147"/>
      <c r="D251" s="147"/>
      <c r="E251" s="614"/>
      <c r="F251" s="614"/>
      <c r="G251" s="614"/>
      <c r="H251" s="614"/>
      <c r="I251" s="614"/>
      <c r="J251" s="614"/>
      <c r="K251" s="614"/>
      <c r="L251" s="614"/>
      <c r="M251" s="614"/>
      <c r="N251" s="614"/>
      <c r="O251" s="614"/>
      <c r="P251" s="614"/>
      <c r="Q251" s="615"/>
      <c r="R251" s="615"/>
      <c r="S251" s="615"/>
      <c r="T251" s="615"/>
      <c r="U251" s="615"/>
      <c r="V251" s="615"/>
      <c r="W251" s="147"/>
      <c r="X251" s="147"/>
      <c r="Y251" s="147"/>
      <c r="Z251" s="147"/>
      <c r="AA251" s="147"/>
      <c r="AB251" s="147"/>
    </row>
    <row r="252" spans="2:28" ht="18.75">
      <c r="B252" s="147"/>
      <c r="C252" s="147"/>
      <c r="D252" s="147"/>
      <c r="E252" s="614"/>
      <c r="F252" s="614"/>
      <c r="G252" s="614"/>
      <c r="H252" s="614"/>
      <c r="I252" s="614"/>
      <c r="J252" s="614"/>
      <c r="K252" s="614"/>
      <c r="L252" s="614"/>
      <c r="M252" s="614"/>
      <c r="N252" s="614"/>
      <c r="O252" s="614"/>
      <c r="P252" s="614"/>
      <c r="Q252" s="615"/>
      <c r="R252" s="615"/>
      <c r="S252" s="615"/>
      <c r="T252" s="615"/>
      <c r="U252" s="615"/>
      <c r="V252" s="615"/>
      <c r="W252" s="147"/>
      <c r="X252" s="147"/>
      <c r="Y252" s="147"/>
      <c r="Z252" s="147"/>
      <c r="AA252" s="147"/>
      <c r="AB252" s="147"/>
    </row>
    <row r="253" spans="2:28" ht="18.75">
      <c r="B253" s="147"/>
      <c r="C253" s="147"/>
      <c r="D253" s="147"/>
      <c r="E253" s="614"/>
      <c r="F253" s="614"/>
      <c r="G253" s="614"/>
      <c r="H253" s="614"/>
      <c r="I253" s="614"/>
      <c r="J253" s="614"/>
      <c r="K253" s="614"/>
      <c r="L253" s="614"/>
      <c r="M253" s="614"/>
      <c r="N253" s="614"/>
      <c r="O253" s="614"/>
      <c r="P253" s="614"/>
      <c r="Q253" s="615"/>
      <c r="R253" s="615"/>
      <c r="S253" s="615"/>
      <c r="T253" s="615"/>
      <c r="U253" s="615"/>
      <c r="V253" s="615"/>
      <c r="W253" s="147"/>
      <c r="X253" s="147"/>
      <c r="Y253" s="147"/>
      <c r="Z253" s="147"/>
      <c r="AA253" s="147"/>
      <c r="AB253" s="147"/>
    </row>
    <row r="254" spans="2:28" ht="18.75">
      <c r="B254" s="147"/>
      <c r="C254" s="147"/>
      <c r="D254" s="147"/>
      <c r="E254" s="614"/>
      <c r="F254" s="614"/>
      <c r="G254" s="614"/>
      <c r="H254" s="614"/>
      <c r="I254" s="614"/>
      <c r="J254" s="614"/>
      <c r="K254" s="614"/>
      <c r="L254" s="614"/>
      <c r="M254" s="614"/>
      <c r="N254" s="614"/>
      <c r="O254" s="614"/>
      <c r="P254" s="614"/>
      <c r="Q254" s="615"/>
      <c r="R254" s="615"/>
      <c r="S254" s="615"/>
      <c r="T254" s="615"/>
      <c r="U254" s="615"/>
      <c r="V254" s="615"/>
      <c r="W254" s="147"/>
      <c r="X254" s="147"/>
      <c r="Y254" s="147"/>
      <c r="Z254" s="147"/>
      <c r="AA254" s="147"/>
      <c r="AB254" s="147"/>
    </row>
    <row r="255" spans="2:28" ht="18.75">
      <c r="B255" s="147"/>
      <c r="C255" s="147"/>
      <c r="D255" s="147"/>
      <c r="E255" s="614"/>
      <c r="F255" s="614"/>
      <c r="G255" s="614"/>
      <c r="H255" s="614"/>
      <c r="I255" s="614"/>
      <c r="J255" s="614"/>
      <c r="K255" s="614"/>
      <c r="L255" s="614"/>
      <c r="M255" s="614"/>
      <c r="N255" s="614"/>
      <c r="O255" s="614"/>
      <c r="P255" s="614"/>
      <c r="Q255" s="615"/>
      <c r="R255" s="615"/>
      <c r="S255" s="615"/>
      <c r="T255" s="615"/>
      <c r="U255" s="615"/>
      <c r="V255" s="615"/>
      <c r="W255" s="147"/>
      <c r="X255" s="147"/>
      <c r="Y255" s="147"/>
      <c r="Z255" s="147"/>
      <c r="AA255" s="147"/>
      <c r="AB255" s="147"/>
    </row>
    <row r="256" spans="2:28" ht="18.75">
      <c r="B256" s="147"/>
      <c r="C256" s="147"/>
      <c r="D256" s="147"/>
      <c r="E256" s="614"/>
      <c r="F256" s="614"/>
      <c r="G256" s="614"/>
      <c r="H256" s="614"/>
      <c r="I256" s="614"/>
      <c r="J256" s="614"/>
      <c r="K256" s="614"/>
      <c r="L256" s="614"/>
      <c r="M256" s="614"/>
      <c r="N256" s="614"/>
      <c r="O256" s="614"/>
      <c r="P256" s="614"/>
      <c r="Q256" s="615"/>
      <c r="R256" s="615"/>
      <c r="S256" s="615"/>
      <c r="T256" s="615"/>
      <c r="U256" s="615"/>
      <c r="V256" s="615"/>
      <c r="W256" s="147"/>
      <c r="X256" s="147"/>
      <c r="Y256" s="147"/>
      <c r="Z256" s="147"/>
      <c r="AA256" s="147"/>
      <c r="AB256" s="147"/>
    </row>
    <row r="257" spans="2:28" ht="18.75">
      <c r="B257" s="147"/>
      <c r="C257" s="147"/>
      <c r="D257" s="147"/>
      <c r="E257" s="614"/>
      <c r="F257" s="614"/>
      <c r="G257" s="614"/>
      <c r="H257" s="614"/>
      <c r="I257" s="614"/>
      <c r="J257" s="614"/>
      <c r="K257" s="614"/>
      <c r="L257" s="614"/>
      <c r="M257" s="614"/>
      <c r="N257" s="614"/>
      <c r="O257" s="614"/>
      <c r="P257" s="614"/>
      <c r="Q257" s="615"/>
      <c r="R257" s="615"/>
      <c r="S257" s="615"/>
      <c r="T257" s="615"/>
      <c r="U257" s="615"/>
      <c r="V257" s="615"/>
      <c r="W257" s="147"/>
      <c r="X257" s="147"/>
      <c r="Y257" s="147"/>
      <c r="Z257" s="147"/>
      <c r="AA257" s="147"/>
      <c r="AB257" s="147"/>
    </row>
    <row r="258" spans="2:28" ht="18.75">
      <c r="B258" s="147"/>
      <c r="C258" s="147"/>
      <c r="D258" s="147"/>
      <c r="E258" s="614"/>
      <c r="F258" s="614"/>
      <c r="G258" s="614"/>
      <c r="H258" s="614"/>
      <c r="I258" s="614"/>
      <c r="J258" s="614"/>
      <c r="K258" s="614"/>
      <c r="L258" s="614"/>
      <c r="M258" s="614"/>
      <c r="N258" s="614"/>
      <c r="O258" s="614"/>
      <c r="P258" s="614"/>
      <c r="Q258" s="615"/>
      <c r="R258" s="615"/>
      <c r="S258" s="615"/>
      <c r="T258" s="615"/>
      <c r="U258" s="615"/>
      <c r="V258" s="615"/>
      <c r="W258" s="147"/>
      <c r="X258" s="147"/>
      <c r="Y258" s="147"/>
      <c r="Z258" s="147"/>
      <c r="AA258" s="147"/>
      <c r="AB258" s="147"/>
    </row>
    <row r="259" spans="2:28" ht="18.75">
      <c r="B259" s="147"/>
      <c r="C259" s="147"/>
      <c r="D259" s="147"/>
      <c r="E259" s="614"/>
      <c r="F259" s="614"/>
      <c r="G259" s="614"/>
      <c r="H259" s="614"/>
      <c r="I259" s="614"/>
      <c r="J259" s="614"/>
      <c r="K259" s="614"/>
      <c r="L259" s="614"/>
      <c r="M259" s="614"/>
      <c r="N259" s="614"/>
      <c r="O259" s="614"/>
      <c r="P259" s="614"/>
      <c r="Q259" s="615"/>
      <c r="R259" s="615"/>
      <c r="S259" s="615"/>
      <c r="T259" s="615"/>
      <c r="U259" s="615"/>
      <c r="V259" s="615"/>
      <c r="W259" s="147"/>
      <c r="X259" s="147"/>
      <c r="Y259" s="147"/>
      <c r="Z259" s="147"/>
      <c r="AA259" s="147"/>
      <c r="AB259" s="147"/>
    </row>
    <row r="260" spans="2:28" ht="18.75">
      <c r="B260" s="147"/>
      <c r="C260" s="147"/>
      <c r="D260" s="147"/>
      <c r="E260" s="614"/>
      <c r="F260" s="614"/>
      <c r="G260" s="614"/>
      <c r="H260" s="614"/>
      <c r="I260" s="614"/>
      <c r="J260" s="614"/>
      <c r="K260" s="614"/>
      <c r="L260" s="614"/>
      <c r="M260" s="614"/>
      <c r="N260" s="614"/>
      <c r="O260" s="614"/>
      <c r="P260" s="614"/>
      <c r="Q260" s="615"/>
      <c r="R260" s="615"/>
      <c r="S260" s="615"/>
      <c r="T260" s="615"/>
      <c r="U260" s="615"/>
      <c r="V260" s="615"/>
      <c r="W260" s="147"/>
      <c r="X260" s="147"/>
      <c r="Y260" s="147"/>
      <c r="Z260" s="147"/>
      <c r="AA260" s="147"/>
      <c r="AB260" s="147"/>
    </row>
    <row r="261" spans="2:28" ht="18.75">
      <c r="B261" s="147"/>
      <c r="C261" s="147"/>
      <c r="D261" s="147"/>
      <c r="E261" s="614"/>
      <c r="F261" s="614"/>
      <c r="G261" s="614"/>
      <c r="H261" s="614"/>
      <c r="I261" s="614"/>
      <c r="J261" s="614"/>
      <c r="K261" s="614"/>
      <c r="L261" s="614"/>
      <c r="M261" s="614"/>
      <c r="N261" s="614"/>
      <c r="O261" s="614"/>
      <c r="P261" s="614"/>
      <c r="Q261" s="615"/>
      <c r="R261" s="615"/>
      <c r="S261" s="615"/>
      <c r="T261" s="615"/>
      <c r="U261" s="615"/>
      <c r="V261" s="615"/>
      <c r="W261" s="147"/>
      <c r="X261" s="147"/>
      <c r="Y261" s="147"/>
      <c r="Z261" s="147"/>
      <c r="AA261" s="147"/>
      <c r="AB261" s="147"/>
    </row>
    <row r="262" spans="2:28" ht="18.75">
      <c r="B262" s="147"/>
      <c r="C262" s="147"/>
      <c r="D262" s="147"/>
      <c r="E262" s="614"/>
      <c r="F262" s="614"/>
      <c r="G262" s="614"/>
      <c r="H262" s="614"/>
      <c r="I262" s="614"/>
      <c r="J262" s="614"/>
      <c r="K262" s="614"/>
      <c r="L262" s="614"/>
      <c r="M262" s="614"/>
      <c r="N262" s="614"/>
      <c r="O262" s="614"/>
      <c r="P262" s="614"/>
      <c r="Q262" s="615"/>
      <c r="R262" s="615"/>
      <c r="S262" s="615"/>
      <c r="T262" s="615"/>
      <c r="U262" s="615"/>
      <c r="V262" s="615"/>
      <c r="W262" s="147"/>
      <c r="X262" s="147"/>
      <c r="Y262" s="147"/>
      <c r="Z262" s="147"/>
      <c r="AA262" s="147"/>
      <c r="AB262" s="147"/>
    </row>
    <row r="263" spans="2:28" ht="18.75">
      <c r="B263" s="147"/>
      <c r="C263" s="147"/>
      <c r="D263" s="147"/>
      <c r="E263" s="614"/>
      <c r="F263" s="614"/>
      <c r="G263" s="614"/>
      <c r="H263" s="614"/>
      <c r="I263" s="614"/>
      <c r="J263" s="614"/>
      <c r="K263" s="614"/>
      <c r="L263" s="614"/>
      <c r="M263" s="614"/>
      <c r="N263" s="614"/>
      <c r="O263" s="614"/>
      <c r="P263" s="614"/>
      <c r="Q263" s="615"/>
      <c r="R263" s="615"/>
      <c r="S263" s="615"/>
      <c r="T263" s="615"/>
      <c r="U263" s="615"/>
      <c r="V263" s="615"/>
      <c r="W263" s="147"/>
      <c r="X263" s="147"/>
      <c r="Y263" s="147"/>
      <c r="Z263" s="147"/>
      <c r="AA263" s="147"/>
      <c r="AB263" s="147"/>
    </row>
    <row r="264" spans="2:28" ht="18.75">
      <c r="B264" s="147"/>
      <c r="C264" s="147"/>
      <c r="D264" s="147"/>
      <c r="E264" s="614"/>
      <c r="F264" s="614"/>
      <c r="G264" s="614"/>
      <c r="H264" s="614"/>
      <c r="I264" s="614"/>
      <c r="J264" s="614"/>
      <c r="K264" s="614"/>
      <c r="L264" s="614"/>
      <c r="M264" s="614"/>
      <c r="N264" s="614"/>
      <c r="O264" s="614"/>
      <c r="P264" s="614"/>
      <c r="Q264" s="615"/>
      <c r="R264" s="615"/>
      <c r="S264" s="615"/>
      <c r="T264" s="615"/>
      <c r="U264" s="615"/>
      <c r="V264" s="615"/>
      <c r="W264" s="147"/>
      <c r="X264" s="147"/>
      <c r="Y264" s="147"/>
      <c r="Z264" s="147"/>
      <c r="AA264" s="147"/>
      <c r="AB264" s="147"/>
    </row>
    <row r="265" spans="2:28" ht="18.75">
      <c r="B265" s="147"/>
      <c r="C265" s="147"/>
      <c r="D265" s="147"/>
      <c r="E265" s="614"/>
      <c r="F265" s="614"/>
      <c r="G265" s="614"/>
      <c r="H265" s="614"/>
      <c r="I265" s="614"/>
      <c r="J265" s="614"/>
      <c r="K265" s="614"/>
      <c r="L265" s="614"/>
      <c r="M265" s="614"/>
      <c r="N265" s="614"/>
      <c r="O265" s="614"/>
      <c r="P265" s="614"/>
      <c r="Q265" s="615"/>
      <c r="R265" s="615"/>
      <c r="S265" s="615"/>
      <c r="T265" s="615"/>
      <c r="U265" s="615"/>
      <c r="V265" s="615"/>
      <c r="W265" s="147"/>
      <c r="X265" s="147"/>
      <c r="Y265" s="147"/>
      <c r="Z265" s="147"/>
      <c r="AA265" s="147"/>
      <c r="AB265" s="147"/>
    </row>
    <row r="266" spans="2:28" ht="18.75">
      <c r="B266" s="147"/>
      <c r="C266" s="147"/>
      <c r="D266" s="147"/>
      <c r="E266" s="614"/>
      <c r="F266" s="614"/>
      <c r="G266" s="614"/>
      <c r="H266" s="614"/>
      <c r="I266" s="614"/>
      <c r="J266" s="614"/>
      <c r="K266" s="614"/>
      <c r="L266" s="614"/>
      <c r="M266" s="614"/>
      <c r="N266" s="614"/>
      <c r="O266" s="614"/>
      <c r="P266" s="614"/>
      <c r="Q266" s="615"/>
      <c r="R266" s="615"/>
      <c r="S266" s="615"/>
      <c r="T266" s="615"/>
      <c r="U266" s="615"/>
      <c r="V266" s="615"/>
      <c r="W266" s="147"/>
      <c r="X266" s="147"/>
      <c r="Y266" s="147"/>
      <c r="Z266" s="147"/>
      <c r="AA266" s="147"/>
      <c r="AB266" s="147"/>
    </row>
    <row r="267" spans="2:28" ht="18.75">
      <c r="B267" s="147"/>
      <c r="C267" s="147"/>
      <c r="D267" s="147"/>
      <c r="E267" s="614"/>
      <c r="F267" s="614"/>
      <c r="G267" s="614"/>
      <c r="H267" s="614"/>
      <c r="I267" s="614"/>
      <c r="J267" s="614"/>
      <c r="K267" s="614"/>
      <c r="L267" s="614"/>
      <c r="M267" s="614"/>
      <c r="N267" s="614"/>
      <c r="O267" s="614"/>
      <c r="P267" s="614"/>
      <c r="Q267" s="615"/>
      <c r="R267" s="615"/>
      <c r="S267" s="615"/>
      <c r="T267" s="615"/>
      <c r="U267" s="615"/>
      <c r="V267" s="615"/>
      <c r="W267" s="147"/>
      <c r="X267" s="147"/>
      <c r="Y267" s="147"/>
      <c r="Z267" s="147"/>
      <c r="AA267" s="147"/>
      <c r="AB267" s="147"/>
    </row>
    <row r="268" spans="2:28" ht="18.75">
      <c r="B268" s="147"/>
      <c r="C268" s="147"/>
      <c r="D268" s="147"/>
      <c r="E268" s="614"/>
      <c r="F268" s="614"/>
      <c r="G268" s="614"/>
      <c r="H268" s="614"/>
      <c r="I268" s="614"/>
      <c r="J268" s="614"/>
      <c r="K268" s="614"/>
      <c r="L268" s="614"/>
      <c r="M268" s="614"/>
      <c r="N268" s="614"/>
      <c r="O268" s="614"/>
      <c r="P268" s="614"/>
      <c r="Q268" s="615"/>
      <c r="R268" s="615"/>
      <c r="S268" s="615"/>
      <c r="T268" s="615"/>
      <c r="U268" s="615"/>
      <c r="V268" s="615"/>
      <c r="W268" s="147"/>
      <c r="X268" s="147"/>
      <c r="Y268" s="147"/>
      <c r="Z268" s="147"/>
      <c r="AA268" s="147"/>
      <c r="AB268" s="147"/>
    </row>
    <row r="269" spans="2:28" ht="18.75">
      <c r="B269" s="147"/>
      <c r="C269" s="147"/>
      <c r="D269" s="147"/>
      <c r="E269" s="614"/>
      <c r="F269" s="614"/>
      <c r="G269" s="614"/>
      <c r="H269" s="614"/>
      <c r="I269" s="614"/>
      <c r="J269" s="614"/>
      <c r="K269" s="614"/>
      <c r="L269" s="614"/>
      <c r="M269" s="614"/>
      <c r="N269" s="614"/>
      <c r="O269" s="614"/>
      <c r="P269" s="614"/>
      <c r="Q269" s="615"/>
      <c r="R269" s="615"/>
      <c r="S269" s="615"/>
      <c r="T269" s="615"/>
      <c r="U269" s="615"/>
      <c r="V269" s="615"/>
      <c r="W269" s="147"/>
      <c r="X269" s="147"/>
      <c r="Y269" s="147"/>
      <c r="Z269" s="147"/>
      <c r="AA269" s="147"/>
      <c r="AB269" s="147"/>
    </row>
    <row r="270" spans="2:28" ht="18.75">
      <c r="B270" s="147"/>
      <c r="C270" s="147"/>
      <c r="D270" s="147"/>
      <c r="E270" s="614"/>
      <c r="F270" s="614"/>
      <c r="G270" s="614"/>
      <c r="H270" s="614"/>
      <c r="I270" s="614"/>
      <c r="J270" s="614"/>
      <c r="K270" s="614"/>
      <c r="L270" s="614"/>
      <c r="M270" s="614"/>
      <c r="N270" s="614"/>
      <c r="O270" s="614"/>
      <c r="P270" s="614"/>
      <c r="Q270" s="615"/>
      <c r="R270" s="615"/>
      <c r="S270" s="615"/>
      <c r="T270" s="615"/>
      <c r="U270" s="615"/>
      <c r="V270" s="615"/>
      <c r="W270" s="147"/>
      <c r="X270" s="147"/>
      <c r="Y270" s="147"/>
      <c r="Z270" s="147"/>
      <c r="AA270" s="147"/>
      <c r="AB270" s="147"/>
    </row>
    <row r="271" spans="2:28" ht="18.75">
      <c r="B271" s="147"/>
      <c r="C271" s="147"/>
      <c r="D271" s="147"/>
      <c r="E271" s="614"/>
      <c r="F271" s="614"/>
      <c r="G271" s="614"/>
      <c r="H271" s="614"/>
      <c r="I271" s="614"/>
      <c r="J271" s="614"/>
      <c r="K271" s="614"/>
      <c r="L271" s="614"/>
      <c r="M271" s="614"/>
      <c r="N271" s="614"/>
      <c r="O271" s="614"/>
      <c r="P271" s="614"/>
      <c r="Q271" s="615"/>
      <c r="R271" s="615"/>
      <c r="S271" s="615"/>
      <c r="T271" s="615"/>
      <c r="U271" s="615"/>
      <c r="V271" s="615"/>
      <c r="W271" s="147"/>
      <c r="X271" s="147"/>
      <c r="Y271" s="147"/>
      <c r="Z271" s="147"/>
      <c r="AA271" s="147"/>
      <c r="AB271" s="147"/>
    </row>
    <row r="272" spans="2:28" ht="18.75">
      <c r="B272" s="147"/>
      <c r="C272" s="147"/>
      <c r="D272" s="147"/>
      <c r="E272" s="614"/>
      <c r="F272" s="614"/>
      <c r="G272" s="614"/>
      <c r="H272" s="614"/>
      <c r="I272" s="614"/>
      <c r="J272" s="614"/>
      <c r="K272" s="614"/>
      <c r="L272" s="614"/>
      <c r="M272" s="614"/>
      <c r="N272" s="614"/>
      <c r="O272" s="614"/>
      <c r="P272" s="614"/>
      <c r="Q272" s="615"/>
      <c r="R272" s="615"/>
      <c r="S272" s="615"/>
      <c r="T272" s="615"/>
      <c r="U272" s="615"/>
      <c r="V272" s="615"/>
      <c r="W272" s="147"/>
      <c r="X272" s="147"/>
      <c r="Y272" s="147"/>
      <c r="Z272" s="147"/>
      <c r="AA272" s="147"/>
      <c r="AB272" s="147"/>
    </row>
    <row r="273" spans="2:28" ht="18.75">
      <c r="B273" s="147"/>
      <c r="C273" s="147"/>
      <c r="D273" s="147"/>
      <c r="E273" s="614"/>
      <c r="F273" s="614"/>
      <c r="G273" s="614"/>
      <c r="H273" s="614"/>
      <c r="I273" s="614"/>
      <c r="J273" s="614"/>
      <c r="K273" s="614"/>
      <c r="L273" s="614"/>
      <c r="M273" s="614"/>
      <c r="N273" s="614"/>
      <c r="O273" s="614"/>
      <c r="P273" s="614"/>
      <c r="Q273" s="615"/>
      <c r="R273" s="615"/>
      <c r="S273" s="615"/>
      <c r="T273" s="615"/>
      <c r="U273" s="615"/>
      <c r="V273" s="615"/>
      <c r="W273" s="147"/>
      <c r="X273" s="147"/>
      <c r="Y273" s="147"/>
      <c r="Z273" s="147"/>
      <c r="AA273" s="147"/>
      <c r="AB273" s="147"/>
    </row>
    <row r="274" spans="2:28" ht="18.75">
      <c r="B274" s="147"/>
      <c r="C274" s="147"/>
      <c r="D274" s="147"/>
      <c r="E274" s="614"/>
      <c r="F274" s="614"/>
      <c r="G274" s="614"/>
      <c r="H274" s="614"/>
      <c r="I274" s="614"/>
      <c r="J274" s="614"/>
      <c r="K274" s="614"/>
      <c r="L274" s="614"/>
      <c r="M274" s="614"/>
      <c r="N274" s="614"/>
      <c r="O274" s="614"/>
      <c r="P274" s="614"/>
      <c r="Q274" s="615"/>
      <c r="R274" s="615"/>
      <c r="S274" s="615"/>
      <c r="T274" s="615"/>
      <c r="U274" s="615"/>
      <c r="V274" s="615"/>
      <c r="W274" s="147"/>
      <c r="X274" s="147"/>
      <c r="Y274" s="147"/>
      <c r="Z274" s="147"/>
      <c r="AA274" s="147"/>
      <c r="AB274" s="147"/>
    </row>
    <row r="275" spans="2:28" ht="18.75">
      <c r="B275" s="147"/>
      <c r="C275" s="147"/>
      <c r="D275" s="147"/>
      <c r="E275" s="614"/>
      <c r="F275" s="614"/>
      <c r="G275" s="614"/>
      <c r="H275" s="614"/>
      <c r="I275" s="614"/>
      <c r="J275" s="614"/>
      <c r="K275" s="614"/>
      <c r="L275" s="614"/>
      <c r="M275" s="614"/>
      <c r="N275" s="614"/>
      <c r="O275" s="614"/>
      <c r="P275" s="614"/>
      <c r="Q275" s="615"/>
      <c r="R275" s="615"/>
      <c r="S275" s="615"/>
      <c r="T275" s="615"/>
      <c r="U275" s="615"/>
      <c r="V275" s="615"/>
      <c r="W275" s="147"/>
      <c r="X275" s="147"/>
      <c r="Y275" s="147"/>
      <c r="Z275" s="147"/>
      <c r="AA275" s="147"/>
      <c r="AB275" s="147"/>
    </row>
    <row r="276" spans="2:28" ht="18.75">
      <c r="B276" s="147"/>
      <c r="C276" s="147"/>
      <c r="D276" s="147"/>
      <c r="E276" s="614"/>
      <c r="F276" s="614"/>
      <c r="G276" s="614"/>
      <c r="H276" s="614"/>
      <c r="I276" s="614"/>
      <c r="J276" s="614"/>
      <c r="K276" s="614"/>
      <c r="L276" s="614"/>
      <c r="M276" s="614"/>
      <c r="N276" s="614"/>
      <c r="O276" s="614"/>
      <c r="P276" s="614"/>
      <c r="Q276" s="615"/>
      <c r="R276" s="615"/>
      <c r="S276" s="615"/>
      <c r="T276" s="615"/>
      <c r="U276" s="615"/>
      <c r="V276" s="615"/>
      <c r="W276" s="147"/>
      <c r="X276" s="147"/>
      <c r="Y276" s="147"/>
      <c r="Z276" s="147"/>
      <c r="AA276" s="147"/>
      <c r="AB276" s="147"/>
    </row>
    <row r="277" spans="2:28" ht="18.75">
      <c r="B277" s="147"/>
      <c r="C277" s="147"/>
      <c r="D277" s="147"/>
      <c r="E277" s="614"/>
      <c r="F277" s="614"/>
      <c r="G277" s="614"/>
      <c r="H277" s="614"/>
      <c r="I277" s="614"/>
      <c r="J277" s="614"/>
      <c r="K277" s="614"/>
      <c r="L277" s="614"/>
      <c r="M277" s="614"/>
      <c r="N277" s="614"/>
      <c r="O277" s="614"/>
      <c r="P277" s="614"/>
      <c r="Q277" s="615"/>
      <c r="R277" s="615"/>
      <c r="S277" s="615"/>
      <c r="T277" s="615"/>
      <c r="U277" s="615"/>
      <c r="V277" s="615"/>
      <c r="W277" s="147"/>
      <c r="X277" s="147"/>
      <c r="Y277" s="147"/>
      <c r="Z277" s="147"/>
      <c r="AA277" s="147"/>
      <c r="AB277" s="147"/>
    </row>
    <row r="278" spans="2:28" ht="18.75">
      <c r="B278" s="147"/>
      <c r="C278" s="147"/>
      <c r="D278" s="147"/>
      <c r="E278" s="614"/>
      <c r="F278" s="614"/>
      <c r="G278" s="614"/>
      <c r="H278" s="614"/>
      <c r="I278" s="614"/>
      <c r="J278" s="614"/>
      <c r="K278" s="614"/>
      <c r="L278" s="614"/>
      <c r="M278" s="614"/>
      <c r="N278" s="614"/>
      <c r="O278" s="614"/>
      <c r="P278" s="614"/>
      <c r="Q278" s="615"/>
      <c r="R278" s="615"/>
      <c r="S278" s="615"/>
      <c r="T278" s="615"/>
      <c r="U278" s="615"/>
      <c r="V278" s="615"/>
      <c r="W278" s="147"/>
      <c r="X278" s="147"/>
      <c r="Y278" s="147"/>
      <c r="Z278" s="147"/>
      <c r="AA278" s="147"/>
      <c r="AB278" s="147"/>
    </row>
    <row r="279" spans="2:28" ht="18.75">
      <c r="B279" s="147"/>
      <c r="C279" s="147"/>
      <c r="D279" s="147"/>
      <c r="E279" s="614"/>
      <c r="F279" s="614"/>
      <c r="G279" s="614"/>
      <c r="H279" s="614"/>
      <c r="I279" s="614"/>
      <c r="J279" s="614"/>
      <c r="K279" s="614"/>
      <c r="L279" s="614"/>
      <c r="M279" s="614"/>
      <c r="N279" s="614"/>
      <c r="O279" s="614"/>
      <c r="P279" s="614"/>
      <c r="Q279" s="615"/>
      <c r="R279" s="615"/>
      <c r="S279" s="615"/>
      <c r="T279" s="615"/>
      <c r="U279" s="615"/>
      <c r="V279" s="615"/>
      <c r="W279" s="147"/>
      <c r="X279" s="147"/>
      <c r="Y279" s="147"/>
      <c r="Z279" s="147"/>
      <c r="AA279" s="147"/>
      <c r="AB279" s="147"/>
    </row>
    <row r="280" spans="2:28" ht="18.75">
      <c r="B280" s="147"/>
      <c r="C280" s="147"/>
      <c r="D280" s="147"/>
      <c r="E280" s="614"/>
      <c r="F280" s="614"/>
      <c r="G280" s="614"/>
      <c r="H280" s="614"/>
      <c r="I280" s="614"/>
      <c r="J280" s="614"/>
      <c r="K280" s="614"/>
      <c r="L280" s="614"/>
      <c r="M280" s="614"/>
      <c r="N280" s="614"/>
      <c r="O280" s="614"/>
      <c r="P280" s="614"/>
      <c r="Q280" s="615"/>
      <c r="R280" s="615"/>
      <c r="S280" s="615"/>
      <c r="T280" s="615"/>
      <c r="U280" s="615"/>
      <c r="V280" s="615"/>
      <c r="W280" s="147"/>
      <c r="X280" s="147"/>
      <c r="Y280" s="147"/>
      <c r="Z280" s="147"/>
      <c r="AA280" s="147"/>
      <c r="AB280" s="147"/>
    </row>
    <row r="281" spans="2:28" ht="18.75">
      <c r="B281" s="147"/>
      <c r="C281" s="147"/>
      <c r="D281" s="147"/>
      <c r="E281" s="614"/>
      <c r="F281" s="614"/>
      <c r="G281" s="614"/>
      <c r="H281" s="614"/>
      <c r="I281" s="614"/>
      <c r="J281" s="614"/>
      <c r="K281" s="614"/>
      <c r="L281" s="614"/>
      <c r="M281" s="614"/>
      <c r="N281" s="614"/>
      <c r="O281" s="614"/>
      <c r="P281" s="614"/>
      <c r="Q281" s="615"/>
      <c r="R281" s="615"/>
      <c r="S281" s="615"/>
      <c r="T281" s="615"/>
      <c r="U281" s="615"/>
      <c r="V281" s="615"/>
      <c r="W281" s="147"/>
      <c r="X281" s="147"/>
      <c r="Y281" s="147"/>
      <c r="Z281" s="147"/>
      <c r="AA281" s="147"/>
      <c r="AB281" s="147"/>
    </row>
    <row r="282" spans="2:28" ht="18.75">
      <c r="B282" s="147"/>
      <c r="C282" s="147"/>
      <c r="D282" s="147"/>
      <c r="E282" s="614"/>
      <c r="F282" s="614"/>
      <c r="G282" s="614"/>
      <c r="H282" s="614"/>
      <c r="I282" s="614"/>
      <c r="J282" s="614"/>
      <c r="K282" s="614"/>
      <c r="L282" s="614"/>
      <c r="M282" s="614"/>
      <c r="N282" s="614"/>
      <c r="O282" s="614"/>
      <c r="P282" s="614"/>
      <c r="Q282" s="615"/>
      <c r="R282" s="615"/>
      <c r="S282" s="615"/>
      <c r="T282" s="615"/>
      <c r="U282" s="615"/>
      <c r="V282" s="615"/>
      <c r="W282" s="147"/>
      <c r="X282" s="147"/>
      <c r="Y282" s="147"/>
      <c r="Z282" s="147"/>
      <c r="AA282" s="147"/>
      <c r="AB282" s="147"/>
    </row>
    <row r="283" spans="2:28" ht="18.75">
      <c r="B283" s="147"/>
      <c r="C283" s="147"/>
      <c r="D283" s="147"/>
      <c r="E283" s="614"/>
      <c r="F283" s="614"/>
      <c r="G283" s="614"/>
      <c r="H283" s="614"/>
      <c r="I283" s="614"/>
      <c r="J283" s="614"/>
      <c r="K283" s="614"/>
      <c r="L283" s="614"/>
      <c r="M283" s="614"/>
      <c r="N283" s="614"/>
      <c r="O283" s="614"/>
      <c r="P283" s="614"/>
      <c r="Q283" s="615"/>
      <c r="R283" s="615"/>
      <c r="S283" s="615"/>
      <c r="T283" s="615"/>
      <c r="U283" s="615"/>
      <c r="V283" s="615"/>
      <c r="W283" s="147"/>
      <c r="X283" s="147"/>
      <c r="Y283" s="147"/>
      <c r="Z283" s="147"/>
      <c r="AA283" s="147"/>
      <c r="AB283" s="147"/>
    </row>
    <row r="284" spans="2:28" ht="18.75">
      <c r="B284" s="147"/>
      <c r="C284" s="147"/>
      <c r="D284" s="147"/>
      <c r="E284" s="614"/>
      <c r="F284" s="614"/>
      <c r="G284" s="614"/>
      <c r="H284" s="614"/>
      <c r="I284" s="614"/>
      <c r="J284" s="614"/>
      <c r="K284" s="614"/>
      <c r="L284" s="614"/>
      <c r="M284" s="614"/>
      <c r="N284" s="614"/>
      <c r="O284" s="614"/>
      <c r="P284" s="614"/>
      <c r="Q284" s="615"/>
      <c r="R284" s="615"/>
      <c r="S284" s="615"/>
      <c r="T284" s="615"/>
      <c r="U284" s="615"/>
      <c r="V284" s="615"/>
      <c r="W284" s="147"/>
      <c r="X284" s="147"/>
      <c r="Y284" s="147"/>
      <c r="Z284" s="147"/>
      <c r="AA284" s="147"/>
      <c r="AB284" s="147"/>
    </row>
    <row r="285" spans="2:28" ht="18.75">
      <c r="B285" s="147"/>
      <c r="C285" s="147"/>
      <c r="D285" s="147"/>
      <c r="E285" s="614"/>
      <c r="F285" s="614"/>
      <c r="G285" s="614"/>
      <c r="H285" s="614"/>
      <c r="I285" s="614"/>
      <c r="J285" s="614"/>
      <c r="K285" s="614"/>
      <c r="L285" s="614"/>
      <c r="M285" s="614"/>
      <c r="N285" s="614"/>
      <c r="O285" s="614"/>
      <c r="P285" s="614"/>
      <c r="Q285" s="615"/>
      <c r="R285" s="615"/>
      <c r="S285" s="615"/>
      <c r="T285" s="615"/>
      <c r="U285" s="615"/>
      <c r="V285" s="615"/>
      <c r="W285" s="147"/>
      <c r="X285" s="147"/>
      <c r="Y285" s="147"/>
      <c r="Z285" s="147"/>
      <c r="AA285" s="147"/>
      <c r="AB285" s="147"/>
    </row>
    <row r="286" spans="2:28" ht="18.75">
      <c r="B286" s="147"/>
      <c r="C286" s="147"/>
      <c r="D286" s="147"/>
      <c r="E286" s="614"/>
      <c r="F286" s="614"/>
      <c r="G286" s="614"/>
      <c r="H286" s="614"/>
      <c r="I286" s="614"/>
      <c r="J286" s="614"/>
      <c r="K286" s="614"/>
      <c r="L286" s="614"/>
      <c r="M286" s="614"/>
      <c r="N286" s="614"/>
      <c r="O286" s="614"/>
      <c r="P286" s="614"/>
      <c r="Q286" s="615"/>
      <c r="R286" s="615"/>
      <c r="S286" s="615"/>
      <c r="T286" s="615"/>
      <c r="U286" s="615"/>
      <c r="V286" s="615"/>
      <c r="W286" s="147"/>
      <c r="X286" s="147"/>
      <c r="Y286" s="147"/>
      <c r="Z286" s="147"/>
      <c r="AA286" s="147"/>
      <c r="AB286" s="147"/>
    </row>
    <row r="287" spans="2:28" ht="18.75">
      <c r="B287" s="147"/>
      <c r="C287" s="147"/>
      <c r="D287" s="147"/>
      <c r="E287" s="614"/>
      <c r="F287" s="614"/>
      <c r="G287" s="614"/>
      <c r="H287" s="614"/>
      <c r="I287" s="614"/>
      <c r="J287" s="614"/>
      <c r="K287" s="614"/>
      <c r="L287" s="614"/>
      <c r="M287" s="614"/>
      <c r="N287" s="614"/>
      <c r="O287" s="614"/>
      <c r="P287" s="614"/>
      <c r="Q287" s="615"/>
      <c r="R287" s="615"/>
      <c r="S287" s="615"/>
      <c r="T287" s="615"/>
      <c r="U287" s="615"/>
      <c r="V287" s="615"/>
      <c r="W287" s="147"/>
      <c r="X287" s="147"/>
      <c r="Y287" s="147"/>
      <c r="Z287" s="147"/>
      <c r="AA287" s="147"/>
      <c r="AB287" s="147"/>
    </row>
    <row r="288" spans="2:28" ht="18.75">
      <c r="B288" s="147"/>
      <c r="C288" s="147"/>
      <c r="D288" s="147"/>
      <c r="E288" s="614"/>
      <c r="F288" s="614"/>
      <c r="G288" s="614"/>
      <c r="H288" s="614"/>
      <c r="I288" s="614"/>
      <c r="J288" s="614"/>
      <c r="K288" s="614"/>
      <c r="L288" s="614"/>
      <c r="M288" s="614"/>
      <c r="N288" s="614"/>
      <c r="O288" s="614"/>
      <c r="P288" s="614"/>
      <c r="Q288" s="615"/>
      <c r="R288" s="615"/>
      <c r="S288" s="615"/>
      <c r="T288" s="615"/>
      <c r="U288" s="615"/>
      <c r="V288" s="615"/>
      <c r="W288" s="147"/>
      <c r="X288" s="147"/>
      <c r="Y288" s="147"/>
      <c r="Z288" s="147"/>
      <c r="AA288" s="147"/>
      <c r="AB288" s="147"/>
    </row>
    <row r="289" spans="2:28" ht="18.75">
      <c r="B289" s="147"/>
      <c r="C289" s="147"/>
      <c r="D289" s="147"/>
      <c r="E289" s="614"/>
      <c r="F289" s="614"/>
      <c r="G289" s="614"/>
      <c r="H289" s="614"/>
      <c r="I289" s="614"/>
      <c r="J289" s="614"/>
      <c r="K289" s="614"/>
      <c r="L289" s="614"/>
      <c r="M289" s="614"/>
      <c r="N289" s="614"/>
      <c r="O289" s="614"/>
      <c r="P289" s="614"/>
      <c r="Q289" s="615"/>
      <c r="R289" s="615"/>
      <c r="S289" s="615"/>
      <c r="T289" s="615"/>
      <c r="U289" s="615"/>
      <c r="V289" s="615"/>
      <c r="W289" s="147"/>
      <c r="X289" s="147"/>
      <c r="Y289" s="147"/>
      <c r="Z289" s="147"/>
      <c r="AA289" s="147"/>
      <c r="AB289" s="147"/>
    </row>
    <row r="290" spans="2:28" ht="18.75">
      <c r="B290" s="147"/>
      <c r="C290" s="147"/>
      <c r="D290" s="147"/>
      <c r="E290" s="614"/>
      <c r="F290" s="614"/>
      <c r="G290" s="614"/>
      <c r="H290" s="614"/>
      <c r="I290" s="614"/>
      <c r="J290" s="614"/>
      <c r="K290" s="614"/>
      <c r="L290" s="614"/>
      <c r="M290" s="614"/>
      <c r="N290" s="614"/>
      <c r="O290" s="614"/>
      <c r="P290" s="614"/>
      <c r="Q290" s="615"/>
      <c r="R290" s="615"/>
      <c r="S290" s="615"/>
      <c r="T290" s="615"/>
      <c r="U290" s="615"/>
      <c r="V290" s="615"/>
      <c r="W290" s="147"/>
      <c r="X290" s="147"/>
      <c r="Y290" s="147"/>
      <c r="Z290" s="147"/>
      <c r="AA290" s="147"/>
      <c r="AB290" s="147"/>
    </row>
    <row r="291" spans="2:28" ht="18.75">
      <c r="B291" s="147"/>
      <c r="C291" s="147"/>
      <c r="D291" s="147"/>
      <c r="E291" s="614"/>
      <c r="F291" s="614"/>
      <c r="G291" s="614"/>
      <c r="H291" s="614"/>
      <c r="I291" s="614"/>
      <c r="J291" s="614"/>
      <c r="K291" s="614"/>
      <c r="L291" s="614"/>
      <c r="M291" s="614"/>
      <c r="N291" s="614"/>
      <c r="O291" s="614"/>
      <c r="P291" s="614"/>
      <c r="Q291" s="615"/>
      <c r="R291" s="615"/>
      <c r="S291" s="615"/>
      <c r="T291" s="615"/>
      <c r="U291" s="615"/>
      <c r="V291" s="615"/>
      <c r="W291" s="147"/>
      <c r="X291" s="147"/>
      <c r="Y291" s="147"/>
      <c r="Z291" s="147"/>
      <c r="AA291" s="147"/>
      <c r="AB291" s="147"/>
    </row>
    <row r="292" spans="2:28" ht="18.75">
      <c r="B292" s="147"/>
      <c r="C292" s="147"/>
      <c r="D292" s="147"/>
      <c r="E292" s="614"/>
      <c r="F292" s="614"/>
      <c r="G292" s="614"/>
      <c r="H292" s="614"/>
      <c r="I292" s="614"/>
      <c r="J292" s="614"/>
      <c r="K292" s="614"/>
      <c r="L292" s="614"/>
      <c r="M292" s="614"/>
      <c r="N292" s="614"/>
      <c r="O292" s="614"/>
      <c r="P292" s="614"/>
      <c r="Q292" s="615"/>
      <c r="R292" s="615"/>
      <c r="S292" s="615"/>
      <c r="T292" s="615"/>
      <c r="U292" s="615"/>
      <c r="V292" s="615"/>
      <c r="W292" s="147"/>
      <c r="X292" s="147"/>
      <c r="Y292" s="147"/>
      <c r="Z292" s="147"/>
      <c r="AA292" s="147"/>
      <c r="AB292" s="147"/>
    </row>
    <row r="293" spans="2:28" ht="18.75">
      <c r="B293" s="147"/>
      <c r="C293" s="147"/>
      <c r="D293" s="147"/>
      <c r="E293" s="614"/>
      <c r="F293" s="614"/>
      <c r="G293" s="614"/>
      <c r="H293" s="614"/>
      <c r="I293" s="614"/>
      <c r="J293" s="614"/>
      <c r="K293" s="614"/>
      <c r="L293" s="614"/>
      <c r="M293" s="614"/>
      <c r="N293" s="614"/>
      <c r="O293" s="614"/>
      <c r="P293" s="614"/>
      <c r="Q293" s="615"/>
      <c r="R293" s="615"/>
      <c r="S293" s="615"/>
      <c r="T293" s="615"/>
      <c r="U293" s="615"/>
      <c r="V293" s="615"/>
      <c r="W293" s="147"/>
      <c r="X293" s="147"/>
      <c r="Y293" s="147"/>
      <c r="Z293" s="147"/>
      <c r="AA293" s="147"/>
      <c r="AB293" s="147"/>
    </row>
    <row r="294" spans="2:28" ht="18.75">
      <c r="B294" s="147"/>
      <c r="C294" s="147"/>
      <c r="D294" s="147"/>
      <c r="E294" s="614"/>
      <c r="F294" s="614"/>
      <c r="G294" s="614"/>
      <c r="H294" s="614"/>
      <c r="I294" s="614"/>
      <c r="J294" s="614"/>
      <c r="K294" s="614"/>
      <c r="L294" s="614"/>
      <c r="M294" s="614"/>
      <c r="N294" s="614"/>
      <c r="O294" s="614"/>
      <c r="P294" s="614"/>
      <c r="Q294" s="615"/>
      <c r="R294" s="615"/>
      <c r="S294" s="615"/>
      <c r="T294" s="615"/>
      <c r="U294" s="615"/>
      <c r="V294" s="615"/>
      <c r="W294" s="147"/>
      <c r="X294" s="147"/>
      <c r="Y294" s="147"/>
      <c r="Z294" s="147"/>
      <c r="AA294" s="147"/>
      <c r="AB294" s="147"/>
    </row>
    <row r="295" spans="2:28" ht="18.75">
      <c r="B295" s="147"/>
      <c r="C295" s="147"/>
      <c r="D295" s="147"/>
      <c r="E295" s="614"/>
      <c r="F295" s="614"/>
      <c r="G295" s="614"/>
      <c r="H295" s="614"/>
      <c r="I295" s="614"/>
      <c r="J295" s="614"/>
      <c r="K295" s="614"/>
      <c r="L295" s="614"/>
      <c r="M295" s="614"/>
      <c r="N295" s="614"/>
      <c r="O295" s="614"/>
      <c r="P295" s="614"/>
      <c r="Q295" s="615"/>
      <c r="R295" s="615"/>
      <c r="S295" s="615"/>
      <c r="T295" s="615"/>
      <c r="U295" s="615"/>
      <c r="V295" s="615"/>
      <c r="W295" s="147"/>
      <c r="X295" s="147"/>
      <c r="Y295" s="147"/>
      <c r="Z295" s="147"/>
      <c r="AA295" s="147"/>
      <c r="AB295" s="147"/>
    </row>
    <row r="296" spans="2:28" ht="18.75">
      <c r="B296" s="147"/>
      <c r="C296" s="147"/>
      <c r="D296" s="147"/>
      <c r="E296" s="614"/>
      <c r="F296" s="614"/>
      <c r="G296" s="614"/>
      <c r="H296" s="614"/>
      <c r="I296" s="614"/>
      <c r="J296" s="614"/>
      <c r="K296" s="614"/>
      <c r="L296" s="614"/>
      <c r="M296" s="614"/>
      <c r="N296" s="614"/>
      <c r="O296" s="614"/>
      <c r="P296" s="614"/>
      <c r="Q296" s="615"/>
      <c r="R296" s="615"/>
      <c r="S296" s="615"/>
      <c r="T296" s="615"/>
      <c r="U296" s="615"/>
      <c r="V296" s="615"/>
      <c r="W296" s="147"/>
      <c r="X296" s="147"/>
      <c r="Y296" s="147"/>
      <c r="Z296" s="147"/>
      <c r="AA296" s="147"/>
      <c r="AB296" s="147"/>
    </row>
    <row r="297" spans="2:28" ht="18.75">
      <c r="B297" s="147"/>
      <c r="C297" s="147"/>
      <c r="D297" s="147"/>
      <c r="E297" s="614"/>
      <c r="F297" s="614"/>
      <c r="G297" s="614"/>
      <c r="H297" s="614"/>
      <c r="I297" s="614"/>
      <c r="J297" s="614"/>
      <c r="K297" s="614"/>
      <c r="L297" s="614"/>
      <c r="M297" s="614"/>
      <c r="N297" s="614"/>
      <c r="O297" s="614"/>
      <c r="P297" s="614"/>
      <c r="Q297" s="615"/>
      <c r="R297" s="615"/>
      <c r="S297" s="615"/>
      <c r="T297" s="615"/>
      <c r="U297" s="615"/>
      <c r="V297" s="615"/>
      <c r="W297" s="147"/>
      <c r="X297" s="147"/>
      <c r="Y297" s="147"/>
      <c r="Z297" s="147"/>
      <c r="AA297" s="147"/>
      <c r="AB297" s="147"/>
    </row>
    <row r="298" spans="2:28" ht="18.75">
      <c r="B298" s="147"/>
      <c r="C298" s="147"/>
      <c r="D298" s="147"/>
      <c r="E298" s="614"/>
      <c r="F298" s="614"/>
      <c r="G298" s="614"/>
      <c r="H298" s="614"/>
      <c r="I298" s="614"/>
      <c r="J298" s="614"/>
      <c r="K298" s="614"/>
      <c r="L298" s="614"/>
      <c r="M298" s="614"/>
      <c r="N298" s="614"/>
      <c r="O298" s="614"/>
      <c r="P298" s="614"/>
      <c r="Q298" s="615"/>
      <c r="R298" s="615"/>
      <c r="S298" s="615"/>
      <c r="T298" s="615"/>
      <c r="U298" s="615"/>
      <c r="V298" s="615"/>
      <c r="W298" s="147"/>
      <c r="X298" s="147"/>
      <c r="Y298" s="147"/>
      <c r="Z298" s="147"/>
      <c r="AA298" s="147"/>
      <c r="AB298" s="147"/>
    </row>
    <row r="299" spans="2:28" ht="18.75">
      <c r="B299" s="147"/>
      <c r="C299" s="147"/>
      <c r="D299" s="147"/>
      <c r="E299" s="614"/>
      <c r="F299" s="614"/>
      <c r="G299" s="614"/>
      <c r="H299" s="614"/>
      <c r="I299" s="614"/>
      <c r="J299" s="614"/>
      <c r="K299" s="614"/>
      <c r="L299" s="614"/>
      <c r="M299" s="614"/>
      <c r="N299" s="614"/>
      <c r="O299" s="614"/>
      <c r="P299" s="614"/>
      <c r="Q299" s="615"/>
      <c r="R299" s="615"/>
      <c r="S299" s="615"/>
      <c r="T299" s="615"/>
      <c r="U299" s="615"/>
      <c r="V299" s="615"/>
      <c r="W299" s="147"/>
      <c r="X299" s="147"/>
      <c r="Y299" s="147"/>
      <c r="Z299" s="147"/>
      <c r="AA299" s="147"/>
      <c r="AB299" s="147"/>
    </row>
    <row r="300" spans="2:28" ht="18.75">
      <c r="B300" s="147"/>
      <c r="C300" s="147"/>
      <c r="D300" s="147"/>
      <c r="E300" s="614"/>
      <c r="F300" s="614"/>
      <c r="G300" s="614"/>
      <c r="H300" s="614"/>
      <c r="I300" s="614"/>
      <c r="J300" s="614"/>
      <c r="K300" s="614"/>
      <c r="L300" s="614"/>
      <c r="M300" s="614"/>
      <c r="N300" s="614"/>
      <c r="O300" s="614"/>
      <c r="P300" s="614"/>
      <c r="Q300" s="615"/>
      <c r="R300" s="615"/>
      <c r="S300" s="615"/>
      <c r="T300" s="615"/>
      <c r="U300" s="615"/>
      <c r="V300" s="615"/>
      <c r="W300" s="147"/>
      <c r="X300" s="147"/>
      <c r="Y300" s="147"/>
      <c r="Z300" s="147"/>
      <c r="AA300" s="147"/>
      <c r="AB300" s="147"/>
    </row>
    <row r="301" spans="2:28" ht="18.75">
      <c r="B301" s="147"/>
      <c r="C301" s="147"/>
      <c r="D301" s="147"/>
      <c r="E301" s="614"/>
      <c r="F301" s="614"/>
      <c r="G301" s="614"/>
      <c r="H301" s="614"/>
      <c r="I301" s="614"/>
      <c r="J301" s="614"/>
      <c r="K301" s="614"/>
      <c r="L301" s="614"/>
      <c r="M301" s="614"/>
      <c r="N301" s="614"/>
      <c r="O301" s="614"/>
      <c r="P301" s="614"/>
      <c r="Q301" s="615"/>
      <c r="R301" s="615"/>
      <c r="S301" s="615"/>
      <c r="T301" s="615"/>
      <c r="U301" s="615"/>
      <c r="V301" s="615"/>
      <c r="W301" s="147"/>
      <c r="X301" s="147"/>
      <c r="Y301" s="147"/>
      <c r="Z301" s="147"/>
      <c r="AA301" s="147"/>
      <c r="AB301" s="147"/>
    </row>
    <row r="302" spans="2:28" ht="18.75">
      <c r="B302" s="147"/>
      <c r="C302" s="147"/>
      <c r="D302" s="147"/>
      <c r="E302" s="614"/>
      <c r="F302" s="614"/>
      <c r="G302" s="614"/>
      <c r="H302" s="614"/>
      <c r="I302" s="614"/>
      <c r="J302" s="614"/>
      <c r="K302" s="614"/>
      <c r="L302" s="614"/>
      <c r="M302" s="614"/>
      <c r="N302" s="614"/>
      <c r="O302" s="614"/>
      <c r="P302" s="614"/>
      <c r="Q302" s="615"/>
      <c r="R302" s="615"/>
      <c r="S302" s="615"/>
      <c r="T302" s="615"/>
      <c r="U302" s="615"/>
      <c r="V302" s="615"/>
      <c r="W302" s="147"/>
      <c r="X302" s="147"/>
      <c r="Y302" s="147"/>
      <c r="Z302" s="147"/>
      <c r="AA302" s="147"/>
      <c r="AB302" s="147"/>
    </row>
    <row r="303" spans="2:28" ht="18.75">
      <c r="B303" s="147"/>
      <c r="C303" s="147"/>
      <c r="D303" s="147"/>
      <c r="E303" s="614"/>
      <c r="F303" s="614"/>
      <c r="G303" s="614"/>
      <c r="H303" s="614"/>
      <c r="I303" s="614"/>
      <c r="J303" s="614"/>
      <c r="K303" s="614"/>
      <c r="L303" s="614"/>
      <c r="M303" s="614"/>
      <c r="N303" s="614"/>
      <c r="O303" s="614"/>
      <c r="P303" s="614"/>
      <c r="Q303" s="615"/>
      <c r="R303" s="615"/>
      <c r="S303" s="615"/>
      <c r="T303" s="615"/>
      <c r="U303" s="615"/>
      <c r="V303" s="615"/>
      <c r="W303" s="147"/>
      <c r="X303" s="147"/>
      <c r="Y303" s="147"/>
      <c r="Z303" s="147"/>
      <c r="AA303" s="147"/>
      <c r="AB303" s="147"/>
    </row>
    <row r="304" spans="2:28" ht="18.75">
      <c r="B304" s="147"/>
      <c r="C304" s="147"/>
      <c r="D304" s="147"/>
      <c r="E304" s="614"/>
      <c r="F304" s="614"/>
      <c r="G304" s="614"/>
      <c r="H304" s="614"/>
      <c r="I304" s="614"/>
      <c r="J304" s="614"/>
      <c r="K304" s="614"/>
      <c r="L304" s="614"/>
      <c r="M304" s="614"/>
      <c r="N304" s="614"/>
      <c r="O304" s="614"/>
      <c r="P304" s="614"/>
      <c r="Q304" s="615"/>
      <c r="R304" s="615"/>
      <c r="S304" s="615"/>
      <c r="T304" s="615"/>
      <c r="U304" s="615"/>
      <c r="V304" s="615"/>
      <c r="W304" s="147"/>
      <c r="X304" s="147"/>
      <c r="Y304" s="147"/>
      <c r="Z304" s="147"/>
      <c r="AA304" s="147"/>
      <c r="AB304" s="147"/>
    </row>
    <row r="305" spans="2:28" ht="18.75">
      <c r="B305" s="147"/>
      <c r="C305" s="147"/>
      <c r="D305" s="147"/>
      <c r="E305" s="614"/>
      <c r="F305" s="614"/>
      <c r="G305" s="614"/>
      <c r="H305" s="614"/>
      <c r="I305" s="614"/>
      <c r="J305" s="614"/>
      <c r="K305" s="614"/>
      <c r="L305" s="614"/>
      <c r="M305" s="614"/>
      <c r="N305" s="614"/>
      <c r="O305" s="614"/>
      <c r="P305" s="614"/>
      <c r="Q305" s="615"/>
      <c r="R305" s="615"/>
      <c r="S305" s="615"/>
      <c r="T305" s="615"/>
      <c r="U305" s="615"/>
      <c r="V305" s="615"/>
      <c r="W305" s="147"/>
      <c r="X305" s="147"/>
      <c r="Y305" s="147"/>
      <c r="Z305" s="147"/>
      <c r="AA305" s="147"/>
      <c r="AB305" s="147"/>
    </row>
    <row r="306" spans="2:28" ht="18.75">
      <c r="B306" s="147"/>
      <c r="C306" s="147"/>
      <c r="D306" s="147"/>
      <c r="E306" s="614"/>
      <c r="F306" s="614"/>
      <c r="G306" s="614"/>
      <c r="H306" s="614"/>
      <c r="I306" s="614"/>
      <c r="J306" s="614"/>
      <c r="K306" s="614"/>
      <c r="L306" s="614"/>
      <c r="M306" s="614"/>
      <c r="N306" s="614"/>
      <c r="O306" s="614"/>
      <c r="P306" s="614"/>
      <c r="Q306" s="615"/>
      <c r="R306" s="615"/>
      <c r="S306" s="615"/>
      <c r="T306" s="615"/>
      <c r="U306" s="615"/>
      <c r="V306" s="615"/>
      <c r="W306" s="147"/>
      <c r="X306" s="147"/>
      <c r="Y306" s="147"/>
      <c r="Z306" s="147"/>
      <c r="AA306" s="147"/>
      <c r="AB306" s="147"/>
    </row>
    <row r="307" spans="2:28" ht="18.75">
      <c r="B307" s="147"/>
      <c r="C307" s="147"/>
      <c r="D307" s="147"/>
      <c r="E307" s="614"/>
      <c r="F307" s="614"/>
      <c r="G307" s="614"/>
      <c r="H307" s="614"/>
      <c r="I307" s="614"/>
      <c r="J307" s="614"/>
      <c r="K307" s="614"/>
      <c r="L307" s="614"/>
      <c r="M307" s="614"/>
      <c r="N307" s="614"/>
      <c r="O307" s="614"/>
      <c r="P307" s="614"/>
      <c r="Q307" s="615"/>
      <c r="R307" s="615"/>
      <c r="S307" s="615"/>
      <c r="T307" s="615"/>
      <c r="U307" s="615"/>
      <c r="V307" s="615"/>
      <c r="W307" s="147"/>
      <c r="X307" s="147"/>
      <c r="Y307" s="147"/>
      <c r="Z307" s="147"/>
      <c r="AA307" s="147"/>
      <c r="AB307" s="147"/>
    </row>
    <row r="308" spans="2:28" ht="18.75">
      <c r="B308" s="147"/>
      <c r="C308" s="147"/>
      <c r="D308" s="147"/>
      <c r="E308" s="614"/>
      <c r="F308" s="614"/>
      <c r="G308" s="614"/>
      <c r="H308" s="614"/>
      <c r="I308" s="614"/>
      <c r="J308" s="614"/>
      <c r="K308" s="614"/>
      <c r="L308" s="614"/>
      <c r="M308" s="614"/>
      <c r="N308" s="614"/>
      <c r="O308" s="614"/>
      <c r="P308" s="614"/>
      <c r="Q308" s="615"/>
      <c r="R308" s="615"/>
      <c r="S308" s="615"/>
      <c r="T308" s="615"/>
      <c r="U308" s="615"/>
      <c r="V308" s="615"/>
      <c r="W308" s="147"/>
      <c r="X308" s="147"/>
      <c r="Y308" s="147"/>
      <c r="Z308" s="147"/>
      <c r="AA308" s="147"/>
      <c r="AB308" s="147"/>
    </row>
    <row r="309" spans="2:28" ht="18.75">
      <c r="B309" s="147"/>
      <c r="C309" s="147"/>
      <c r="D309" s="147"/>
      <c r="E309" s="614"/>
      <c r="F309" s="614"/>
      <c r="G309" s="614"/>
      <c r="H309" s="614"/>
      <c r="I309" s="614"/>
      <c r="J309" s="614"/>
      <c r="K309" s="614"/>
      <c r="L309" s="614"/>
      <c r="M309" s="614"/>
      <c r="N309" s="614"/>
      <c r="O309" s="614"/>
      <c r="P309" s="614"/>
      <c r="Q309" s="615"/>
      <c r="R309" s="615"/>
      <c r="S309" s="615"/>
      <c r="T309" s="615"/>
      <c r="U309" s="615"/>
      <c r="V309" s="615"/>
      <c r="W309" s="147"/>
      <c r="X309" s="147"/>
      <c r="Y309" s="147"/>
      <c r="Z309" s="147"/>
      <c r="AA309" s="147"/>
      <c r="AB309" s="147"/>
    </row>
    <row r="310" spans="2:28" ht="18.75">
      <c r="B310" s="147"/>
      <c r="C310" s="147"/>
      <c r="D310" s="147"/>
      <c r="E310" s="614"/>
      <c r="F310" s="614"/>
      <c r="G310" s="614"/>
      <c r="H310" s="614"/>
      <c r="I310" s="614"/>
      <c r="J310" s="614"/>
      <c r="K310" s="614"/>
      <c r="L310" s="614"/>
      <c r="M310" s="614"/>
      <c r="N310" s="614"/>
      <c r="O310" s="614"/>
      <c r="P310" s="614"/>
      <c r="Q310" s="615"/>
      <c r="R310" s="615"/>
      <c r="S310" s="615"/>
      <c r="T310" s="615"/>
      <c r="U310" s="615"/>
      <c r="V310" s="615"/>
      <c r="W310" s="147"/>
      <c r="X310" s="147"/>
      <c r="Y310" s="147"/>
      <c r="Z310" s="147"/>
      <c r="AA310" s="147"/>
      <c r="AB310" s="147"/>
    </row>
    <row r="311" spans="2:28" ht="18.75">
      <c r="B311" s="147"/>
      <c r="C311" s="147"/>
      <c r="D311" s="147"/>
      <c r="E311" s="614"/>
      <c r="F311" s="614"/>
      <c r="G311" s="614"/>
      <c r="H311" s="614"/>
      <c r="I311" s="614"/>
      <c r="J311" s="614"/>
      <c r="K311" s="614"/>
      <c r="L311" s="614"/>
      <c r="M311" s="614"/>
      <c r="N311" s="614"/>
      <c r="O311" s="614"/>
      <c r="P311" s="614"/>
      <c r="Q311" s="615"/>
      <c r="R311" s="615"/>
      <c r="S311" s="615"/>
      <c r="T311" s="615"/>
      <c r="U311" s="615"/>
      <c r="V311" s="615"/>
      <c r="W311" s="147"/>
      <c r="X311" s="147"/>
      <c r="Y311" s="147"/>
      <c r="Z311" s="147"/>
      <c r="AA311" s="147"/>
      <c r="AB311" s="147"/>
    </row>
    <row r="312" spans="2:28" ht="18.75">
      <c r="B312" s="147"/>
      <c r="C312" s="147"/>
      <c r="D312" s="147"/>
      <c r="E312" s="614"/>
      <c r="F312" s="614"/>
      <c r="G312" s="614"/>
      <c r="H312" s="614"/>
      <c r="I312" s="614"/>
      <c r="J312" s="614"/>
      <c r="K312" s="614"/>
      <c r="L312" s="614"/>
      <c r="M312" s="614"/>
      <c r="N312" s="614"/>
      <c r="O312" s="614"/>
      <c r="P312" s="614"/>
      <c r="Q312" s="615"/>
      <c r="R312" s="615"/>
      <c r="S312" s="615"/>
      <c r="T312" s="615"/>
      <c r="U312" s="615"/>
      <c r="V312" s="615"/>
      <c r="W312" s="147"/>
      <c r="X312" s="147"/>
      <c r="Y312" s="147"/>
      <c r="Z312" s="147"/>
      <c r="AA312" s="147"/>
      <c r="AB312" s="147"/>
    </row>
    <row r="313" spans="2:28" ht="18.75">
      <c r="B313" s="147"/>
      <c r="C313" s="147"/>
      <c r="D313" s="147"/>
      <c r="E313" s="614"/>
      <c r="F313" s="614"/>
      <c r="G313" s="614"/>
      <c r="H313" s="614"/>
      <c r="I313" s="614"/>
      <c r="J313" s="614"/>
      <c r="K313" s="614"/>
      <c r="L313" s="614"/>
      <c r="M313" s="614"/>
      <c r="N313" s="614"/>
      <c r="O313" s="614"/>
      <c r="P313" s="614"/>
      <c r="Q313" s="615"/>
      <c r="R313" s="615"/>
      <c r="S313" s="615"/>
      <c r="T313" s="615"/>
      <c r="U313" s="615"/>
      <c r="V313" s="615"/>
      <c r="W313" s="147"/>
      <c r="X313" s="147"/>
      <c r="Y313" s="147"/>
      <c r="Z313" s="147"/>
      <c r="AA313" s="147"/>
      <c r="AB313" s="147"/>
    </row>
    <row r="314" spans="2:28" ht="18.75">
      <c r="B314" s="147"/>
      <c r="C314" s="147"/>
      <c r="D314" s="147"/>
      <c r="E314" s="614"/>
      <c r="F314" s="614"/>
      <c r="G314" s="614"/>
      <c r="H314" s="614"/>
      <c r="I314" s="614"/>
      <c r="J314" s="614"/>
      <c r="K314" s="614"/>
      <c r="L314" s="614"/>
      <c r="M314" s="614"/>
      <c r="N314" s="614"/>
      <c r="O314" s="614"/>
      <c r="P314" s="614"/>
      <c r="Q314" s="615"/>
      <c r="R314" s="615"/>
      <c r="S314" s="615"/>
      <c r="T314" s="615"/>
      <c r="U314" s="615"/>
      <c r="V314" s="615"/>
      <c r="W314" s="147"/>
      <c r="X314" s="147"/>
      <c r="Y314" s="147"/>
      <c r="Z314" s="147"/>
      <c r="AA314" s="147"/>
      <c r="AB314" s="147"/>
    </row>
    <row r="315" spans="2:28" ht="18.75">
      <c r="B315" s="147"/>
      <c r="C315" s="147"/>
      <c r="D315" s="147"/>
      <c r="E315" s="614"/>
      <c r="F315" s="614"/>
      <c r="G315" s="614"/>
      <c r="H315" s="614"/>
      <c r="I315" s="614"/>
      <c r="J315" s="614"/>
      <c r="K315" s="614"/>
      <c r="L315" s="614"/>
      <c r="M315" s="614"/>
      <c r="N315" s="614"/>
      <c r="O315" s="614"/>
      <c r="P315" s="614"/>
      <c r="Q315" s="615"/>
      <c r="R315" s="615"/>
      <c r="S315" s="615"/>
      <c r="T315" s="615"/>
      <c r="U315" s="615"/>
      <c r="V315" s="615"/>
      <c r="W315" s="147"/>
      <c r="X315" s="147"/>
      <c r="Y315" s="147"/>
      <c r="Z315" s="147"/>
      <c r="AA315" s="147"/>
      <c r="AB315" s="147"/>
    </row>
    <row r="316" spans="2:28" ht="18.75">
      <c r="B316" s="147"/>
      <c r="C316" s="147"/>
      <c r="D316" s="147"/>
      <c r="E316" s="614"/>
      <c r="F316" s="614"/>
      <c r="G316" s="614"/>
      <c r="H316" s="614"/>
      <c r="I316" s="614"/>
      <c r="J316" s="614"/>
      <c r="K316" s="614"/>
      <c r="L316" s="614"/>
      <c r="M316" s="614"/>
      <c r="N316" s="614"/>
      <c r="O316" s="614"/>
      <c r="P316" s="614"/>
      <c r="Q316" s="615"/>
      <c r="R316" s="615"/>
      <c r="S316" s="615"/>
      <c r="T316" s="615"/>
      <c r="U316" s="615"/>
      <c r="V316" s="615"/>
      <c r="W316" s="147"/>
      <c r="X316" s="147"/>
      <c r="Y316" s="147"/>
      <c r="Z316" s="147"/>
      <c r="AA316" s="147"/>
      <c r="AB316" s="147"/>
    </row>
    <row r="317" spans="2:28" ht="18.75">
      <c r="B317" s="147"/>
      <c r="C317" s="147"/>
      <c r="D317" s="147"/>
      <c r="E317" s="614"/>
      <c r="F317" s="614"/>
      <c r="G317" s="614"/>
      <c r="H317" s="614"/>
      <c r="I317" s="614"/>
      <c r="J317" s="614"/>
      <c r="K317" s="614"/>
      <c r="L317" s="614"/>
      <c r="M317" s="614"/>
      <c r="N317" s="614"/>
      <c r="O317" s="614"/>
      <c r="P317" s="614"/>
      <c r="Q317" s="615"/>
      <c r="R317" s="615"/>
      <c r="S317" s="615"/>
      <c r="T317" s="615"/>
      <c r="U317" s="615"/>
      <c r="V317" s="615"/>
      <c r="W317" s="147"/>
      <c r="X317" s="147"/>
      <c r="Y317" s="147"/>
      <c r="Z317" s="147"/>
      <c r="AA317" s="147"/>
      <c r="AB317" s="147"/>
    </row>
    <row r="318" spans="2:28" ht="18.75">
      <c r="B318" s="147"/>
      <c r="C318" s="147"/>
      <c r="D318" s="147"/>
      <c r="E318" s="614"/>
      <c r="F318" s="614"/>
      <c r="G318" s="614"/>
      <c r="H318" s="614"/>
      <c r="I318" s="614"/>
      <c r="J318" s="614"/>
      <c r="K318" s="614"/>
      <c r="L318" s="614"/>
      <c r="M318" s="614"/>
      <c r="N318" s="614"/>
      <c r="O318" s="614"/>
      <c r="P318" s="614"/>
      <c r="Q318" s="615"/>
      <c r="R318" s="615"/>
      <c r="S318" s="615"/>
      <c r="T318" s="615"/>
      <c r="U318" s="615"/>
      <c r="V318" s="615"/>
      <c r="W318" s="147"/>
      <c r="X318" s="147"/>
      <c r="Y318" s="147"/>
      <c r="Z318" s="147"/>
      <c r="AA318" s="147"/>
      <c r="AB318" s="147"/>
    </row>
    <row r="319" spans="2:28" ht="18.75">
      <c r="B319" s="147"/>
      <c r="C319" s="147"/>
      <c r="D319" s="147"/>
      <c r="E319" s="614"/>
      <c r="F319" s="614"/>
      <c r="G319" s="614"/>
      <c r="H319" s="614"/>
      <c r="I319" s="614"/>
      <c r="J319" s="614"/>
      <c r="K319" s="614"/>
      <c r="L319" s="614"/>
      <c r="M319" s="614"/>
      <c r="N319" s="614"/>
      <c r="O319" s="614"/>
      <c r="P319" s="614"/>
      <c r="Q319" s="615"/>
      <c r="R319" s="615"/>
      <c r="S319" s="615"/>
      <c r="T319" s="615"/>
      <c r="U319" s="615"/>
      <c r="V319" s="615"/>
      <c r="W319" s="147"/>
      <c r="X319" s="147"/>
      <c r="Y319" s="147"/>
      <c r="Z319" s="147"/>
      <c r="AA319" s="147"/>
      <c r="AB319" s="147"/>
    </row>
    <row r="320" spans="2:28" ht="18.75">
      <c r="B320" s="147"/>
      <c r="C320" s="147"/>
      <c r="D320" s="147"/>
      <c r="E320" s="614"/>
      <c r="F320" s="614"/>
      <c r="G320" s="614"/>
      <c r="H320" s="614"/>
      <c r="I320" s="614"/>
      <c r="J320" s="614"/>
      <c r="K320" s="614"/>
      <c r="L320" s="614"/>
      <c r="M320" s="614"/>
      <c r="N320" s="614"/>
      <c r="O320" s="614"/>
      <c r="P320" s="614"/>
      <c r="Q320" s="615"/>
      <c r="R320" s="615"/>
      <c r="S320" s="615"/>
      <c r="T320" s="615"/>
      <c r="U320" s="615"/>
      <c r="V320" s="615"/>
      <c r="W320" s="147"/>
      <c r="X320" s="147"/>
      <c r="Y320" s="147"/>
      <c r="Z320" s="147"/>
      <c r="AA320" s="147"/>
      <c r="AB320" s="147"/>
    </row>
    <row r="321" spans="2:28" ht="18.75">
      <c r="B321" s="147"/>
      <c r="C321" s="147"/>
      <c r="D321" s="147"/>
      <c r="E321" s="614"/>
      <c r="F321" s="614"/>
      <c r="G321" s="614"/>
      <c r="H321" s="614"/>
      <c r="I321" s="614"/>
      <c r="J321" s="614"/>
      <c r="K321" s="614"/>
      <c r="L321" s="614"/>
      <c r="M321" s="614"/>
      <c r="N321" s="614"/>
      <c r="O321" s="614"/>
      <c r="P321" s="614"/>
      <c r="Q321" s="615"/>
      <c r="R321" s="615"/>
      <c r="S321" s="615"/>
      <c r="T321" s="615"/>
      <c r="U321" s="615"/>
      <c r="V321" s="615"/>
      <c r="W321" s="147"/>
      <c r="X321" s="147"/>
      <c r="Y321" s="147"/>
      <c r="Z321" s="147"/>
      <c r="AA321" s="147"/>
      <c r="AB321" s="147"/>
    </row>
    <row r="322" spans="2:28" ht="18.75">
      <c r="B322" s="147"/>
      <c r="C322" s="147"/>
      <c r="D322" s="147"/>
      <c r="E322" s="614"/>
      <c r="F322" s="614"/>
      <c r="G322" s="614"/>
      <c r="H322" s="614"/>
      <c r="I322" s="614"/>
      <c r="J322" s="614"/>
      <c r="K322" s="614"/>
      <c r="L322" s="614"/>
      <c r="M322" s="614"/>
      <c r="N322" s="614"/>
      <c r="O322" s="614"/>
      <c r="P322" s="614"/>
      <c r="Q322" s="615"/>
      <c r="R322" s="615"/>
      <c r="S322" s="615"/>
      <c r="T322" s="615"/>
      <c r="U322" s="615"/>
      <c r="V322" s="615"/>
      <c r="W322" s="147"/>
      <c r="X322" s="147"/>
      <c r="Y322" s="147"/>
      <c r="Z322" s="147"/>
      <c r="AA322" s="147"/>
      <c r="AB322" s="147"/>
    </row>
    <row r="323" spans="2:28" ht="18.75">
      <c r="B323" s="147"/>
      <c r="C323" s="147"/>
      <c r="D323" s="147"/>
      <c r="E323" s="614"/>
      <c r="F323" s="614"/>
      <c r="G323" s="614"/>
      <c r="H323" s="614"/>
      <c r="I323" s="614"/>
      <c r="J323" s="614"/>
      <c r="K323" s="614"/>
      <c r="L323" s="614"/>
      <c r="M323" s="614"/>
      <c r="N323" s="614"/>
      <c r="O323" s="614"/>
      <c r="P323" s="614"/>
      <c r="Q323" s="615"/>
      <c r="R323" s="615"/>
      <c r="S323" s="615"/>
      <c r="T323" s="615"/>
      <c r="U323" s="615"/>
      <c r="V323" s="615"/>
      <c r="W323" s="147"/>
      <c r="X323" s="147"/>
      <c r="Y323" s="147"/>
      <c r="Z323" s="147"/>
      <c r="AA323" s="147"/>
      <c r="AB323" s="147"/>
    </row>
    <row r="324" spans="2:28" ht="18.75">
      <c r="B324" s="147"/>
      <c r="C324" s="147"/>
      <c r="D324" s="147"/>
      <c r="E324" s="614"/>
      <c r="F324" s="614"/>
      <c r="G324" s="614"/>
      <c r="H324" s="614"/>
      <c r="I324" s="614"/>
      <c r="J324" s="614"/>
      <c r="K324" s="614"/>
      <c r="L324" s="614"/>
      <c r="M324" s="614"/>
      <c r="N324" s="614"/>
      <c r="O324" s="614"/>
      <c r="P324" s="614"/>
      <c r="Q324" s="615"/>
      <c r="R324" s="615"/>
      <c r="S324" s="615"/>
      <c r="T324" s="615"/>
      <c r="U324" s="615"/>
      <c r="V324" s="615"/>
      <c r="W324" s="147"/>
      <c r="X324" s="147"/>
      <c r="Y324" s="147"/>
      <c r="Z324" s="147"/>
      <c r="AA324" s="147"/>
      <c r="AB324" s="147"/>
    </row>
    <row r="325" spans="2:28" ht="18.75">
      <c r="B325" s="147"/>
      <c r="C325" s="147"/>
      <c r="D325" s="147"/>
      <c r="E325" s="614"/>
      <c r="F325" s="614"/>
      <c r="G325" s="614"/>
      <c r="H325" s="614"/>
      <c r="I325" s="614"/>
      <c r="J325" s="614"/>
      <c r="K325" s="614"/>
      <c r="L325" s="614"/>
      <c r="M325" s="614"/>
      <c r="N325" s="614"/>
      <c r="O325" s="614"/>
      <c r="P325" s="614"/>
      <c r="Q325" s="615"/>
      <c r="R325" s="615"/>
      <c r="S325" s="615"/>
      <c r="T325" s="615"/>
      <c r="U325" s="615"/>
      <c r="V325" s="615"/>
      <c r="W325" s="147"/>
      <c r="X325" s="147"/>
      <c r="Y325" s="147"/>
      <c r="Z325" s="147"/>
      <c r="AA325" s="147"/>
      <c r="AB325" s="147"/>
    </row>
  </sheetData>
  <sheetProtection/>
  <mergeCells count="12">
    <mergeCell ref="Z5:AB5"/>
    <mergeCell ref="A3:AB3"/>
    <mergeCell ref="A4:AB4"/>
    <mergeCell ref="K5:M5"/>
    <mergeCell ref="A2:AB2"/>
    <mergeCell ref="B5:D5"/>
    <mergeCell ref="E5:G5"/>
    <mergeCell ref="H5:J5"/>
    <mergeCell ref="N5:P5"/>
    <mergeCell ref="Q5:S5"/>
    <mergeCell ref="W5:Y5"/>
    <mergeCell ref="T5:V5"/>
  </mergeCells>
  <printOptions horizontalCentered="1"/>
  <pageMargins left="0.1968503937007874" right="0.1968503937007874" top="0.3937007874015748" bottom="0.1968503937007874" header="0" footer="0"/>
  <pageSetup firstPageNumber="14" useFirstPageNumber="1" horizontalDpi="600" verticalDpi="600" orientation="landscape" paperSize="9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 &amp;P&amp;R&amp;"TH SarabunPSK,ธรรมดา"&amp;12ข้อมูล ณ วันที่ 7  กันยายน 2560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73"/>
  <sheetViews>
    <sheetView showGridLines="0" zoomScale="90" zoomScaleNormal="90" zoomScalePageLayoutView="0" workbookViewId="0" topLeftCell="A1">
      <selection activeCell="A1" sqref="A1:S1"/>
    </sheetView>
  </sheetViews>
  <sheetFormatPr defaultColWidth="9.00390625" defaultRowHeight="23.25" customHeight="1"/>
  <cols>
    <col min="1" max="1" width="32.125" style="97" customWidth="1"/>
    <col min="2" max="9" width="4.875" style="2" customWidth="1"/>
    <col min="10" max="10" width="5.25390625" style="2" bestFit="1" customWidth="1"/>
    <col min="11" max="12" width="4.875" style="2" customWidth="1"/>
    <col min="13" max="13" width="6.00390625" style="2" customWidth="1"/>
    <col min="14" max="15" width="4.875" style="2" customWidth="1"/>
    <col min="16" max="16" width="5.875" style="2" customWidth="1"/>
    <col min="17" max="19" width="6.125" style="2" customWidth="1"/>
    <col min="20" max="16384" width="9.00390625" style="1" customWidth="1"/>
  </cols>
  <sheetData>
    <row r="1" spans="1:19" s="148" customFormat="1" ht="29.25" customHeight="1">
      <c r="A1" s="766" t="s">
        <v>0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66"/>
      <c r="O1" s="766"/>
      <c r="P1" s="766"/>
      <c r="Q1" s="766"/>
      <c r="R1" s="766"/>
      <c r="S1" s="766"/>
    </row>
    <row r="2" spans="1:19" s="148" customFormat="1" ht="24" customHeight="1">
      <c r="A2" s="766" t="s">
        <v>214</v>
      </c>
      <c r="B2" s="766"/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6"/>
      <c r="N2" s="766"/>
      <c r="O2" s="766"/>
      <c r="P2" s="766"/>
      <c r="Q2" s="766"/>
      <c r="R2" s="766"/>
      <c r="S2" s="766"/>
    </row>
    <row r="3" spans="1:19" s="148" customFormat="1" ht="24.75" customHeight="1">
      <c r="A3" s="766" t="s">
        <v>12</v>
      </c>
      <c r="B3" s="766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766"/>
      <c r="R3" s="766"/>
      <c r="S3" s="766"/>
    </row>
    <row r="5" spans="1:19" s="149" customFormat="1" ht="23.25" customHeight="1">
      <c r="A5" s="767" t="s">
        <v>1</v>
      </c>
      <c r="B5" s="749" t="s">
        <v>2</v>
      </c>
      <c r="C5" s="696"/>
      <c r="D5" s="743"/>
      <c r="E5" s="749" t="s">
        <v>3</v>
      </c>
      <c r="F5" s="696"/>
      <c r="G5" s="743"/>
      <c r="H5" s="749" t="s">
        <v>8</v>
      </c>
      <c r="I5" s="696"/>
      <c r="J5" s="743"/>
      <c r="K5" s="749" t="s">
        <v>9</v>
      </c>
      <c r="L5" s="696"/>
      <c r="M5" s="743"/>
      <c r="N5" s="749" t="s">
        <v>10</v>
      </c>
      <c r="O5" s="696"/>
      <c r="P5" s="743"/>
      <c r="Q5" s="749" t="s">
        <v>7</v>
      </c>
      <c r="R5" s="696"/>
      <c r="S5" s="743"/>
    </row>
    <row r="6" spans="1:19" s="149" customFormat="1" ht="23.25" customHeight="1">
      <c r="A6" s="768"/>
      <c r="B6" s="95" t="s">
        <v>4</v>
      </c>
      <c r="C6" s="95" t="s">
        <v>5</v>
      </c>
      <c r="D6" s="95" t="s">
        <v>6</v>
      </c>
      <c r="E6" s="95" t="s">
        <v>4</v>
      </c>
      <c r="F6" s="95" t="s">
        <v>5</v>
      </c>
      <c r="G6" s="95" t="s">
        <v>6</v>
      </c>
      <c r="H6" s="95" t="s">
        <v>4</v>
      </c>
      <c r="I6" s="95" t="s">
        <v>5</v>
      </c>
      <c r="J6" s="95" t="s">
        <v>6</v>
      </c>
      <c r="K6" s="95" t="s">
        <v>4</v>
      </c>
      <c r="L6" s="95" t="s">
        <v>5</v>
      </c>
      <c r="M6" s="95" t="s">
        <v>6</v>
      </c>
      <c r="N6" s="95" t="s">
        <v>4</v>
      </c>
      <c r="O6" s="95" t="s">
        <v>5</v>
      </c>
      <c r="P6" s="95" t="s">
        <v>6</v>
      </c>
      <c r="Q6" s="95" t="s">
        <v>4</v>
      </c>
      <c r="R6" s="95" t="s">
        <v>5</v>
      </c>
      <c r="S6" s="95" t="s">
        <v>6</v>
      </c>
    </row>
    <row r="7" spans="1:19" ht="23.25" customHeight="1">
      <c r="A7" s="150" t="s">
        <v>355</v>
      </c>
      <c r="B7" s="76">
        <v>31</v>
      </c>
      <c r="C7" s="76">
        <v>22</v>
      </c>
      <c r="D7" s="123">
        <f aca="true" t="shared" si="0" ref="D7:D22">SUM(B7:C7)</f>
        <v>53</v>
      </c>
      <c r="E7" s="76">
        <v>12</v>
      </c>
      <c r="F7" s="76">
        <v>23</v>
      </c>
      <c r="G7" s="123">
        <f aca="true" t="shared" si="1" ref="G7:G22">SUM(E7:F7)</f>
        <v>35</v>
      </c>
      <c r="H7" s="76">
        <v>9</v>
      </c>
      <c r="I7" s="76">
        <v>21</v>
      </c>
      <c r="J7" s="123">
        <f aca="true" t="shared" si="2" ref="J7:J22">SUM(H7:I7)</f>
        <v>30</v>
      </c>
      <c r="K7" s="76">
        <v>8</v>
      </c>
      <c r="L7" s="76">
        <v>19</v>
      </c>
      <c r="M7" s="123">
        <f aca="true" t="shared" si="3" ref="M7:M22">SUM(K7:L7)</f>
        <v>27</v>
      </c>
      <c r="N7" s="76">
        <v>0</v>
      </c>
      <c r="O7" s="76">
        <v>0</v>
      </c>
      <c r="P7" s="123">
        <f aca="true" t="shared" si="4" ref="P7:P22">SUM(N7:O7)</f>
        <v>0</v>
      </c>
      <c r="Q7" s="76">
        <f aca="true" t="shared" si="5" ref="Q7:Q22">SUM(B7,E7,H7,K7,N7)</f>
        <v>60</v>
      </c>
      <c r="R7" s="76">
        <f aca="true" t="shared" si="6" ref="R7:R22">SUM(C7,F7,I7,L7,O7)</f>
        <v>85</v>
      </c>
      <c r="S7" s="123">
        <f aca="true" t="shared" si="7" ref="S7:S22">SUM(Q7:R7)</f>
        <v>145</v>
      </c>
    </row>
    <row r="8" spans="1:19" ht="23.25" customHeight="1">
      <c r="A8" s="150" t="s">
        <v>346</v>
      </c>
      <c r="B8" s="76">
        <v>0</v>
      </c>
      <c r="C8" s="76">
        <v>0</v>
      </c>
      <c r="D8" s="123">
        <f t="shared" si="0"/>
        <v>0</v>
      </c>
      <c r="E8" s="76">
        <v>15</v>
      </c>
      <c r="F8" s="76">
        <v>45</v>
      </c>
      <c r="G8" s="123">
        <f t="shared" si="1"/>
        <v>60</v>
      </c>
      <c r="H8" s="76">
        <v>28</v>
      </c>
      <c r="I8" s="76">
        <v>52</v>
      </c>
      <c r="J8" s="123">
        <f t="shared" si="2"/>
        <v>80</v>
      </c>
      <c r="K8" s="76">
        <v>30</v>
      </c>
      <c r="L8" s="76">
        <v>61</v>
      </c>
      <c r="M8" s="123">
        <f t="shared" si="3"/>
        <v>91</v>
      </c>
      <c r="N8" s="76">
        <v>2</v>
      </c>
      <c r="O8" s="76">
        <v>2</v>
      </c>
      <c r="P8" s="123">
        <f t="shared" si="4"/>
        <v>4</v>
      </c>
      <c r="Q8" s="76">
        <f t="shared" si="5"/>
        <v>75</v>
      </c>
      <c r="R8" s="76">
        <f t="shared" si="6"/>
        <v>160</v>
      </c>
      <c r="S8" s="123">
        <f t="shared" si="7"/>
        <v>235</v>
      </c>
    </row>
    <row r="9" spans="1:19" ht="23.25" customHeight="1">
      <c r="A9" s="150" t="s">
        <v>347</v>
      </c>
      <c r="B9" s="76">
        <v>20</v>
      </c>
      <c r="C9" s="76">
        <v>24</v>
      </c>
      <c r="D9" s="123">
        <f t="shared" si="0"/>
        <v>44</v>
      </c>
      <c r="E9" s="76">
        <v>0</v>
      </c>
      <c r="F9" s="76">
        <v>0</v>
      </c>
      <c r="G9" s="123">
        <f t="shared" si="1"/>
        <v>0</v>
      </c>
      <c r="H9" s="76">
        <v>0</v>
      </c>
      <c r="I9" s="76">
        <v>0</v>
      </c>
      <c r="J9" s="123">
        <f t="shared" si="2"/>
        <v>0</v>
      </c>
      <c r="K9" s="76">
        <v>0</v>
      </c>
      <c r="L9" s="76">
        <v>0</v>
      </c>
      <c r="M9" s="123">
        <f t="shared" si="3"/>
        <v>0</v>
      </c>
      <c r="N9" s="76">
        <v>0</v>
      </c>
      <c r="O9" s="76">
        <v>0</v>
      </c>
      <c r="P9" s="123">
        <f t="shared" si="4"/>
        <v>0</v>
      </c>
      <c r="Q9" s="76">
        <f t="shared" si="5"/>
        <v>20</v>
      </c>
      <c r="R9" s="76">
        <f t="shared" si="6"/>
        <v>24</v>
      </c>
      <c r="S9" s="123">
        <f t="shared" si="7"/>
        <v>44</v>
      </c>
    </row>
    <row r="10" spans="1:19" ht="23.25" customHeight="1">
      <c r="A10" s="150" t="s">
        <v>348</v>
      </c>
      <c r="B10" s="76">
        <v>10</v>
      </c>
      <c r="C10" s="76">
        <v>32</v>
      </c>
      <c r="D10" s="123">
        <f t="shared" si="0"/>
        <v>42</v>
      </c>
      <c r="E10" s="76">
        <v>6</v>
      </c>
      <c r="F10" s="76">
        <v>22</v>
      </c>
      <c r="G10" s="123">
        <f t="shared" si="1"/>
        <v>28</v>
      </c>
      <c r="H10" s="76">
        <v>11</v>
      </c>
      <c r="I10" s="76">
        <v>34</v>
      </c>
      <c r="J10" s="123">
        <f t="shared" si="2"/>
        <v>45</v>
      </c>
      <c r="K10" s="76">
        <v>7</v>
      </c>
      <c r="L10" s="76">
        <v>27</v>
      </c>
      <c r="M10" s="123">
        <f t="shared" si="3"/>
        <v>34</v>
      </c>
      <c r="N10" s="76">
        <v>4</v>
      </c>
      <c r="O10" s="76">
        <v>7</v>
      </c>
      <c r="P10" s="123">
        <f t="shared" si="4"/>
        <v>11</v>
      </c>
      <c r="Q10" s="76">
        <f t="shared" si="5"/>
        <v>38</v>
      </c>
      <c r="R10" s="76">
        <f t="shared" si="6"/>
        <v>122</v>
      </c>
      <c r="S10" s="123">
        <f t="shared" si="7"/>
        <v>160</v>
      </c>
    </row>
    <row r="11" spans="1:19" ht="23.25" customHeight="1">
      <c r="A11" s="150" t="s">
        <v>256</v>
      </c>
      <c r="B11" s="76">
        <v>13</v>
      </c>
      <c r="C11" s="76">
        <v>65</v>
      </c>
      <c r="D11" s="123">
        <f t="shared" si="0"/>
        <v>78</v>
      </c>
      <c r="E11" s="76">
        <v>17</v>
      </c>
      <c r="F11" s="76">
        <v>30</v>
      </c>
      <c r="G11" s="123">
        <f t="shared" si="1"/>
        <v>47</v>
      </c>
      <c r="H11" s="76">
        <v>4</v>
      </c>
      <c r="I11" s="76">
        <v>45</v>
      </c>
      <c r="J11" s="123">
        <f t="shared" si="2"/>
        <v>49</v>
      </c>
      <c r="K11" s="76">
        <v>8</v>
      </c>
      <c r="L11" s="76">
        <v>48</v>
      </c>
      <c r="M11" s="123">
        <f t="shared" si="3"/>
        <v>56</v>
      </c>
      <c r="N11" s="76">
        <v>1</v>
      </c>
      <c r="O11" s="76">
        <v>0</v>
      </c>
      <c r="P11" s="123">
        <f t="shared" si="4"/>
        <v>1</v>
      </c>
      <c r="Q11" s="76">
        <f t="shared" si="5"/>
        <v>43</v>
      </c>
      <c r="R11" s="76">
        <f t="shared" si="6"/>
        <v>188</v>
      </c>
      <c r="S11" s="123">
        <f t="shared" si="7"/>
        <v>231</v>
      </c>
    </row>
    <row r="12" spans="1:19" ht="23.25" customHeight="1">
      <c r="A12" s="150" t="s">
        <v>257</v>
      </c>
      <c r="B12" s="76">
        <v>21</v>
      </c>
      <c r="C12" s="76">
        <v>40</v>
      </c>
      <c r="D12" s="123">
        <f t="shared" si="0"/>
        <v>61</v>
      </c>
      <c r="E12" s="76">
        <v>7</v>
      </c>
      <c r="F12" s="76">
        <v>32</v>
      </c>
      <c r="G12" s="123">
        <f t="shared" si="1"/>
        <v>39</v>
      </c>
      <c r="H12" s="76">
        <v>0</v>
      </c>
      <c r="I12" s="76">
        <v>0</v>
      </c>
      <c r="J12" s="123">
        <f t="shared" si="2"/>
        <v>0</v>
      </c>
      <c r="K12" s="76">
        <v>0</v>
      </c>
      <c r="L12" s="76">
        <v>0</v>
      </c>
      <c r="M12" s="123">
        <f t="shared" si="3"/>
        <v>0</v>
      </c>
      <c r="N12" s="76">
        <v>0</v>
      </c>
      <c r="O12" s="76">
        <v>0</v>
      </c>
      <c r="P12" s="123">
        <f t="shared" si="4"/>
        <v>0</v>
      </c>
      <c r="Q12" s="76">
        <f t="shared" si="5"/>
        <v>28</v>
      </c>
      <c r="R12" s="76">
        <f t="shared" si="6"/>
        <v>72</v>
      </c>
      <c r="S12" s="123">
        <f t="shared" si="7"/>
        <v>100</v>
      </c>
    </row>
    <row r="13" spans="1:19" ht="23.25" customHeight="1">
      <c r="A13" s="150" t="s">
        <v>349</v>
      </c>
      <c r="B13" s="76">
        <v>0</v>
      </c>
      <c r="C13" s="76">
        <v>0</v>
      </c>
      <c r="D13" s="123">
        <f t="shared" si="0"/>
        <v>0</v>
      </c>
      <c r="E13" s="76">
        <v>0</v>
      </c>
      <c r="F13" s="76">
        <v>0</v>
      </c>
      <c r="G13" s="123">
        <f t="shared" si="1"/>
        <v>0</v>
      </c>
      <c r="H13" s="76">
        <v>12</v>
      </c>
      <c r="I13" s="76">
        <v>31</v>
      </c>
      <c r="J13" s="123">
        <f t="shared" si="2"/>
        <v>43</v>
      </c>
      <c r="K13" s="76">
        <v>16</v>
      </c>
      <c r="L13" s="76">
        <v>39</v>
      </c>
      <c r="M13" s="123">
        <f t="shared" si="3"/>
        <v>55</v>
      </c>
      <c r="N13" s="76">
        <v>0</v>
      </c>
      <c r="O13" s="76">
        <v>2</v>
      </c>
      <c r="P13" s="123">
        <f t="shared" si="4"/>
        <v>2</v>
      </c>
      <c r="Q13" s="76">
        <f t="shared" si="5"/>
        <v>28</v>
      </c>
      <c r="R13" s="76">
        <f t="shared" si="6"/>
        <v>72</v>
      </c>
      <c r="S13" s="123">
        <f t="shared" si="7"/>
        <v>100</v>
      </c>
    </row>
    <row r="14" spans="1:19" ht="23.25" customHeight="1">
      <c r="A14" s="150" t="s">
        <v>264</v>
      </c>
      <c r="B14" s="76">
        <v>19</v>
      </c>
      <c r="C14" s="76">
        <v>20</v>
      </c>
      <c r="D14" s="123">
        <f t="shared" si="0"/>
        <v>39</v>
      </c>
      <c r="E14" s="76">
        <v>0</v>
      </c>
      <c r="F14" s="76">
        <v>0</v>
      </c>
      <c r="G14" s="123">
        <f t="shared" si="1"/>
        <v>0</v>
      </c>
      <c r="H14" s="76">
        <v>0</v>
      </c>
      <c r="I14" s="76">
        <v>0</v>
      </c>
      <c r="J14" s="123">
        <f t="shared" si="2"/>
        <v>0</v>
      </c>
      <c r="K14" s="76">
        <v>0</v>
      </c>
      <c r="L14" s="76">
        <v>0</v>
      </c>
      <c r="M14" s="123">
        <f t="shared" si="3"/>
        <v>0</v>
      </c>
      <c r="N14" s="76">
        <v>0</v>
      </c>
      <c r="O14" s="76">
        <v>0</v>
      </c>
      <c r="P14" s="123">
        <f t="shared" si="4"/>
        <v>0</v>
      </c>
      <c r="Q14" s="76">
        <f t="shared" si="5"/>
        <v>19</v>
      </c>
      <c r="R14" s="76">
        <f t="shared" si="6"/>
        <v>20</v>
      </c>
      <c r="S14" s="123">
        <f t="shared" si="7"/>
        <v>39</v>
      </c>
    </row>
    <row r="15" spans="1:19" ht="23.25" customHeight="1">
      <c r="A15" s="150" t="s">
        <v>258</v>
      </c>
      <c r="B15" s="76">
        <v>22</v>
      </c>
      <c r="C15" s="76">
        <v>39</v>
      </c>
      <c r="D15" s="123">
        <f t="shared" si="0"/>
        <v>61</v>
      </c>
      <c r="E15" s="76">
        <v>12</v>
      </c>
      <c r="F15" s="76">
        <v>19</v>
      </c>
      <c r="G15" s="123">
        <f t="shared" si="1"/>
        <v>31</v>
      </c>
      <c r="H15" s="76">
        <v>9</v>
      </c>
      <c r="I15" s="76">
        <v>25</v>
      </c>
      <c r="J15" s="123">
        <f t="shared" si="2"/>
        <v>34</v>
      </c>
      <c r="K15" s="76">
        <v>10</v>
      </c>
      <c r="L15" s="76">
        <v>17</v>
      </c>
      <c r="M15" s="123">
        <f t="shared" si="3"/>
        <v>27</v>
      </c>
      <c r="N15" s="76">
        <v>5</v>
      </c>
      <c r="O15" s="76">
        <v>3</v>
      </c>
      <c r="P15" s="123">
        <f t="shared" si="4"/>
        <v>8</v>
      </c>
      <c r="Q15" s="76">
        <f t="shared" si="5"/>
        <v>58</v>
      </c>
      <c r="R15" s="76">
        <f t="shared" si="6"/>
        <v>103</v>
      </c>
      <c r="S15" s="123">
        <f t="shared" si="7"/>
        <v>161</v>
      </c>
    </row>
    <row r="16" spans="1:19" ht="23.25" customHeight="1">
      <c r="A16" s="150" t="s">
        <v>350</v>
      </c>
      <c r="B16" s="76">
        <v>2</v>
      </c>
      <c r="C16" s="76">
        <v>48</v>
      </c>
      <c r="D16" s="123">
        <f t="shared" si="0"/>
        <v>50</v>
      </c>
      <c r="E16" s="76">
        <v>1</v>
      </c>
      <c r="F16" s="76">
        <v>40</v>
      </c>
      <c r="G16" s="123">
        <f t="shared" si="1"/>
        <v>41</v>
      </c>
      <c r="H16" s="76">
        <v>7</v>
      </c>
      <c r="I16" s="76">
        <v>29</v>
      </c>
      <c r="J16" s="123">
        <f t="shared" si="2"/>
        <v>36</v>
      </c>
      <c r="K16" s="76">
        <v>5</v>
      </c>
      <c r="L16" s="76">
        <v>33</v>
      </c>
      <c r="M16" s="123">
        <f t="shared" si="3"/>
        <v>38</v>
      </c>
      <c r="N16" s="76">
        <v>0</v>
      </c>
      <c r="O16" s="76">
        <v>2</v>
      </c>
      <c r="P16" s="123">
        <f t="shared" si="4"/>
        <v>2</v>
      </c>
      <c r="Q16" s="76">
        <f t="shared" si="5"/>
        <v>15</v>
      </c>
      <c r="R16" s="76">
        <f t="shared" si="6"/>
        <v>152</v>
      </c>
      <c r="S16" s="123">
        <f t="shared" si="7"/>
        <v>167</v>
      </c>
    </row>
    <row r="17" spans="1:19" ht="23.25" customHeight="1">
      <c r="A17" s="150" t="s">
        <v>351</v>
      </c>
      <c r="B17" s="76">
        <v>6</v>
      </c>
      <c r="C17" s="76">
        <v>39</v>
      </c>
      <c r="D17" s="123">
        <f t="shared" si="0"/>
        <v>45</v>
      </c>
      <c r="E17" s="76">
        <v>4</v>
      </c>
      <c r="F17" s="76">
        <v>35</v>
      </c>
      <c r="G17" s="123">
        <f t="shared" si="1"/>
        <v>39</v>
      </c>
      <c r="H17" s="76">
        <v>4</v>
      </c>
      <c r="I17" s="76">
        <v>33</v>
      </c>
      <c r="J17" s="123">
        <f t="shared" si="2"/>
        <v>37</v>
      </c>
      <c r="K17" s="76">
        <v>2</v>
      </c>
      <c r="L17" s="76">
        <v>34</v>
      </c>
      <c r="M17" s="123">
        <f t="shared" si="3"/>
        <v>36</v>
      </c>
      <c r="N17" s="76">
        <v>0</v>
      </c>
      <c r="O17" s="76">
        <v>0</v>
      </c>
      <c r="P17" s="123">
        <f t="shared" si="4"/>
        <v>0</v>
      </c>
      <c r="Q17" s="76">
        <f t="shared" si="5"/>
        <v>16</v>
      </c>
      <c r="R17" s="76">
        <f t="shared" si="6"/>
        <v>141</v>
      </c>
      <c r="S17" s="123">
        <f t="shared" si="7"/>
        <v>157</v>
      </c>
    </row>
    <row r="18" spans="1:19" ht="23.25" customHeight="1">
      <c r="A18" s="150" t="s">
        <v>352</v>
      </c>
      <c r="B18" s="76">
        <v>18</v>
      </c>
      <c r="C18" s="76">
        <v>49</v>
      </c>
      <c r="D18" s="123">
        <f t="shared" si="0"/>
        <v>67</v>
      </c>
      <c r="E18" s="76">
        <v>8</v>
      </c>
      <c r="F18" s="76">
        <v>30</v>
      </c>
      <c r="G18" s="123">
        <f t="shared" si="1"/>
        <v>38</v>
      </c>
      <c r="H18" s="76">
        <v>14</v>
      </c>
      <c r="I18" s="76">
        <v>33</v>
      </c>
      <c r="J18" s="123">
        <f t="shared" si="2"/>
        <v>47</v>
      </c>
      <c r="K18" s="76">
        <v>1</v>
      </c>
      <c r="L18" s="76">
        <v>13</v>
      </c>
      <c r="M18" s="123">
        <f t="shared" si="3"/>
        <v>14</v>
      </c>
      <c r="N18" s="76">
        <v>0</v>
      </c>
      <c r="O18" s="76">
        <v>3</v>
      </c>
      <c r="P18" s="123">
        <f t="shared" si="4"/>
        <v>3</v>
      </c>
      <c r="Q18" s="76">
        <f t="shared" si="5"/>
        <v>41</v>
      </c>
      <c r="R18" s="76">
        <f t="shared" si="6"/>
        <v>128</v>
      </c>
      <c r="S18" s="123">
        <f t="shared" si="7"/>
        <v>169</v>
      </c>
    </row>
    <row r="19" spans="1:19" ht="23.25" customHeight="1">
      <c r="A19" s="150" t="s">
        <v>261</v>
      </c>
      <c r="B19" s="76">
        <v>12</v>
      </c>
      <c r="C19" s="76">
        <v>45</v>
      </c>
      <c r="D19" s="123">
        <f t="shared" si="0"/>
        <v>57</v>
      </c>
      <c r="E19" s="76">
        <v>8</v>
      </c>
      <c r="F19" s="76">
        <v>40</v>
      </c>
      <c r="G19" s="123">
        <f t="shared" si="1"/>
        <v>48</v>
      </c>
      <c r="H19" s="76">
        <v>5</v>
      </c>
      <c r="I19" s="76">
        <v>34</v>
      </c>
      <c r="J19" s="123">
        <f t="shared" si="2"/>
        <v>39</v>
      </c>
      <c r="K19" s="76">
        <v>5</v>
      </c>
      <c r="L19" s="76">
        <v>41</v>
      </c>
      <c r="M19" s="123">
        <f t="shared" si="3"/>
        <v>46</v>
      </c>
      <c r="N19" s="76">
        <v>0</v>
      </c>
      <c r="O19" s="76">
        <v>2</v>
      </c>
      <c r="P19" s="123">
        <f t="shared" si="4"/>
        <v>2</v>
      </c>
      <c r="Q19" s="76">
        <f t="shared" si="5"/>
        <v>30</v>
      </c>
      <c r="R19" s="76">
        <f t="shared" si="6"/>
        <v>162</v>
      </c>
      <c r="S19" s="123">
        <f t="shared" si="7"/>
        <v>192</v>
      </c>
    </row>
    <row r="20" spans="1:19" ht="23.25" customHeight="1">
      <c r="A20" s="150" t="s">
        <v>262</v>
      </c>
      <c r="B20" s="76">
        <v>3</v>
      </c>
      <c r="C20" s="76">
        <v>23</v>
      </c>
      <c r="D20" s="123">
        <f t="shared" si="0"/>
        <v>26</v>
      </c>
      <c r="E20" s="76">
        <v>9</v>
      </c>
      <c r="F20" s="76">
        <v>15</v>
      </c>
      <c r="G20" s="123">
        <f t="shared" si="1"/>
        <v>24</v>
      </c>
      <c r="H20" s="76">
        <v>4</v>
      </c>
      <c r="I20" s="76">
        <v>27</v>
      </c>
      <c r="J20" s="123">
        <f t="shared" si="2"/>
        <v>31</v>
      </c>
      <c r="K20" s="76">
        <v>7</v>
      </c>
      <c r="L20" s="76">
        <v>37</v>
      </c>
      <c r="M20" s="123">
        <f t="shared" si="3"/>
        <v>44</v>
      </c>
      <c r="N20" s="76">
        <v>2</v>
      </c>
      <c r="O20" s="76">
        <v>6</v>
      </c>
      <c r="P20" s="123">
        <f t="shared" si="4"/>
        <v>8</v>
      </c>
      <c r="Q20" s="76">
        <f t="shared" si="5"/>
        <v>25</v>
      </c>
      <c r="R20" s="76">
        <f t="shared" si="6"/>
        <v>108</v>
      </c>
      <c r="S20" s="123">
        <f t="shared" si="7"/>
        <v>133</v>
      </c>
    </row>
    <row r="21" spans="1:19" ht="23.25" customHeight="1">
      <c r="A21" s="150" t="s">
        <v>353</v>
      </c>
      <c r="B21" s="76">
        <v>23</v>
      </c>
      <c r="C21" s="76">
        <v>80</v>
      </c>
      <c r="D21" s="123">
        <f t="shared" si="0"/>
        <v>103</v>
      </c>
      <c r="E21" s="76">
        <v>16</v>
      </c>
      <c r="F21" s="76">
        <v>73</v>
      </c>
      <c r="G21" s="123">
        <f t="shared" si="1"/>
        <v>89</v>
      </c>
      <c r="H21" s="76">
        <v>14</v>
      </c>
      <c r="I21" s="76">
        <v>59</v>
      </c>
      <c r="J21" s="123">
        <f t="shared" si="2"/>
        <v>73</v>
      </c>
      <c r="K21" s="76">
        <v>8</v>
      </c>
      <c r="L21" s="76">
        <v>58</v>
      </c>
      <c r="M21" s="123">
        <f t="shared" si="3"/>
        <v>66</v>
      </c>
      <c r="N21" s="76">
        <v>0</v>
      </c>
      <c r="O21" s="76">
        <v>4</v>
      </c>
      <c r="P21" s="123">
        <f t="shared" si="4"/>
        <v>4</v>
      </c>
      <c r="Q21" s="76">
        <f t="shared" si="5"/>
        <v>61</v>
      </c>
      <c r="R21" s="76">
        <f t="shared" si="6"/>
        <v>274</v>
      </c>
      <c r="S21" s="123">
        <f t="shared" si="7"/>
        <v>335</v>
      </c>
    </row>
    <row r="22" spans="1:19" ht="23.25" customHeight="1">
      <c r="A22" s="150" t="s">
        <v>354</v>
      </c>
      <c r="B22" s="76">
        <v>0</v>
      </c>
      <c r="C22" s="76">
        <v>0</v>
      </c>
      <c r="D22" s="123">
        <f t="shared" si="0"/>
        <v>0</v>
      </c>
      <c r="E22" s="76">
        <v>11</v>
      </c>
      <c r="F22" s="76">
        <v>25</v>
      </c>
      <c r="G22" s="123">
        <f t="shared" si="1"/>
        <v>36</v>
      </c>
      <c r="H22" s="76">
        <v>5</v>
      </c>
      <c r="I22" s="76">
        <v>25</v>
      </c>
      <c r="J22" s="123">
        <f t="shared" si="2"/>
        <v>30</v>
      </c>
      <c r="K22" s="76">
        <v>5</v>
      </c>
      <c r="L22" s="76">
        <v>35</v>
      </c>
      <c r="M22" s="123">
        <f t="shared" si="3"/>
        <v>40</v>
      </c>
      <c r="N22" s="76">
        <v>0</v>
      </c>
      <c r="O22" s="76">
        <v>0</v>
      </c>
      <c r="P22" s="123">
        <f t="shared" si="4"/>
        <v>0</v>
      </c>
      <c r="Q22" s="76">
        <f t="shared" si="5"/>
        <v>21</v>
      </c>
      <c r="R22" s="76">
        <f t="shared" si="6"/>
        <v>85</v>
      </c>
      <c r="S22" s="123">
        <f t="shared" si="7"/>
        <v>106</v>
      </c>
    </row>
    <row r="23" spans="1:19" ht="23.25" customHeight="1">
      <c r="A23" s="151" t="s">
        <v>6</v>
      </c>
      <c r="B23" s="112">
        <f>SUM(B7:B22)</f>
        <v>200</v>
      </c>
      <c r="C23" s="112">
        <f>SUM(C7:C22)</f>
        <v>526</v>
      </c>
      <c r="D23" s="112">
        <f>SUM(B23:C23)</f>
        <v>726</v>
      </c>
      <c r="E23" s="112">
        <f>SUM(E7:E22)</f>
        <v>126</v>
      </c>
      <c r="F23" s="112">
        <f>SUM(F7:F22)</f>
        <v>429</v>
      </c>
      <c r="G23" s="112">
        <f>SUM(E23:F23)</f>
        <v>555</v>
      </c>
      <c r="H23" s="112">
        <f>SUM(H7:H22)</f>
        <v>126</v>
      </c>
      <c r="I23" s="112">
        <f>SUM(I7:I22)</f>
        <v>448</v>
      </c>
      <c r="J23" s="112">
        <f>SUM(H23:I23)</f>
        <v>574</v>
      </c>
      <c r="K23" s="112">
        <f>SUM(K7:K22)</f>
        <v>112</v>
      </c>
      <c r="L23" s="112">
        <f>SUM(L7:L22)</f>
        <v>462</v>
      </c>
      <c r="M23" s="112">
        <f>SUM(K23:L23)</f>
        <v>574</v>
      </c>
      <c r="N23" s="112">
        <f>SUM(N7:N22)</f>
        <v>14</v>
      </c>
      <c r="O23" s="112">
        <f>SUM(O7:O22)</f>
        <v>31</v>
      </c>
      <c r="P23" s="112">
        <f>SUM(N23:O23)</f>
        <v>45</v>
      </c>
      <c r="Q23" s="294">
        <f>SUM(B23,E23,H23,K23,N23)</f>
        <v>578</v>
      </c>
      <c r="R23" s="294">
        <f>SUM(C23,F23,I23,L23,O23)</f>
        <v>1896</v>
      </c>
      <c r="S23" s="112">
        <f>SUM(Q23:R23)</f>
        <v>2474</v>
      </c>
    </row>
    <row r="25" spans="1:19" s="148" customFormat="1" ht="24.75" customHeight="1">
      <c r="A25" s="766" t="s">
        <v>0</v>
      </c>
      <c r="B25" s="766"/>
      <c r="C25" s="766"/>
      <c r="D25" s="766"/>
      <c r="E25" s="766"/>
      <c r="F25" s="766"/>
      <c r="G25" s="766"/>
      <c r="H25" s="766"/>
      <c r="I25" s="766"/>
      <c r="J25" s="766"/>
      <c r="K25" s="766"/>
      <c r="L25" s="766"/>
      <c r="M25" s="766"/>
      <c r="N25" s="766"/>
      <c r="O25" s="766"/>
      <c r="P25" s="766"/>
      <c r="Q25" s="766"/>
      <c r="R25" s="766"/>
      <c r="S25" s="766"/>
    </row>
    <row r="26" spans="1:19" s="148" customFormat="1" ht="24.75" customHeight="1">
      <c r="A26" s="766" t="s">
        <v>214</v>
      </c>
      <c r="B26" s="766"/>
      <c r="C26" s="766"/>
      <c r="D26" s="766"/>
      <c r="E26" s="766"/>
      <c r="F26" s="766"/>
      <c r="G26" s="766"/>
      <c r="H26" s="766"/>
      <c r="I26" s="766"/>
      <c r="J26" s="766"/>
      <c r="K26" s="766"/>
      <c r="L26" s="766"/>
      <c r="M26" s="766"/>
      <c r="N26" s="766"/>
      <c r="O26" s="766"/>
      <c r="P26" s="766"/>
      <c r="Q26" s="766"/>
      <c r="R26" s="766"/>
      <c r="S26" s="766"/>
    </row>
    <row r="27" spans="1:19" s="148" customFormat="1" ht="24.75" customHeight="1">
      <c r="A27" s="766" t="s">
        <v>13</v>
      </c>
      <c r="B27" s="766"/>
      <c r="C27" s="766"/>
      <c r="D27" s="766"/>
      <c r="E27" s="766"/>
      <c r="F27" s="766"/>
      <c r="G27" s="766"/>
      <c r="H27" s="766"/>
      <c r="I27" s="766"/>
      <c r="J27" s="766"/>
      <c r="K27" s="766"/>
      <c r="L27" s="766"/>
      <c r="M27" s="766"/>
      <c r="N27" s="766"/>
      <c r="O27" s="766"/>
      <c r="P27" s="766"/>
      <c r="Q27" s="766"/>
      <c r="R27" s="766"/>
      <c r="S27" s="766"/>
    </row>
    <row r="29" spans="1:19" s="149" customFormat="1" ht="23.25" customHeight="1">
      <c r="A29" s="767" t="s">
        <v>1</v>
      </c>
      <c r="B29" s="749" t="s">
        <v>2</v>
      </c>
      <c r="C29" s="696"/>
      <c r="D29" s="743"/>
      <c r="E29" s="749" t="s">
        <v>3</v>
      </c>
      <c r="F29" s="696"/>
      <c r="G29" s="743"/>
      <c r="H29" s="749" t="s">
        <v>8</v>
      </c>
      <c r="I29" s="696"/>
      <c r="J29" s="743"/>
      <c r="K29" s="749" t="s">
        <v>9</v>
      </c>
      <c r="L29" s="696"/>
      <c r="M29" s="743"/>
      <c r="N29" s="749" t="s">
        <v>10</v>
      </c>
      <c r="O29" s="696"/>
      <c r="P29" s="743"/>
      <c r="Q29" s="749" t="s">
        <v>7</v>
      </c>
      <c r="R29" s="696"/>
      <c r="S29" s="743"/>
    </row>
    <row r="30" spans="1:19" s="149" customFormat="1" ht="23.25" customHeight="1">
      <c r="A30" s="768"/>
      <c r="B30" s="95" t="s">
        <v>4</v>
      </c>
      <c r="C30" s="95" t="s">
        <v>5</v>
      </c>
      <c r="D30" s="95" t="s">
        <v>6</v>
      </c>
      <c r="E30" s="95" t="s">
        <v>4</v>
      </c>
      <c r="F30" s="95" t="s">
        <v>5</v>
      </c>
      <c r="G30" s="95" t="s">
        <v>6</v>
      </c>
      <c r="H30" s="95" t="s">
        <v>4</v>
      </c>
      <c r="I30" s="95" t="s">
        <v>5</v>
      </c>
      <c r="J30" s="95" t="s">
        <v>6</v>
      </c>
      <c r="K30" s="95" t="s">
        <v>4</v>
      </c>
      <c r="L30" s="95" t="s">
        <v>5</v>
      </c>
      <c r="M30" s="95" t="s">
        <v>6</v>
      </c>
      <c r="N30" s="95" t="s">
        <v>4</v>
      </c>
      <c r="O30" s="95" t="s">
        <v>5</v>
      </c>
      <c r="P30" s="95" t="s">
        <v>6</v>
      </c>
      <c r="Q30" s="95" t="s">
        <v>4</v>
      </c>
      <c r="R30" s="95" t="s">
        <v>5</v>
      </c>
      <c r="S30" s="95" t="s">
        <v>6</v>
      </c>
    </row>
    <row r="31" spans="1:19" ht="23.25" customHeight="1">
      <c r="A31" s="150" t="s">
        <v>356</v>
      </c>
      <c r="B31" s="76">
        <v>17</v>
      </c>
      <c r="C31" s="76">
        <v>55</v>
      </c>
      <c r="D31" s="123">
        <f>SUM(B31:C31)</f>
        <v>72</v>
      </c>
      <c r="E31" s="76">
        <v>4</v>
      </c>
      <c r="F31" s="76">
        <v>43</v>
      </c>
      <c r="G31" s="123">
        <f>SUM(E31:F31)</f>
        <v>47</v>
      </c>
      <c r="H31" s="76">
        <v>3</v>
      </c>
      <c r="I31" s="76">
        <v>38</v>
      </c>
      <c r="J31" s="123">
        <f>SUM(H31:I31)</f>
        <v>41</v>
      </c>
      <c r="K31" s="76">
        <v>1</v>
      </c>
      <c r="L31" s="76">
        <v>27</v>
      </c>
      <c r="M31" s="123">
        <f>SUM(K31:L31)</f>
        <v>28</v>
      </c>
      <c r="N31" s="76">
        <v>0</v>
      </c>
      <c r="O31" s="76">
        <v>1</v>
      </c>
      <c r="P31" s="123">
        <f>SUM(N31:O31)</f>
        <v>1</v>
      </c>
      <c r="Q31" s="76">
        <f aca="true" t="shared" si="8" ref="Q31:R33">SUM(B31,E31,H31,K31,N31)</f>
        <v>25</v>
      </c>
      <c r="R31" s="76">
        <f t="shared" si="8"/>
        <v>164</v>
      </c>
      <c r="S31" s="123">
        <f>SUM(Q31:R31)</f>
        <v>189</v>
      </c>
    </row>
    <row r="32" spans="1:19" ht="23.25" customHeight="1">
      <c r="A32" s="150" t="s">
        <v>357</v>
      </c>
      <c r="B32" s="76">
        <v>32</v>
      </c>
      <c r="C32" s="76">
        <v>41</v>
      </c>
      <c r="D32" s="123">
        <f>SUM(B32:C32)</f>
        <v>73</v>
      </c>
      <c r="E32" s="76">
        <v>15</v>
      </c>
      <c r="F32" s="76">
        <v>27</v>
      </c>
      <c r="G32" s="123">
        <f>SUM(E32:F32)</f>
        <v>42</v>
      </c>
      <c r="H32" s="76">
        <v>19</v>
      </c>
      <c r="I32" s="76">
        <v>31</v>
      </c>
      <c r="J32" s="123">
        <f>SUM(H32:I32)</f>
        <v>50</v>
      </c>
      <c r="K32" s="76">
        <v>16</v>
      </c>
      <c r="L32" s="76">
        <v>28</v>
      </c>
      <c r="M32" s="123">
        <f>SUM(K32:L32)</f>
        <v>44</v>
      </c>
      <c r="N32" s="76">
        <v>3</v>
      </c>
      <c r="O32" s="76">
        <v>0</v>
      </c>
      <c r="P32" s="123">
        <f>SUM(N32:O32)</f>
        <v>3</v>
      </c>
      <c r="Q32" s="76">
        <f t="shared" si="8"/>
        <v>85</v>
      </c>
      <c r="R32" s="76">
        <f t="shared" si="8"/>
        <v>127</v>
      </c>
      <c r="S32" s="123">
        <f>SUM(Q32:R32)</f>
        <v>212</v>
      </c>
    </row>
    <row r="33" spans="1:19" ht="23.25" customHeight="1">
      <c r="A33" s="151" t="s">
        <v>6</v>
      </c>
      <c r="B33" s="112">
        <f aca="true" t="shared" si="9" ref="B33:P33">SUM(B31:B32)</f>
        <v>49</v>
      </c>
      <c r="C33" s="112">
        <f t="shared" si="9"/>
        <v>96</v>
      </c>
      <c r="D33" s="112">
        <f t="shared" si="9"/>
        <v>145</v>
      </c>
      <c r="E33" s="112">
        <f t="shared" si="9"/>
        <v>19</v>
      </c>
      <c r="F33" s="112">
        <f t="shared" si="9"/>
        <v>70</v>
      </c>
      <c r="G33" s="112">
        <f t="shared" si="9"/>
        <v>89</v>
      </c>
      <c r="H33" s="112">
        <f t="shared" si="9"/>
        <v>22</v>
      </c>
      <c r="I33" s="112">
        <f t="shared" si="9"/>
        <v>69</v>
      </c>
      <c r="J33" s="112">
        <f t="shared" si="9"/>
        <v>91</v>
      </c>
      <c r="K33" s="112">
        <f t="shared" si="9"/>
        <v>17</v>
      </c>
      <c r="L33" s="112">
        <f t="shared" si="9"/>
        <v>55</v>
      </c>
      <c r="M33" s="112">
        <f t="shared" si="9"/>
        <v>72</v>
      </c>
      <c r="N33" s="112">
        <f t="shared" si="9"/>
        <v>3</v>
      </c>
      <c r="O33" s="112">
        <f t="shared" si="9"/>
        <v>1</v>
      </c>
      <c r="P33" s="112">
        <f t="shared" si="9"/>
        <v>4</v>
      </c>
      <c r="Q33" s="294">
        <f t="shared" si="8"/>
        <v>110</v>
      </c>
      <c r="R33" s="294">
        <f t="shared" si="8"/>
        <v>291</v>
      </c>
      <c r="S33" s="112">
        <f>SUM(Q33:R33)</f>
        <v>401</v>
      </c>
    </row>
    <row r="34" spans="1:19" ht="23.25" customHeight="1">
      <c r="A34" s="156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</row>
    <row r="35" spans="1:19" s="148" customFormat="1" ht="25.5" customHeight="1">
      <c r="A35" s="766" t="s">
        <v>0</v>
      </c>
      <c r="B35" s="766"/>
      <c r="C35" s="766"/>
      <c r="D35" s="766"/>
      <c r="E35" s="766"/>
      <c r="F35" s="766"/>
      <c r="G35" s="766"/>
      <c r="H35" s="766"/>
      <c r="I35" s="766"/>
      <c r="J35" s="766"/>
      <c r="K35" s="766"/>
      <c r="L35" s="766"/>
      <c r="M35" s="766"/>
      <c r="N35" s="766"/>
      <c r="O35" s="766"/>
      <c r="P35" s="766"/>
      <c r="Q35" s="766"/>
      <c r="R35" s="766"/>
      <c r="S35" s="766"/>
    </row>
    <row r="36" spans="1:19" s="148" customFormat="1" ht="25.5" customHeight="1">
      <c r="A36" s="766" t="s">
        <v>214</v>
      </c>
      <c r="B36" s="766"/>
      <c r="C36" s="766"/>
      <c r="D36" s="766"/>
      <c r="E36" s="766"/>
      <c r="F36" s="766"/>
      <c r="G36" s="766"/>
      <c r="H36" s="766"/>
      <c r="I36" s="766"/>
      <c r="J36" s="766"/>
      <c r="K36" s="766"/>
      <c r="L36" s="766"/>
      <c r="M36" s="766"/>
      <c r="N36" s="766"/>
      <c r="O36" s="766"/>
      <c r="P36" s="766"/>
      <c r="Q36" s="766"/>
      <c r="R36" s="766"/>
      <c r="S36" s="766"/>
    </row>
    <row r="37" spans="1:19" s="148" customFormat="1" ht="25.5" customHeight="1">
      <c r="A37" s="766" t="s">
        <v>15</v>
      </c>
      <c r="B37" s="766"/>
      <c r="C37" s="766"/>
      <c r="D37" s="766"/>
      <c r="E37" s="766"/>
      <c r="F37" s="766"/>
      <c r="G37" s="766"/>
      <c r="H37" s="766"/>
      <c r="I37" s="766"/>
      <c r="J37" s="766"/>
      <c r="K37" s="766"/>
      <c r="L37" s="766"/>
      <c r="M37" s="766"/>
      <c r="N37" s="766"/>
      <c r="O37" s="766"/>
      <c r="P37" s="766"/>
      <c r="Q37" s="766"/>
      <c r="R37" s="766"/>
      <c r="S37" s="766"/>
    </row>
    <row r="39" spans="1:19" s="149" customFormat="1" ht="23.25" customHeight="1">
      <c r="A39" s="767" t="s">
        <v>1</v>
      </c>
      <c r="B39" s="749" t="s">
        <v>2</v>
      </c>
      <c r="C39" s="696"/>
      <c r="D39" s="743"/>
      <c r="E39" s="749" t="s">
        <v>3</v>
      </c>
      <c r="F39" s="696"/>
      <c r="G39" s="743"/>
      <c r="H39" s="749" t="s">
        <v>8</v>
      </c>
      <c r="I39" s="696"/>
      <c r="J39" s="743"/>
      <c r="K39" s="749" t="s">
        <v>9</v>
      </c>
      <c r="L39" s="696"/>
      <c r="M39" s="743"/>
      <c r="N39" s="749" t="s">
        <v>10</v>
      </c>
      <c r="O39" s="696"/>
      <c r="P39" s="743"/>
      <c r="Q39" s="749" t="s">
        <v>7</v>
      </c>
      <c r="R39" s="696"/>
      <c r="S39" s="743"/>
    </row>
    <row r="40" spans="1:19" s="149" customFormat="1" ht="23.25" customHeight="1">
      <c r="A40" s="768"/>
      <c r="B40" s="95" t="s">
        <v>4</v>
      </c>
      <c r="C40" s="95" t="s">
        <v>5</v>
      </c>
      <c r="D40" s="95" t="s">
        <v>6</v>
      </c>
      <c r="E40" s="95" t="s">
        <v>4</v>
      </c>
      <c r="F40" s="95" t="s">
        <v>5</v>
      </c>
      <c r="G40" s="95" t="s">
        <v>6</v>
      </c>
      <c r="H40" s="95" t="s">
        <v>4</v>
      </c>
      <c r="I40" s="95" t="s">
        <v>5</v>
      </c>
      <c r="J40" s="95" t="s">
        <v>6</v>
      </c>
      <c r="K40" s="95" t="s">
        <v>4</v>
      </c>
      <c r="L40" s="95" t="s">
        <v>5</v>
      </c>
      <c r="M40" s="95" t="s">
        <v>6</v>
      </c>
      <c r="N40" s="95" t="s">
        <v>4</v>
      </c>
      <c r="O40" s="95" t="s">
        <v>5</v>
      </c>
      <c r="P40" s="95" t="s">
        <v>6</v>
      </c>
      <c r="Q40" s="95" t="s">
        <v>4</v>
      </c>
      <c r="R40" s="95" t="s">
        <v>5</v>
      </c>
      <c r="S40" s="95" t="s">
        <v>6</v>
      </c>
    </row>
    <row r="41" spans="1:19" ht="23.25" customHeight="1">
      <c r="A41" s="150" t="s">
        <v>280</v>
      </c>
      <c r="B41" s="76">
        <v>5</v>
      </c>
      <c r="C41" s="76">
        <v>4</v>
      </c>
      <c r="D41" s="123">
        <f aca="true" t="shared" si="10" ref="D41:D46">SUM(B41:C41)</f>
        <v>9</v>
      </c>
      <c r="E41" s="76">
        <v>5</v>
      </c>
      <c r="F41" s="76">
        <v>7</v>
      </c>
      <c r="G41" s="123">
        <f aca="true" t="shared" si="11" ref="G41:G46">SUM(E41:F41)</f>
        <v>12</v>
      </c>
      <c r="H41" s="76">
        <v>10</v>
      </c>
      <c r="I41" s="76">
        <v>4</v>
      </c>
      <c r="J41" s="123">
        <f aca="true" t="shared" si="12" ref="J41:J46">SUM(H41:I41)</f>
        <v>14</v>
      </c>
      <c r="K41" s="76">
        <v>3</v>
      </c>
      <c r="L41" s="76">
        <v>7</v>
      </c>
      <c r="M41" s="123">
        <f aca="true" t="shared" si="13" ref="M41:M46">SUM(K41:L41)</f>
        <v>10</v>
      </c>
      <c r="N41" s="76">
        <v>0</v>
      </c>
      <c r="O41" s="76">
        <v>0</v>
      </c>
      <c r="P41" s="123">
        <f aca="true" t="shared" si="14" ref="P41:P46">SUM(N41:O41)</f>
        <v>0</v>
      </c>
      <c r="Q41" s="76">
        <f aca="true" t="shared" si="15" ref="Q41:R46">SUM(B41,E41,H41,K41,N41)</f>
        <v>23</v>
      </c>
      <c r="R41" s="76">
        <f t="shared" si="15"/>
        <v>22</v>
      </c>
      <c r="S41" s="123">
        <f aca="true" t="shared" si="16" ref="S41:S46">SUM(Q41:R41)</f>
        <v>45</v>
      </c>
    </row>
    <row r="42" spans="1:19" ht="23.25" customHeight="1">
      <c r="A42" s="150" t="s">
        <v>279</v>
      </c>
      <c r="B42" s="76">
        <v>41</v>
      </c>
      <c r="C42" s="76">
        <v>8</v>
      </c>
      <c r="D42" s="123">
        <f t="shared" si="10"/>
        <v>49</v>
      </c>
      <c r="E42" s="76">
        <v>21</v>
      </c>
      <c r="F42" s="76">
        <v>4</v>
      </c>
      <c r="G42" s="123">
        <f t="shared" si="11"/>
        <v>25</v>
      </c>
      <c r="H42" s="76">
        <v>28</v>
      </c>
      <c r="I42" s="76">
        <v>5</v>
      </c>
      <c r="J42" s="123">
        <f t="shared" si="12"/>
        <v>33</v>
      </c>
      <c r="K42" s="76">
        <v>41</v>
      </c>
      <c r="L42" s="76">
        <v>7</v>
      </c>
      <c r="M42" s="123">
        <f t="shared" si="13"/>
        <v>48</v>
      </c>
      <c r="N42" s="76">
        <v>24</v>
      </c>
      <c r="O42" s="76">
        <v>1</v>
      </c>
      <c r="P42" s="123">
        <f t="shared" si="14"/>
        <v>25</v>
      </c>
      <c r="Q42" s="76">
        <f t="shared" si="15"/>
        <v>155</v>
      </c>
      <c r="R42" s="76">
        <f t="shared" si="15"/>
        <v>25</v>
      </c>
      <c r="S42" s="123">
        <f t="shared" si="16"/>
        <v>180</v>
      </c>
    </row>
    <row r="43" spans="1:19" ht="23.25" customHeight="1">
      <c r="A43" s="150" t="s">
        <v>359</v>
      </c>
      <c r="B43" s="76">
        <v>13</v>
      </c>
      <c r="C43" s="76">
        <v>5</v>
      </c>
      <c r="D43" s="123">
        <f t="shared" si="10"/>
        <v>18</v>
      </c>
      <c r="E43" s="76">
        <v>12</v>
      </c>
      <c r="F43" s="76">
        <v>12</v>
      </c>
      <c r="G43" s="123">
        <f t="shared" si="11"/>
        <v>24</v>
      </c>
      <c r="H43" s="76">
        <v>10</v>
      </c>
      <c r="I43" s="76">
        <v>9</v>
      </c>
      <c r="J43" s="123">
        <f t="shared" si="12"/>
        <v>19</v>
      </c>
      <c r="K43" s="76">
        <v>8</v>
      </c>
      <c r="L43" s="76">
        <v>13</v>
      </c>
      <c r="M43" s="123">
        <f t="shared" si="13"/>
        <v>21</v>
      </c>
      <c r="N43" s="76">
        <v>10</v>
      </c>
      <c r="O43" s="76">
        <v>3</v>
      </c>
      <c r="P43" s="123">
        <f t="shared" si="14"/>
        <v>13</v>
      </c>
      <c r="Q43" s="76">
        <f t="shared" si="15"/>
        <v>53</v>
      </c>
      <c r="R43" s="76">
        <f t="shared" si="15"/>
        <v>42</v>
      </c>
      <c r="S43" s="123">
        <f t="shared" si="16"/>
        <v>95</v>
      </c>
    </row>
    <row r="44" spans="1:19" ht="23.25" customHeight="1">
      <c r="A44" s="150" t="s">
        <v>283</v>
      </c>
      <c r="B44" s="76">
        <v>12</v>
      </c>
      <c r="C44" s="76">
        <v>28</v>
      </c>
      <c r="D44" s="123">
        <f t="shared" si="10"/>
        <v>40</v>
      </c>
      <c r="E44" s="76">
        <v>14</v>
      </c>
      <c r="F44" s="76">
        <v>24</v>
      </c>
      <c r="G44" s="123">
        <f t="shared" si="11"/>
        <v>38</v>
      </c>
      <c r="H44" s="76">
        <v>8</v>
      </c>
      <c r="I44" s="76">
        <v>20</v>
      </c>
      <c r="J44" s="123">
        <f t="shared" si="12"/>
        <v>28</v>
      </c>
      <c r="K44" s="76">
        <v>5</v>
      </c>
      <c r="L44" s="76">
        <v>17</v>
      </c>
      <c r="M44" s="123">
        <f t="shared" si="13"/>
        <v>22</v>
      </c>
      <c r="N44" s="76">
        <v>0</v>
      </c>
      <c r="O44" s="76">
        <v>3</v>
      </c>
      <c r="P44" s="123">
        <f t="shared" si="14"/>
        <v>3</v>
      </c>
      <c r="Q44" s="76">
        <f t="shared" si="15"/>
        <v>39</v>
      </c>
      <c r="R44" s="76">
        <f t="shared" si="15"/>
        <v>92</v>
      </c>
      <c r="S44" s="123">
        <f t="shared" si="16"/>
        <v>131</v>
      </c>
    </row>
    <row r="45" spans="1:19" ht="23.25" customHeight="1">
      <c r="A45" s="150" t="s">
        <v>282</v>
      </c>
      <c r="B45" s="76">
        <v>15</v>
      </c>
      <c r="C45" s="76">
        <v>15</v>
      </c>
      <c r="D45" s="123">
        <f t="shared" si="10"/>
        <v>30</v>
      </c>
      <c r="E45" s="76">
        <v>11</v>
      </c>
      <c r="F45" s="76">
        <v>18</v>
      </c>
      <c r="G45" s="123">
        <f t="shared" si="11"/>
        <v>29</v>
      </c>
      <c r="H45" s="76">
        <v>10</v>
      </c>
      <c r="I45" s="76">
        <v>12</v>
      </c>
      <c r="J45" s="123">
        <f t="shared" si="12"/>
        <v>22</v>
      </c>
      <c r="K45" s="76">
        <v>10</v>
      </c>
      <c r="L45" s="76">
        <v>14</v>
      </c>
      <c r="M45" s="123">
        <f t="shared" si="13"/>
        <v>24</v>
      </c>
      <c r="N45" s="76">
        <v>0</v>
      </c>
      <c r="O45" s="76">
        <v>0</v>
      </c>
      <c r="P45" s="123">
        <f t="shared" si="14"/>
        <v>0</v>
      </c>
      <c r="Q45" s="76">
        <f t="shared" si="15"/>
        <v>46</v>
      </c>
      <c r="R45" s="76">
        <f t="shared" si="15"/>
        <v>59</v>
      </c>
      <c r="S45" s="123">
        <f t="shared" si="16"/>
        <v>105</v>
      </c>
    </row>
    <row r="46" spans="1:19" ht="23.25" customHeight="1">
      <c r="A46" s="150" t="s">
        <v>358</v>
      </c>
      <c r="B46" s="76">
        <v>0</v>
      </c>
      <c r="C46" s="76">
        <v>0</v>
      </c>
      <c r="D46" s="123">
        <f t="shared" si="10"/>
        <v>0</v>
      </c>
      <c r="E46" s="76">
        <v>0</v>
      </c>
      <c r="F46" s="76">
        <v>0</v>
      </c>
      <c r="G46" s="123">
        <f t="shared" si="11"/>
        <v>0</v>
      </c>
      <c r="H46" s="76">
        <v>0</v>
      </c>
      <c r="I46" s="76">
        <v>0</v>
      </c>
      <c r="J46" s="123">
        <f t="shared" si="12"/>
        <v>0</v>
      </c>
      <c r="K46" s="76">
        <v>0</v>
      </c>
      <c r="L46" s="76">
        <v>0</v>
      </c>
      <c r="M46" s="123">
        <f t="shared" si="13"/>
        <v>0</v>
      </c>
      <c r="N46" s="76">
        <v>4</v>
      </c>
      <c r="O46" s="76">
        <v>0</v>
      </c>
      <c r="P46" s="123">
        <f t="shared" si="14"/>
        <v>4</v>
      </c>
      <c r="Q46" s="76">
        <f t="shared" si="15"/>
        <v>4</v>
      </c>
      <c r="R46" s="76">
        <f t="shared" si="15"/>
        <v>0</v>
      </c>
      <c r="S46" s="123">
        <f t="shared" si="16"/>
        <v>4</v>
      </c>
    </row>
    <row r="47" spans="1:19" ht="17.25" customHeight="1">
      <c r="A47" s="150"/>
      <c r="B47" s="76"/>
      <c r="C47" s="76"/>
      <c r="D47" s="123"/>
      <c r="E47" s="76"/>
      <c r="F47" s="76"/>
      <c r="G47" s="123"/>
      <c r="H47" s="76"/>
      <c r="I47" s="76"/>
      <c r="J47" s="123"/>
      <c r="K47" s="76"/>
      <c r="L47" s="76"/>
      <c r="M47" s="123"/>
      <c r="N47" s="76"/>
      <c r="O47" s="76"/>
      <c r="P47" s="123"/>
      <c r="Q47" s="76">
        <f>SUM(B47,E47,H47,K47,N47)</f>
        <v>0</v>
      </c>
      <c r="R47" s="76">
        <f>SUM(C47,F47,I47,L47,O47)</f>
        <v>0</v>
      </c>
      <c r="S47" s="123">
        <f>SUM(Q47:R47)</f>
        <v>0</v>
      </c>
    </row>
    <row r="48" spans="1:19" ht="23.25" customHeight="1">
      <c r="A48" s="151" t="s">
        <v>6</v>
      </c>
      <c r="B48" s="112">
        <f>SUM(B41:B47)</f>
        <v>86</v>
      </c>
      <c r="C48" s="112">
        <f>SUM(C41:C47)</f>
        <v>60</v>
      </c>
      <c r="D48" s="112">
        <f>SUM(B48:C48)</f>
        <v>146</v>
      </c>
      <c r="E48" s="112">
        <f>SUM(E41:E47)</f>
        <v>63</v>
      </c>
      <c r="F48" s="112">
        <f>SUM(F41:F47)</f>
        <v>65</v>
      </c>
      <c r="G48" s="112">
        <f>SUM(E48:F48)</f>
        <v>128</v>
      </c>
      <c r="H48" s="112">
        <f>SUM(H41:H47)</f>
        <v>66</v>
      </c>
      <c r="I48" s="112">
        <f>SUM(I41:I47)</f>
        <v>50</v>
      </c>
      <c r="J48" s="112">
        <f>SUM(H48:I48)</f>
        <v>116</v>
      </c>
      <c r="K48" s="112">
        <f>SUM(K41:K47)</f>
        <v>67</v>
      </c>
      <c r="L48" s="112">
        <f>SUM(L41:L47)</f>
        <v>58</v>
      </c>
      <c r="M48" s="112">
        <f>SUM(K48:L48)</f>
        <v>125</v>
      </c>
      <c r="N48" s="112">
        <f>SUM(N41:N47)</f>
        <v>38</v>
      </c>
      <c r="O48" s="112">
        <f>SUM(O41:O47)</f>
        <v>7</v>
      </c>
      <c r="P48" s="112">
        <f>SUM(N48:O48)</f>
        <v>45</v>
      </c>
      <c r="Q48" s="294">
        <f>SUM(B48,E48,H48,K48,N48)</f>
        <v>320</v>
      </c>
      <c r="R48" s="294">
        <f>SUM(C48,F48,I48,L48,O48)</f>
        <v>240</v>
      </c>
      <c r="S48" s="112">
        <f>SUM(Q48:R48)</f>
        <v>560</v>
      </c>
    </row>
    <row r="50" spans="1:19" s="148" customFormat="1" ht="24.75" customHeight="1">
      <c r="A50" s="766" t="s">
        <v>0</v>
      </c>
      <c r="B50" s="766"/>
      <c r="C50" s="766"/>
      <c r="D50" s="766"/>
      <c r="E50" s="766"/>
      <c r="F50" s="766"/>
      <c r="G50" s="766"/>
      <c r="H50" s="766"/>
      <c r="I50" s="766"/>
      <c r="J50" s="766"/>
      <c r="K50" s="766"/>
      <c r="L50" s="766"/>
      <c r="M50" s="766"/>
      <c r="N50" s="766"/>
      <c r="O50" s="766"/>
      <c r="P50" s="766"/>
      <c r="Q50" s="766"/>
      <c r="R50" s="766"/>
      <c r="S50" s="766"/>
    </row>
    <row r="51" spans="1:19" s="148" customFormat="1" ht="24.75" customHeight="1">
      <c r="A51" s="766" t="s">
        <v>214</v>
      </c>
      <c r="B51" s="766"/>
      <c r="C51" s="766"/>
      <c r="D51" s="766"/>
      <c r="E51" s="766"/>
      <c r="F51" s="766"/>
      <c r="G51" s="766"/>
      <c r="H51" s="766"/>
      <c r="I51" s="766"/>
      <c r="J51" s="766"/>
      <c r="K51" s="766"/>
      <c r="L51" s="766"/>
      <c r="M51" s="766"/>
      <c r="N51" s="766"/>
      <c r="O51" s="766"/>
      <c r="P51" s="766"/>
      <c r="Q51" s="766"/>
      <c r="R51" s="766"/>
      <c r="S51" s="766"/>
    </row>
    <row r="52" spans="1:19" s="148" customFormat="1" ht="24.75" customHeight="1">
      <c r="A52" s="766" t="s">
        <v>16</v>
      </c>
      <c r="B52" s="766"/>
      <c r="C52" s="766"/>
      <c r="D52" s="766"/>
      <c r="E52" s="766"/>
      <c r="F52" s="766"/>
      <c r="G52" s="766"/>
      <c r="H52" s="766"/>
      <c r="I52" s="766"/>
      <c r="J52" s="766"/>
      <c r="K52" s="766"/>
      <c r="L52" s="766"/>
      <c r="M52" s="766"/>
      <c r="N52" s="766"/>
      <c r="O52" s="766"/>
      <c r="P52" s="766"/>
      <c r="Q52" s="766"/>
      <c r="R52" s="766"/>
      <c r="S52" s="766"/>
    </row>
    <row r="54" spans="1:19" s="149" customFormat="1" ht="23.25" customHeight="1">
      <c r="A54" s="767" t="s">
        <v>1</v>
      </c>
      <c r="B54" s="749" t="s">
        <v>2</v>
      </c>
      <c r="C54" s="696"/>
      <c r="D54" s="743"/>
      <c r="E54" s="749" t="s">
        <v>3</v>
      </c>
      <c r="F54" s="696"/>
      <c r="G54" s="743"/>
      <c r="H54" s="749" t="s">
        <v>8</v>
      </c>
      <c r="I54" s="696"/>
      <c r="J54" s="743"/>
      <c r="K54" s="749" t="s">
        <v>9</v>
      </c>
      <c r="L54" s="696"/>
      <c r="M54" s="743"/>
      <c r="N54" s="749" t="s">
        <v>10</v>
      </c>
      <c r="O54" s="696"/>
      <c r="P54" s="743"/>
      <c r="Q54" s="749" t="s">
        <v>7</v>
      </c>
      <c r="R54" s="696"/>
      <c r="S54" s="743"/>
    </row>
    <row r="55" spans="1:19" s="149" customFormat="1" ht="23.25" customHeight="1">
      <c r="A55" s="768"/>
      <c r="B55" s="95" t="s">
        <v>4</v>
      </c>
      <c r="C55" s="95" t="s">
        <v>5</v>
      </c>
      <c r="D55" s="95" t="s">
        <v>6</v>
      </c>
      <c r="E55" s="95" t="s">
        <v>4</v>
      </c>
      <c r="F55" s="95" t="s">
        <v>5</v>
      </c>
      <c r="G55" s="95" t="s">
        <v>6</v>
      </c>
      <c r="H55" s="95" t="s">
        <v>4</v>
      </c>
      <c r="I55" s="95" t="s">
        <v>5</v>
      </c>
      <c r="J55" s="95" t="s">
        <v>6</v>
      </c>
      <c r="K55" s="95" t="s">
        <v>4</v>
      </c>
      <c r="L55" s="95" t="s">
        <v>5</v>
      </c>
      <c r="M55" s="95" t="s">
        <v>6</v>
      </c>
      <c r="N55" s="95" t="s">
        <v>4</v>
      </c>
      <c r="O55" s="95" t="s">
        <v>5</v>
      </c>
      <c r="P55" s="95" t="s">
        <v>6</v>
      </c>
      <c r="Q55" s="95" t="s">
        <v>4</v>
      </c>
      <c r="R55" s="95" t="s">
        <v>5</v>
      </c>
      <c r="S55" s="95" t="s">
        <v>6</v>
      </c>
    </row>
    <row r="56" spans="1:19" ht="23.25" customHeight="1">
      <c r="A56" s="150" t="s">
        <v>284</v>
      </c>
      <c r="B56" s="76">
        <v>18</v>
      </c>
      <c r="C56" s="76">
        <v>101</v>
      </c>
      <c r="D56" s="123">
        <f aca="true" t="shared" si="17" ref="D56:D61">SUM(B56:C56)</f>
        <v>119</v>
      </c>
      <c r="E56" s="76">
        <v>9</v>
      </c>
      <c r="F56" s="76">
        <v>85</v>
      </c>
      <c r="G56" s="123">
        <f aca="true" t="shared" si="18" ref="G56:G61">SUM(E56:F56)</f>
        <v>94</v>
      </c>
      <c r="H56" s="76">
        <v>13</v>
      </c>
      <c r="I56" s="76">
        <v>84</v>
      </c>
      <c r="J56" s="123">
        <f aca="true" t="shared" si="19" ref="J56:J61">SUM(H56:I56)</f>
        <v>97</v>
      </c>
      <c r="K56" s="76">
        <v>14</v>
      </c>
      <c r="L56" s="76">
        <v>93</v>
      </c>
      <c r="M56" s="123">
        <f aca="true" t="shared" si="20" ref="M56:M61">SUM(K56:L56)</f>
        <v>107</v>
      </c>
      <c r="N56" s="76">
        <v>0</v>
      </c>
      <c r="O56" s="76">
        <v>0</v>
      </c>
      <c r="P56" s="123">
        <f aca="true" t="shared" si="21" ref="P56:P61">SUM(N56:O56)</f>
        <v>0</v>
      </c>
      <c r="Q56" s="76">
        <f aca="true" t="shared" si="22" ref="Q56:R61">SUM(B56,E56,H56,K56,N56)</f>
        <v>54</v>
      </c>
      <c r="R56" s="76">
        <f t="shared" si="22"/>
        <v>363</v>
      </c>
      <c r="S56" s="123">
        <f aca="true" t="shared" si="23" ref="S56:S61">SUM(Q56:R56)</f>
        <v>417</v>
      </c>
    </row>
    <row r="57" spans="1:19" ht="23.25" customHeight="1">
      <c r="A57" s="150" t="s">
        <v>361</v>
      </c>
      <c r="B57" s="76">
        <v>0</v>
      </c>
      <c r="C57" s="76">
        <v>0</v>
      </c>
      <c r="D57" s="123">
        <f t="shared" si="17"/>
        <v>0</v>
      </c>
      <c r="E57" s="76">
        <v>0</v>
      </c>
      <c r="F57" s="76">
        <v>0</v>
      </c>
      <c r="G57" s="123">
        <f t="shared" si="18"/>
        <v>0</v>
      </c>
      <c r="H57" s="76">
        <v>16</v>
      </c>
      <c r="I57" s="76">
        <v>30</v>
      </c>
      <c r="J57" s="123">
        <f t="shared" si="19"/>
        <v>46</v>
      </c>
      <c r="K57" s="76">
        <v>7</v>
      </c>
      <c r="L57" s="76">
        <v>40</v>
      </c>
      <c r="M57" s="123">
        <f t="shared" si="20"/>
        <v>47</v>
      </c>
      <c r="N57" s="76">
        <v>7</v>
      </c>
      <c r="O57" s="76">
        <v>7</v>
      </c>
      <c r="P57" s="123">
        <f t="shared" si="21"/>
        <v>14</v>
      </c>
      <c r="Q57" s="76">
        <f t="shared" si="22"/>
        <v>30</v>
      </c>
      <c r="R57" s="76">
        <f t="shared" si="22"/>
        <v>77</v>
      </c>
      <c r="S57" s="123">
        <f t="shared" si="23"/>
        <v>107</v>
      </c>
    </row>
    <row r="58" spans="1:19" ht="23.25" customHeight="1">
      <c r="A58" s="150" t="s">
        <v>362</v>
      </c>
      <c r="B58" s="76">
        <v>29</v>
      </c>
      <c r="C58" s="76">
        <v>69</v>
      </c>
      <c r="D58" s="123">
        <f t="shared" si="17"/>
        <v>98</v>
      </c>
      <c r="E58" s="76">
        <v>26</v>
      </c>
      <c r="F58" s="76">
        <v>67</v>
      </c>
      <c r="G58" s="123">
        <f t="shared" si="18"/>
        <v>93</v>
      </c>
      <c r="H58" s="76">
        <v>0</v>
      </c>
      <c r="I58" s="76">
        <v>0</v>
      </c>
      <c r="J58" s="123">
        <f t="shared" si="19"/>
        <v>0</v>
      </c>
      <c r="K58" s="76">
        <v>0</v>
      </c>
      <c r="L58" s="76">
        <v>0</v>
      </c>
      <c r="M58" s="123">
        <f t="shared" si="20"/>
        <v>0</v>
      </c>
      <c r="N58" s="76">
        <v>0</v>
      </c>
      <c r="O58" s="76">
        <v>0</v>
      </c>
      <c r="P58" s="123">
        <f t="shared" si="21"/>
        <v>0</v>
      </c>
      <c r="Q58" s="76">
        <f t="shared" si="22"/>
        <v>55</v>
      </c>
      <c r="R58" s="76">
        <f t="shared" si="22"/>
        <v>136</v>
      </c>
      <c r="S58" s="123">
        <f t="shared" si="23"/>
        <v>191</v>
      </c>
    </row>
    <row r="59" spans="1:19" ht="23.25" customHeight="1">
      <c r="A59" s="150" t="s">
        <v>363</v>
      </c>
      <c r="B59" s="76">
        <v>12</v>
      </c>
      <c r="C59" s="76">
        <v>41</v>
      </c>
      <c r="D59" s="123">
        <f t="shared" si="17"/>
        <v>53</v>
      </c>
      <c r="E59" s="76">
        <v>14</v>
      </c>
      <c r="F59" s="76">
        <v>30</v>
      </c>
      <c r="G59" s="123">
        <f t="shared" si="18"/>
        <v>44</v>
      </c>
      <c r="H59" s="76">
        <v>11</v>
      </c>
      <c r="I59" s="76">
        <v>39</v>
      </c>
      <c r="J59" s="123">
        <f t="shared" si="19"/>
        <v>50</v>
      </c>
      <c r="K59" s="76">
        <v>13</v>
      </c>
      <c r="L59" s="76">
        <v>38</v>
      </c>
      <c r="M59" s="123">
        <f t="shared" si="20"/>
        <v>51</v>
      </c>
      <c r="N59" s="76">
        <v>3</v>
      </c>
      <c r="O59" s="76">
        <v>2</v>
      </c>
      <c r="P59" s="123">
        <f t="shared" si="21"/>
        <v>5</v>
      </c>
      <c r="Q59" s="76">
        <f t="shared" si="22"/>
        <v>53</v>
      </c>
      <c r="R59" s="76">
        <f t="shared" si="22"/>
        <v>150</v>
      </c>
      <c r="S59" s="123">
        <f t="shared" si="23"/>
        <v>203</v>
      </c>
    </row>
    <row r="60" spans="1:19" ht="23.25" customHeight="1">
      <c r="A60" s="150" t="s">
        <v>364</v>
      </c>
      <c r="B60" s="76">
        <v>19</v>
      </c>
      <c r="C60" s="76">
        <v>31</v>
      </c>
      <c r="D60" s="123">
        <f t="shared" si="17"/>
        <v>50</v>
      </c>
      <c r="E60" s="76">
        <v>13</v>
      </c>
      <c r="F60" s="76">
        <v>41</v>
      </c>
      <c r="G60" s="123">
        <f t="shared" si="18"/>
        <v>54</v>
      </c>
      <c r="H60" s="76">
        <v>12</v>
      </c>
      <c r="I60" s="76">
        <v>54</v>
      </c>
      <c r="J60" s="123">
        <f t="shared" si="19"/>
        <v>66</v>
      </c>
      <c r="K60" s="76">
        <v>9</v>
      </c>
      <c r="L60" s="76">
        <v>24</v>
      </c>
      <c r="M60" s="123">
        <f t="shared" si="20"/>
        <v>33</v>
      </c>
      <c r="N60" s="76">
        <v>1</v>
      </c>
      <c r="O60" s="76">
        <v>2</v>
      </c>
      <c r="P60" s="123">
        <f t="shared" si="21"/>
        <v>3</v>
      </c>
      <c r="Q60" s="76">
        <f t="shared" si="22"/>
        <v>54</v>
      </c>
      <c r="R60" s="76">
        <f t="shared" si="22"/>
        <v>152</v>
      </c>
      <c r="S60" s="123">
        <f t="shared" si="23"/>
        <v>206</v>
      </c>
    </row>
    <row r="61" spans="1:19" ht="23.25" customHeight="1">
      <c r="A61" s="150" t="s">
        <v>360</v>
      </c>
      <c r="B61" s="76">
        <v>31</v>
      </c>
      <c r="C61" s="76">
        <v>67</v>
      </c>
      <c r="D61" s="123">
        <f t="shared" si="17"/>
        <v>98</v>
      </c>
      <c r="E61" s="76">
        <v>24</v>
      </c>
      <c r="F61" s="76">
        <v>62</v>
      </c>
      <c r="G61" s="123">
        <f t="shared" si="18"/>
        <v>86</v>
      </c>
      <c r="H61" s="76">
        <v>23</v>
      </c>
      <c r="I61" s="76">
        <v>63</v>
      </c>
      <c r="J61" s="123">
        <f t="shared" si="19"/>
        <v>86</v>
      </c>
      <c r="K61" s="76">
        <v>13</v>
      </c>
      <c r="L61" s="76">
        <v>81</v>
      </c>
      <c r="M61" s="123">
        <f t="shared" si="20"/>
        <v>94</v>
      </c>
      <c r="N61" s="76">
        <v>1</v>
      </c>
      <c r="O61" s="76">
        <v>7</v>
      </c>
      <c r="P61" s="123">
        <f t="shared" si="21"/>
        <v>8</v>
      </c>
      <c r="Q61" s="76">
        <f t="shared" si="22"/>
        <v>92</v>
      </c>
      <c r="R61" s="76">
        <f t="shared" si="22"/>
        <v>280</v>
      </c>
      <c r="S61" s="123">
        <f t="shared" si="23"/>
        <v>372</v>
      </c>
    </row>
    <row r="62" spans="1:19" ht="23.25" customHeight="1">
      <c r="A62" s="150"/>
      <c r="B62" s="76"/>
      <c r="C62" s="76"/>
      <c r="D62" s="123"/>
      <c r="E62" s="76"/>
      <c r="F62" s="76"/>
      <c r="G62" s="123"/>
      <c r="H62" s="76"/>
      <c r="I62" s="76"/>
      <c r="J62" s="123"/>
      <c r="K62" s="76"/>
      <c r="L62" s="76"/>
      <c r="M62" s="123"/>
      <c r="N62" s="76"/>
      <c r="O62" s="76"/>
      <c r="P62" s="123"/>
      <c r="Q62" s="76"/>
      <c r="R62" s="76"/>
      <c r="S62" s="123"/>
    </row>
    <row r="63" spans="1:19" ht="23.25" customHeight="1">
      <c r="A63" s="151" t="s">
        <v>6</v>
      </c>
      <c r="B63" s="112">
        <f>SUM(B56:B62)</f>
        <v>109</v>
      </c>
      <c r="C63" s="112">
        <f>SUM(C56:C62)</f>
        <v>309</v>
      </c>
      <c r="D63" s="112">
        <f>SUM(B63:C63)</f>
        <v>418</v>
      </c>
      <c r="E63" s="112">
        <f>SUM(E56:E62)</f>
        <v>86</v>
      </c>
      <c r="F63" s="112">
        <f>SUM(F56:F62)</f>
        <v>285</v>
      </c>
      <c r="G63" s="112">
        <f>SUM(E63:F63)</f>
        <v>371</v>
      </c>
      <c r="H63" s="112">
        <f>SUM(H56:H62)</f>
        <v>75</v>
      </c>
      <c r="I63" s="112">
        <f>SUM(I56:I62)</f>
        <v>270</v>
      </c>
      <c r="J63" s="112">
        <f>SUM(H63:I63)</f>
        <v>345</v>
      </c>
      <c r="K63" s="112">
        <f>SUM(K56:K62)</f>
        <v>56</v>
      </c>
      <c r="L63" s="112">
        <f>SUM(L56:L62)</f>
        <v>276</v>
      </c>
      <c r="M63" s="112">
        <f>SUM(K63:L63)</f>
        <v>332</v>
      </c>
      <c r="N63" s="112">
        <f>SUM(N56:N62)</f>
        <v>12</v>
      </c>
      <c r="O63" s="112">
        <f>SUM(O56:O62)</f>
        <v>18</v>
      </c>
      <c r="P63" s="112">
        <f>SUM(N63:O63)</f>
        <v>30</v>
      </c>
      <c r="Q63" s="112">
        <f>SUM(B63,E63,H63,K63,N63)</f>
        <v>338</v>
      </c>
      <c r="R63" s="112">
        <f>SUM(C63,F63,I63,L63,O63)</f>
        <v>1158</v>
      </c>
      <c r="S63" s="112">
        <f>SUM(Q63:R63)</f>
        <v>1496</v>
      </c>
    </row>
    <row r="65" spans="1:19" s="148" customFormat="1" ht="25.5" customHeight="1">
      <c r="A65" s="766" t="s">
        <v>0</v>
      </c>
      <c r="B65" s="766"/>
      <c r="C65" s="766"/>
      <c r="D65" s="766"/>
      <c r="E65" s="766"/>
      <c r="F65" s="766"/>
      <c r="G65" s="766"/>
      <c r="H65" s="766"/>
      <c r="I65" s="766"/>
      <c r="J65" s="766"/>
      <c r="K65" s="766"/>
      <c r="L65" s="766"/>
      <c r="M65" s="766"/>
      <c r="N65" s="766"/>
      <c r="O65" s="766"/>
      <c r="P65" s="766"/>
      <c r="Q65" s="766"/>
      <c r="R65" s="766"/>
      <c r="S65" s="766"/>
    </row>
    <row r="66" spans="1:19" s="148" customFormat="1" ht="25.5" customHeight="1">
      <c r="A66" s="766" t="s">
        <v>214</v>
      </c>
      <c r="B66" s="766"/>
      <c r="C66" s="766"/>
      <c r="D66" s="766"/>
      <c r="E66" s="766"/>
      <c r="F66" s="766"/>
      <c r="G66" s="766"/>
      <c r="H66" s="766"/>
      <c r="I66" s="766"/>
      <c r="J66" s="766"/>
      <c r="K66" s="766"/>
      <c r="L66" s="766"/>
      <c r="M66" s="766"/>
      <c r="N66" s="766"/>
      <c r="O66" s="766"/>
      <c r="P66" s="766"/>
      <c r="Q66" s="766"/>
      <c r="R66" s="766"/>
      <c r="S66" s="766"/>
    </row>
    <row r="67" spans="1:19" s="148" customFormat="1" ht="25.5" customHeight="1">
      <c r="A67" s="766" t="s">
        <v>17</v>
      </c>
      <c r="B67" s="766"/>
      <c r="C67" s="766"/>
      <c r="D67" s="766"/>
      <c r="E67" s="766"/>
      <c r="F67" s="766"/>
      <c r="G67" s="766"/>
      <c r="H67" s="766"/>
      <c r="I67" s="766"/>
      <c r="J67" s="766"/>
      <c r="K67" s="766"/>
      <c r="L67" s="766"/>
      <c r="M67" s="766"/>
      <c r="N67" s="766"/>
      <c r="O67" s="766"/>
      <c r="P67" s="766"/>
      <c r="Q67" s="766"/>
      <c r="R67" s="766"/>
      <c r="S67" s="766"/>
    </row>
    <row r="69" spans="1:19" s="149" customFormat="1" ht="23.25" customHeight="1">
      <c r="A69" s="767" t="s">
        <v>1</v>
      </c>
      <c r="B69" s="749" t="s">
        <v>2</v>
      </c>
      <c r="C69" s="696"/>
      <c r="D69" s="743"/>
      <c r="E69" s="749" t="s">
        <v>3</v>
      </c>
      <c r="F69" s="696"/>
      <c r="G69" s="743"/>
      <c r="H69" s="749" t="s">
        <v>8</v>
      </c>
      <c r="I69" s="696"/>
      <c r="J69" s="743"/>
      <c r="K69" s="749" t="s">
        <v>9</v>
      </c>
      <c r="L69" s="696"/>
      <c r="M69" s="743"/>
      <c r="N69" s="749" t="s">
        <v>10</v>
      </c>
      <c r="O69" s="696"/>
      <c r="P69" s="743"/>
      <c r="Q69" s="749" t="s">
        <v>7</v>
      </c>
      <c r="R69" s="696"/>
      <c r="S69" s="743"/>
    </row>
    <row r="70" spans="1:19" s="149" customFormat="1" ht="23.25" customHeight="1">
      <c r="A70" s="768"/>
      <c r="B70" s="95" t="s">
        <v>4</v>
      </c>
      <c r="C70" s="95" t="s">
        <v>5</v>
      </c>
      <c r="D70" s="95" t="s">
        <v>6</v>
      </c>
      <c r="E70" s="95" t="s">
        <v>4</v>
      </c>
      <c r="F70" s="95" t="s">
        <v>5</v>
      </c>
      <c r="G70" s="95" t="s">
        <v>6</v>
      </c>
      <c r="H70" s="95" t="s">
        <v>4</v>
      </c>
      <c r="I70" s="95" t="s">
        <v>5</v>
      </c>
      <c r="J70" s="95" t="s">
        <v>6</v>
      </c>
      <c r="K70" s="95" t="s">
        <v>4</v>
      </c>
      <c r="L70" s="95" t="s">
        <v>5</v>
      </c>
      <c r="M70" s="95" t="s">
        <v>6</v>
      </c>
      <c r="N70" s="95" t="s">
        <v>4</v>
      </c>
      <c r="O70" s="95" t="s">
        <v>5</v>
      </c>
      <c r="P70" s="95" t="s">
        <v>6</v>
      </c>
      <c r="Q70" s="95" t="s">
        <v>4</v>
      </c>
      <c r="R70" s="95" t="s">
        <v>5</v>
      </c>
      <c r="S70" s="95" t="s">
        <v>6</v>
      </c>
    </row>
    <row r="71" spans="1:19" ht="23.25" customHeight="1">
      <c r="A71" s="150" t="s">
        <v>278</v>
      </c>
      <c r="B71" s="76">
        <v>191</v>
      </c>
      <c r="C71" s="76">
        <v>227</v>
      </c>
      <c r="D71" s="123">
        <f>SUM(B71:C71)</f>
        <v>418</v>
      </c>
      <c r="E71" s="76">
        <v>100</v>
      </c>
      <c r="F71" s="76">
        <v>160</v>
      </c>
      <c r="G71" s="123">
        <f>SUM(E71:F71)</f>
        <v>260</v>
      </c>
      <c r="H71" s="76">
        <v>103</v>
      </c>
      <c r="I71" s="76">
        <v>141</v>
      </c>
      <c r="J71" s="123">
        <f>SUM(H71:I71)</f>
        <v>244</v>
      </c>
      <c r="K71" s="76">
        <v>63</v>
      </c>
      <c r="L71" s="76">
        <v>64</v>
      </c>
      <c r="M71" s="123">
        <f>SUM(K71:L71)</f>
        <v>127</v>
      </c>
      <c r="N71" s="76">
        <v>20</v>
      </c>
      <c r="O71" s="76">
        <v>11</v>
      </c>
      <c r="P71" s="123">
        <f>SUM(N71:O71)</f>
        <v>31</v>
      </c>
      <c r="Q71" s="76">
        <f>SUM(B71,E71,H71,K71,N71)</f>
        <v>477</v>
      </c>
      <c r="R71" s="76">
        <f>SUM(C71,F71,I71,L71,O71)</f>
        <v>603</v>
      </c>
      <c r="S71" s="123">
        <f>SUM(Q71:R71)</f>
        <v>1080</v>
      </c>
    </row>
    <row r="72" spans="1:19" ht="23.25" customHeight="1">
      <c r="A72" s="150"/>
      <c r="B72" s="76"/>
      <c r="C72" s="76"/>
      <c r="D72" s="123"/>
      <c r="E72" s="76"/>
      <c r="F72" s="76"/>
      <c r="G72" s="123"/>
      <c r="H72" s="76"/>
      <c r="I72" s="76"/>
      <c r="J72" s="123"/>
      <c r="K72" s="76"/>
      <c r="L72" s="76"/>
      <c r="M72" s="123"/>
      <c r="N72" s="76"/>
      <c r="O72" s="76"/>
      <c r="P72" s="123"/>
      <c r="Q72" s="76"/>
      <c r="R72" s="76"/>
      <c r="S72" s="123"/>
    </row>
    <row r="73" spans="1:19" ht="23.25" customHeight="1">
      <c r="A73" s="151" t="s">
        <v>6</v>
      </c>
      <c r="B73" s="112">
        <f>SUM(B71:B72)</f>
        <v>191</v>
      </c>
      <c r="C73" s="112">
        <f>SUM(C71:C72)</f>
        <v>227</v>
      </c>
      <c r="D73" s="112">
        <f>SUM(B73:C73)</f>
        <v>418</v>
      </c>
      <c r="E73" s="112">
        <f>SUM(E71:E72)</f>
        <v>100</v>
      </c>
      <c r="F73" s="112">
        <f>SUM(F71:F72)</f>
        <v>160</v>
      </c>
      <c r="G73" s="112">
        <f>SUM(E73:F73)</f>
        <v>260</v>
      </c>
      <c r="H73" s="112">
        <f>SUM(H71:H72)</f>
        <v>103</v>
      </c>
      <c r="I73" s="112">
        <f>SUM(I71:I72)</f>
        <v>141</v>
      </c>
      <c r="J73" s="112">
        <f>SUM(H73:I73)</f>
        <v>244</v>
      </c>
      <c r="K73" s="112">
        <f>SUM(K71:K72)</f>
        <v>63</v>
      </c>
      <c r="L73" s="112">
        <f>SUM(L71:L72)</f>
        <v>64</v>
      </c>
      <c r="M73" s="112">
        <f>SUM(K73:L73)</f>
        <v>127</v>
      </c>
      <c r="N73" s="112">
        <f>SUM(N71:N72)</f>
        <v>20</v>
      </c>
      <c r="O73" s="112">
        <f>SUM(O71:O72)</f>
        <v>11</v>
      </c>
      <c r="P73" s="112">
        <f>SUM(N73:O73)</f>
        <v>31</v>
      </c>
      <c r="Q73" s="112">
        <f>SUM(B73,E73,H73,K73,N73)</f>
        <v>477</v>
      </c>
      <c r="R73" s="112">
        <f>SUM(C73,F73,I73,L73,O73)</f>
        <v>603</v>
      </c>
      <c r="S73" s="112">
        <f>SUM(Q73:R73)</f>
        <v>1080</v>
      </c>
    </row>
  </sheetData>
  <sheetProtection/>
  <mergeCells count="50">
    <mergeCell ref="A1:S1"/>
    <mergeCell ref="A2:S2"/>
    <mergeCell ref="A3:S3"/>
    <mergeCell ref="E5:G5"/>
    <mergeCell ref="H5:J5"/>
    <mergeCell ref="K5:M5"/>
    <mergeCell ref="N5:P5"/>
    <mergeCell ref="Q5:S5"/>
    <mergeCell ref="A5:A6"/>
    <mergeCell ref="B5:D5"/>
    <mergeCell ref="K29:M29"/>
    <mergeCell ref="A50:S50"/>
    <mergeCell ref="A52:S52"/>
    <mergeCell ref="A54:A55"/>
    <mergeCell ref="B54:D54"/>
    <mergeCell ref="E54:G54"/>
    <mergeCell ref="H54:J54"/>
    <mergeCell ref="K54:M54"/>
    <mergeCell ref="N54:P54"/>
    <mergeCell ref="Q54:S54"/>
    <mergeCell ref="H39:J39"/>
    <mergeCell ref="Q39:S39"/>
    <mergeCell ref="A51:S51"/>
    <mergeCell ref="A35:S35"/>
    <mergeCell ref="A29:A30"/>
    <mergeCell ref="Q29:S29"/>
    <mergeCell ref="A39:A40"/>
    <mergeCell ref="B39:D39"/>
    <mergeCell ref="E39:G39"/>
    <mergeCell ref="H29:J29"/>
    <mergeCell ref="B69:D69"/>
    <mergeCell ref="K69:M69"/>
    <mergeCell ref="A36:S36"/>
    <mergeCell ref="E29:G29"/>
    <mergeCell ref="A25:S25"/>
    <mergeCell ref="A26:S26"/>
    <mergeCell ref="A37:S37"/>
    <mergeCell ref="K39:M39"/>
    <mergeCell ref="N39:P39"/>
    <mergeCell ref="A27:S27"/>
    <mergeCell ref="N69:P69"/>
    <mergeCell ref="Q69:S69"/>
    <mergeCell ref="N29:P29"/>
    <mergeCell ref="B29:D29"/>
    <mergeCell ref="A66:S66"/>
    <mergeCell ref="A65:S65"/>
    <mergeCell ref="E69:G69"/>
    <mergeCell ref="H69:J69"/>
    <mergeCell ref="A67:S67"/>
    <mergeCell ref="A69:A70"/>
  </mergeCells>
  <printOptions horizontalCentered="1"/>
  <pageMargins left="0.5905511811023623" right="0.5905511811023623" top="0.3937007874015748" bottom="0.3937007874015748" header="0" footer="0"/>
  <pageSetup firstPageNumber="15" useFirstPageNumber="1" horizontalDpi="600" verticalDpi="600" orientation="landscape" paperSize="9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 &amp;P&amp;R&amp;"TH SarabunPSK,ธรรมดา"&amp;12ข้อมูล ณ วันที่  7 กันยายน 2560</oddFooter>
  </headerFooter>
  <rowBreaks count="4" manualBreakCount="4">
    <brk id="23" max="255" man="1"/>
    <brk id="33" max="255" man="1"/>
    <brk id="48" max="255" man="1"/>
    <brk id="6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21"/>
  <sheetViews>
    <sheetView showGridLines="0" zoomScalePageLayoutView="0" workbookViewId="0" topLeftCell="A1">
      <selection activeCell="A1" sqref="A1:V1"/>
    </sheetView>
  </sheetViews>
  <sheetFormatPr defaultColWidth="9.00390625" defaultRowHeight="23.25" customHeight="1"/>
  <cols>
    <col min="1" max="1" width="32.125" style="97" customWidth="1"/>
    <col min="2" max="7" width="4.875" style="2" customWidth="1"/>
    <col min="8" max="8" width="4.125" style="2" customWidth="1"/>
    <col min="9" max="9" width="4.50390625" style="2" customWidth="1"/>
    <col min="10" max="10" width="5.25390625" style="2" bestFit="1" customWidth="1"/>
    <col min="11" max="11" width="4.50390625" style="2" customWidth="1"/>
    <col min="12" max="12" width="4.875" style="2" customWidth="1"/>
    <col min="13" max="13" width="6.00390625" style="2" customWidth="1"/>
    <col min="14" max="15" width="4.875" style="2" customWidth="1"/>
    <col min="16" max="16" width="5.875" style="2" customWidth="1"/>
    <col min="17" max="17" width="5.00390625" style="2" customWidth="1"/>
    <col min="18" max="18" width="4.75390625" style="2" customWidth="1"/>
    <col min="19" max="19" width="5.875" style="2" customWidth="1"/>
    <col min="20" max="22" width="6.125" style="2" customWidth="1"/>
    <col min="23" max="16384" width="9.00390625" style="1" customWidth="1"/>
  </cols>
  <sheetData>
    <row r="1" spans="1:22" ht="23.25" customHeight="1">
      <c r="A1" s="766" t="s">
        <v>0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66"/>
      <c r="O1" s="766"/>
      <c r="P1" s="766"/>
      <c r="Q1" s="766"/>
      <c r="R1" s="766"/>
      <c r="S1" s="766"/>
      <c r="T1" s="766"/>
      <c r="U1" s="766"/>
      <c r="V1" s="766"/>
    </row>
    <row r="2" spans="1:22" ht="23.25" customHeight="1">
      <c r="A2" s="766" t="s">
        <v>214</v>
      </c>
      <c r="B2" s="766"/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6"/>
      <c r="N2" s="766"/>
      <c r="O2" s="766"/>
      <c r="P2" s="766"/>
      <c r="Q2" s="766"/>
      <c r="R2" s="766"/>
      <c r="S2" s="766"/>
      <c r="T2" s="766"/>
      <c r="U2" s="766"/>
      <c r="V2" s="766"/>
    </row>
    <row r="3" spans="1:22" ht="23.25" customHeight="1">
      <c r="A3" s="766" t="s">
        <v>14</v>
      </c>
      <c r="B3" s="766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766"/>
      <c r="R3" s="766"/>
      <c r="S3" s="766"/>
      <c r="T3" s="766"/>
      <c r="U3" s="766"/>
      <c r="V3" s="766"/>
    </row>
    <row r="5" spans="1:22" ht="23.25" customHeight="1">
      <c r="A5" s="767" t="s">
        <v>1</v>
      </c>
      <c r="B5" s="749" t="s">
        <v>2</v>
      </c>
      <c r="C5" s="696"/>
      <c r="D5" s="743"/>
      <c r="E5" s="749" t="s">
        <v>3</v>
      </c>
      <c r="F5" s="696"/>
      <c r="G5" s="743"/>
      <c r="H5" s="749" t="s">
        <v>8</v>
      </c>
      <c r="I5" s="696"/>
      <c r="J5" s="743"/>
      <c r="K5" s="749" t="s">
        <v>9</v>
      </c>
      <c r="L5" s="696"/>
      <c r="M5" s="743"/>
      <c r="N5" s="749" t="s">
        <v>10</v>
      </c>
      <c r="O5" s="696"/>
      <c r="P5" s="743"/>
      <c r="Q5" s="749" t="s">
        <v>212</v>
      </c>
      <c r="R5" s="696"/>
      <c r="S5" s="743"/>
      <c r="T5" s="749" t="s">
        <v>7</v>
      </c>
      <c r="U5" s="696"/>
      <c r="V5" s="743"/>
    </row>
    <row r="6" spans="1:22" ht="23.25" customHeight="1">
      <c r="A6" s="768"/>
      <c r="B6" s="95" t="s">
        <v>4</v>
      </c>
      <c r="C6" s="95" t="s">
        <v>5</v>
      </c>
      <c r="D6" s="95" t="s">
        <v>6</v>
      </c>
      <c r="E6" s="95" t="s">
        <v>4</v>
      </c>
      <c r="F6" s="95" t="s">
        <v>5</v>
      </c>
      <c r="G6" s="95" t="s">
        <v>6</v>
      </c>
      <c r="H6" s="95" t="s">
        <v>4</v>
      </c>
      <c r="I6" s="95" t="s">
        <v>5</v>
      </c>
      <c r="J6" s="95" t="s">
        <v>6</v>
      </c>
      <c r="K6" s="95" t="s">
        <v>4</v>
      </c>
      <c r="L6" s="95" t="s">
        <v>5</v>
      </c>
      <c r="M6" s="95" t="s">
        <v>6</v>
      </c>
      <c r="N6" s="95" t="s">
        <v>4</v>
      </c>
      <c r="O6" s="95" t="s">
        <v>5</v>
      </c>
      <c r="P6" s="95" t="s">
        <v>6</v>
      </c>
      <c r="Q6" s="95" t="s">
        <v>4</v>
      </c>
      <c r="R6" s="95" t="s">
        <v>5</v>
      </c>
      <c r="S6" s="95" t="s">
        <v>6</v>
      </c>
      <c r="T6" s="95" t="s">
        <v>4</v>
      </c>
      <c r="U6" s="95" t="s">
        <v>5</v>
      </c>
      <c r="V6" s="95" t="s">
        <v>6</v>
      </c>
    </row>
    <row r="7" spans="1:22" ht="23.25" customHeight="1">
      <c r="A7" s="150" t="s">
        <v>268</v>
      </c>
      <c r="B7" s="76">
        <v>1</v>
      </c>
      <c r="C7" s="76">
        <v>26</v>
      </c>
      <c r="D7" s="123">
        <f aca="true" t="shared" si="0" ref="D7:D19">SUM(B7:C7)</f>
        <v>27</v>
      </c>
      <c r="E7" s="76">
        <v>1</v>
      </c>
      <c r="F7" s="76">
        <v>21</v>
      </c>
      <c r="G7" s="123">
        <f aca="true" t="shared" si="1" ref="G7:G19">SUM(E7:F7)</f>
        <v>22</v>
      </c>
      <c r="H7" s="76">
        <v>1</v>
      </c>
      <c r="I7" s="76">
        <v>27</v>
      </c>
      <c r="J7" s="123">
        <f aca="true" t="shared" si="2" ref="J7:J19">SUM(H7:I7)</f>
        <v>28</v>
      </c>
      <c r="K7" s="76">
        <v>2</v>
      </c>
      <c r="L7" s="76">
        <v>30</v>
      </c>
      <c r="M7" s="123">
        <f aca="true" t="shared" si="3" ref="M7:M19">SUM(K7:L7)</f>
        <v>32</v>
      </c>
      <c r="N7" s="76">
        <v>0</v>
      </c>
      <c r="O7" s="76">
        <v>33</v>
      </c>
      <c r="P7" s="123">
        <f aca="true" t="shared" si="4" ref="P7:P19">SUM(N7:O7)</f>
        <v>33</v>
      </c>
      <c r="Q7" s="76">
        <v>0</v>
      </c>
      <c r="R7" s="76">
        <v>0</v>
      </c>
      <c r="S7" s="123">
        <f aca="true" t="shared" si="5" ref="S7:S19">SUM(Q7:R7)</f>
        <v>0</v>
      </c>
      <c r="T7" s="76">
        <f aca="true" t="shared" si="6" ref="T7:T19">SUM(B7,E7,H7,K7,N7,Q7)</f>
        <v>5</v>
      </c>
      <c r="U7" s="76">
        <f aca="true" t="shared" si="7" ref="U7:U19">SUM(C7,F7,I7,L7,O7,R7)</f>
        <v>137</v>
      </c>
      <c r="V7" s="123">
        <f aca="true" t="shared" si="8" ref="V7:V19">SUM(T7:U7)</f>
        <v>142</v>
      </c>
    </row>
    <row r="8" spans="1:22" ht="23.25" customHeight="1">
      <c r="A8" s="150" t="s">
        <v>269</v>
      </c>
      <c r="B8" s="76">
        <v>10</v>
      </c>
      <c r="C8" s="76">
        <v>39</v>
      </c>
      <c r="D8" s="123">
        <f t="shared" si="0"/>
        <v>49</v>
      </c>
      <c r="E8" s="76">
        <v>10</v>
      </c>
      <c r="F8" s="76">
        <v>19</v>
      </c>
      <c r="G8" s="123">
        <f t="shared" si="1"/>
        <v>29</v>
      </c>
      <c r="H8" s="76">
        <v>8</v>
      </c>
      <c r="I8" s="76">
        <v>18</v>
      </c>
      <c r="J8" s="123">
        <f t="shared" si="2"/>
        <v>26</v>
      </c>
      <c r="K8" s="76">
        <v>11</v>
      </c>
      <c r="L8" s="76">
        <v>24</v>
      </c>
      <c r="M8" s="123">
        <f t="shared" si="3"/>
        <v>35</v>
      </c>
      <c r="N8" s="76">
        <v>12</v>
      </c>
      <c r="O8" s="76">
        <v>38</v>
      </c>
      <c r="P8" s="123">
        <f t="shared" si="4"/>
        <v>50</v>
      </c>
      <c r="Q8" s="76">
        <v>0</v>
      </c>
      <c r="R8" s="76">
        <v>17</v>
      </c>
      <c r="S8" s="123">
        <f t="shared" si="5"/>
        <v>17</v>
      </c>
      <c r="T8" s="76">
        <f t="shared" si="6"/>
        <v>51</v>
      </c>
      <c r="U8" s="76">
        <f t="shared" si="7"/>
        <v>155</v>
      </c>
      <c r="V8" s="123">
        <f t="shared" si="8"/>
        <v>206</v>
      </c>
    </row>
    <row r="9" spans="1:22" ht="23.25" customHeight="1">
      <c r="A9" s="150" t="s">
        <v>270</v>
      </c>
      <c r="B9" s="76">
        <v>6</v>
      </c>
      <c r="C9" s="76">
        <v>41</v>
      </c>
      <c r="D9" s="123">
        <f t="shared" si="0"/>
        <v>47</v>
      </c>
      <c r="E9" s="76">
        <v>7</v>
      </c>
      <c r="F9" s="76">
        <v>18</v>
      </c>
      <c r="G9" s="123">
        <f t="shared" si="1"/>
        <v>25</v>
      </c>
      <c r="H9" s="76">
        <v>0</v>
      </c>
      <c r="I9" s="76">
        <v>0</v>
      </c>
      <c r="J9" s="123">
        <f t="shared" si="2"/>
        <v>0</v>
      </c>
      <c r="K9" s="76">
        <v>0</v>
      </c>
      <c r="L9" s="76">
        <v>0</v>
      </c>
      <c r="M9" s="123">
        <f t="shared" si="3"/>
        <v>0</v>
      </c>
      <c r="N9" s="76">
        <v>0</v>
      </c>
      <c r="O9" s="76">
        <v>0</v>
      </c>
      <c r="P9" s="123">
        <f t="shared" si="4"/>
        <v>0</v>
      </c>
      <c r="Q9" s="76">
        <v>0</v>
      </c>
      <c r="R9" s="76">
        <v>0</v>
      </c>
      <c r="S9" s="123">
        <f t="shared" si="5"/>
        <v>0</v>
      </c>
      <c r="T9" s="76">
        <f t="shared" si="6"/>
        <v>13</v>
      </c>
      <c r="U9" s="76">
        <f t="shared" si="7"/>
        <v>59</v>
      </c>
      <c r="V9" s="123">
        <f t="shared" si="8"/>
        <v>72</v>
      </c>
    </row>
    <row r="10" spans="1:22" ht="23.25" customHeight="1">
      <c r="A10" s="150" t="s">
        <v>271</v>
      </c>
      <c r="B10" s="76">
        <v>8</v>
      </c>
      <c r="C10" s="76">
        <v>41</v>
      </c>
      <c r="D10" s="123">
        <f t="shared" si="0"/>
        <v>49</v>
      </c>
      <c r="E10" s="76">
        <v>6</v>
      </c>
      <c r="F10" s="76">
        <v>23</v>
      </c>
      <c r="G10" s="123">
        <f t="shared" si="1"/>
        <v>29</v>
      </c>
      <c r="H10" s="76">
        <v>0</v>
      </c>
      <c r="I10" s="76">
        <v>0</v>
      </c>
      <c r="J10" s="123">
        <f t="shared" si="2"/>
        <v>0</v>
      </c>
      <c r="K10" s="76">
        <v>0</v>
      </c>
      <c r="L10" s="76">
        <v>0</v>
      </c>
      <c r="M10" s="123">
        <f t="shared" si="3"/>
        <v>0</v>
      </c>
      <c r="N10" s="76">
        <v>0</v>
      </c>
      <c r="O10" s="76">
        <v>0</v>
      </c>
      <c r="P10" s="123">
        <f t="shared" si="4"/>
        <v>0</v>
      </c>
      <c r="Q10" s="76">
        <v>0</v>
      </c>
      <c r="R10" s="76">
        <v>0</v>
      </c>
      <c r="S10" s="123">
        <f t="shared" si="5"/>
        <v>0</v>
      </c>
      <c r="T10" s="76">
        <f t="shared" si="6"/>
        <v>14</v>
      </c>
      <c r="U10" s="76">
        <f t="shared" si="7"/>
        <v>64</v>
      </c>
      <c r="V10" s="123">
        <f t="shared" si="8"/>
        <v>78</v>
      </c>
    </row>
    <row r="11" spans="1:22" ht="23.25" customHeight="1">
      <c r="A11" s="150" t="s">
        <v>272</v>
      </c>
      <c r="B11" s="76">
        <v>25</v>
      </c>
      <c r="C11" s="76">
        <v>6</v>
      </c>
      <c r="D11" s="123">
        <f t="shared" si="0"/>
        <v>31</v>
      </c>
      <c r="E11" s="76">
        <v>21</v>
      </c>
      <c r="F11" s="76">
        <v>9</v>
      </c>
      <c r="G11" s="123">
        <f t="shared" si="1"/>
        <v>30</v>
      </c>
      <c r="H11" s="76">
        <v>26</v>
      </c>
      <c r="I11" s="76">
        <v>7</v>
      </c>
      <c r="J11" s="123">
        <f t="shared" si="2"/>
        <v>33</v>
      </c>
      <c r="K11" s="76">
        <v>27</v>
      </c>
      <c r="L11" s="76">
        <v>7</v>
      </c>
      <c r="M11" s="123">
        <f t="shared" si="3"/>
        <v>34</v>
      </c>
      <c r="N11" s="76">
        <v>33</v>
      </c>
      <c r="O11" s="76">
        <v>19</v>
      </c>
      <c r="P11" s="123">
        <f t="shared" si="4"/>
        <v>52</v>
      </c>
      <c r="Q11" s="76">
        <v>3</v>
      </c>
      <c r="R11" s="76">
        <v>0</v>
      </c>
      <c r="S11" s="123">
        <f t="shared" si="5"/>
        <v>3</v>
      </c>
      <c r="T11" s="76">
        <f t="shared" si="6"/>
        <v>135</v>
      </c>
      <c r="U11" s="76">
        <f t="shared" si="7"/>
        <v>48</v>
      </c>
      <c r="V11" s="123">
        <f t="shared" si="8"/>
        <v>183</v>
      </c>
    </row>
    <row r="12" spans="1:22" ht="23.25" customHeight="1">
      <c r="A12" s="150" t="s">
        <v>273</v>
      </c>
      <c r="B12" s="76">
        <v>18</v>
      </c>
      <c r="C12" s="76">
        <v>31</v>
      </c>
      <c r="D12" s="123">
        <f t="shared" si="0"/>
        <v>49</v>
      </c>
      <c r="E12" s="76">
        <v>8</v>
      </c>
      <c r="F12" s="76">
        <v>18</v>
      </c>
      <c r="G12" s="123">
        <f t="shared" si="1"/>
        <v>26</v>
      </c>
      <c r="H12" s="76">
        <v>0</v>
      </c>
      <c r="I12" s="76">
        <v>0</v>
      </c>
      <c r="J12" s="123">
        <f t="shared" si="2"/>
        <v>0</v>
      </c>
      <c r="K12" s="76">
        <v>0</v>
      </c>
      <c r="L12" s="76">
        <v>0</v>
      </c>
      <c r="M12" s="123">
        <f t="shared" si="3"/>
        <v>0</v>
      </c>
      <c r="N12" s="76">
        <v>0</v>
      </c>
      <c r="O12" s="76">
        <v>0</v>
      </c>
      <c r="P12" s="123">
        <f t="shared" si="4"/>
        <v>0</v>
      </c>
      <c r="Q12" s="76">
        <v>0</v>
      </c>
      <c r="R12" s="76">
        <v>0</v>
      </c>
      <c r="S12" s="123">
        <f t="shared" si="5"/>
        <v>0</v>
      </c>
      <c r="T12" s="76">
        <f t="shared" si="6"/>
        <v>26</v>
      </c>
      <c r="U12" s="76">
        <f t="shared" si="7"/>
        <v>49</v>
      </c>
      <c r="V12" s="123">
        <f t="shared" si="8"/>
        <v>75</v>
      </c>
    </row>
    <row r="13" spans="1:22" ht="23.25" customHeight="1">
      <c r="A13" s="150" t="s">
        <v>274</v>
      </c>
      <c r="B13" s="76">
        <v>6</v>
      </c>
      <c r="C13" s="76">
        <v>27</v>
      </c>
      <c r="D13" s="123">
        <f t="shared" si="0"/>
        <v>33</v>
      </c>
      <c r="E13" s="76">
        <v>4</v>
      </c>
      <c r="F13" s="76">
        <v>28</v>
      </c>
      <c r="G13" s="123">
        <f t="shared" si="1"/>
        <v>32</v>
      </c>
      <c r="H13" s="76">
        <v>5</v>
      </c>
      <c r="I13" s="76">
        <v>23</v>
      </c>
      <c r="J13" s="123">
        <f t="shared" si="2"/>
        <v>28</v>
      </c>
      <c r="K13" s="76">
        <v>8</v>
      </c>
      <c r="L13" s="76">
        <v>27</v>
      </c>
      <c r="M13" s="123">
        <f t="shared" si="3"/>
        <v>35</v>
      </c>
      <c r="N13" s="76">
        <v>3</v>
      </c>
      <c r="O13" s="76">
        <v>33</v>
      </c>
      <c r="P13" s="123">
        <f t="shared" si="4"/>
        <v>36</v>
      </c>
      <c r="Q13" s="76">
        <v>0</v>
      </c>
      <c r="R13" s="76">
        <v>1</v>
      </c>
      <c r="S13" s="123">
        <f t="shared" si="5"/>
        <v>1</v>
      </c>
      <c r="T13" s="76">
        <f t="shared" si="6"/>
        <v>26</v>
      </c>
      <c r="U13" s="76">
        <f t="shared" si="7"/>
        <v>139</v>
      </c>
      <c r="V13" s="123">
        <f t="shared" si="8"/>
        <v>165</v>
      </c>
    </row>
    <row r="14" spans="1:22" ht="23.25" customHeight="1">
      <c r="A14" s="150" t="s">
        <v>275</v>
      </c>
      <c r="B14" s="76">
        <v>4</v>
      </c>
      <c r="C14" s="76">
        <v>29</v>
      </c>
      <c r="D14" s="123">
        <f t="shared" si="0"/>
        <v>33</v>
      </c>
      <c r="E14" s="76">
        <v>4</v>
      </c>
      <c r="F14" s="76">
        <v>26</v>
      </c>
      <c r="G14" s="123">
        <f t="shared" si="1"/>
        <v>30</v>
      </c>
      <c r="H14" s="76">
        <v>5</v>
      </c>
      <c r="I14" s="76">
        <v>20</v>
      </c>
      <c r="J14" s="123">
        <f t="shared" si="2"/>
        <v>25</v>
      </c>
      <c r="K14" s="76">
        <v>5</v>
      </c>
      <c r="L14" s="76">
        <v>34</v>
      </c>
      <c r="M14" s="123">
        <f t="shared" si="3"/>
        <v>39</v>
      </c>
      <c r="N14" s="76">
        <v>6</v>
      </c>
      <c r="O14" s="76">
        <v>29</v>
      </c>
      <c r="P14" s="123">
        <f t="shared" si="4"/>
        <v>35</v>
      </c>
      <c r="Q14" s="76">
        <v>1</v>
      </c>
      <c r="R14" s="76">
        <v>0</v>
      </c>
      <c r="S14" s="123">
        <f t="shared" si="5"/>
        <v>1</v>
      </c>
      <c r="T14" s="76">
        <f t="shared" si="6"/>
        <v>25</v>
      </c>
      <c r="U14" s="76">
        <f t="shared" si="7"/>
        <v>138</v>
      </c>
      <c r="V14" s="123">
        <f t="shared" si="8"/>
        <v>163</v>
      </c>
    </row>
    <row r="15" spans="1:22" ht="23.25" customHeight="1">
      <c r="A15" s="150" t="s">
        <v>365</v>
      </c>
      <c r="B15" s="76">
        <v>0</v>
      </c>
      <c r="C15" s="76">
        <v>0</v>
      </c>
      <c r="D15" s="123">
        <f t="shared" si="0"/>
        <v>0</v>
      </c>
      <c r="E15" s="76">
        <v>0</v>
      </c>
      <c r="F15" s="76">
        <v>0</v>
      </c>
      <c r="G15" s="123">
        <f t="shared" si="1"/>
        <v>0</v>
      </c>
      <c r="H15" s="76">
        <v>5</v>
      </c>
      <c r="I15" s="76">
        <v>17</v>
      </c>
      <c r="J15" s="123">
        <f t="shared" si="2"/>
        <v>22</v>
      </c>
      <c r="K15" s="76">
        <v>3</v>
      </c>
      <c r="L15" s="76">
        <v>45</v>
      </c>
      <c r="M15" s="123">
        <f t="shared" si="3"/>
        <v>48</v>
      </c>
      <c r="N15" s="76">
        <v>2</v>
      </c>
      <c r="O15" s="76">
        <v>31</v>
      </c>
      <c r="P15" s="123">
        <f t="shared" si="4"/>
        <v>33</v>
      </c>
      <c r="Q15" s="76">
        <v>0</v>
      </c>
      <c r="R15" s="76">
        <v>1</v>
      </c>
      <c r="S15" s="123">
        <f t="shared" si="5"/>
        <v>1</v>
      </c>
      <c r="T15" s="76">
        <f t="shared" si="6"/>
        <v>10</v>
      </c>
      <c r="U15" s="76">
        <f t="shared" si="7"/>
        <v>94</v>
      </c>
      <c r="V15" s="123">
        <f t="shared" si="8"/>
        <v>104</v>
      </c>
    </row>
    <row r="16" spans="1:22" ht="23.25" customHeight="1">
      <c r="A16" s="150" t="s">
        <v>366</v>
      </c>
      <c r="B16" s="76">
        <v>0</v>
      </c>
      <c r="C16" s="76">
        <v>0</v>
      </c>
      <c r="D16" s="123">
        <f t="shared" si="0"/>
        <v>0</v>
      </c>
      <c r="E16" s="76">
        <v>0</v>
      </c>
      <c r="F16" s="76">
        <v>0</v>
      </c>
      <c r="G16" s="123">
        <f t="shared" si="1"/>
        <v>0</v>
      </c>
      <c r="H16" s="76">
        <v>6</v>
      </c>
      <c r="I16" s="76">
        <v>22</v>
      </c>
      <c r="J16" s="123">
        <f t="shared" si="2"/>
        <v>28</v>
      </c>
      <c r="K16" s="76">
        <v>5</v>
      </c>
      <c r="L16" s="76">
        <v>35</v>
      </c>
      <c r="M16" s="123">
        <f t="shared" si="3"/>
        <v>40</v>
      </c>
      <c r="N16" s="76">
        <v>5</v>
      </c>
      <c r="O16" s="76">
        <v>33</v>
      </c>
      <c r="P16" s="123">
        <f t="shared" si="4"/>
        <v>38</v>
      </c>
      <c r="Q16" s="76">
        <v>0</v>
      </c>
      <c r="R16" s="76">
        <v>1</v>
      </c>
      <c r="S16" s="123">
        <f t="shared" si="5"/>
        <v>1</v>
      </c>
      <c r="T16" s="76">
        <f t="shared" si="6"/>
        <v>16</v>
      </c>
      <c r="U16" s="76">
        <f t="shared" si="7"/>
        <v>91</v>
      </c>
      <c r="V16" s="123">
        <f t="shared" si="8"/>
        <v>107</v>
      </c>
    </row>
    <row r="17" spans="1:22" ht="23.25" customHeight="1">
      <c r="A17" s="150" t="s">
        <v>367</v>
      </c>
      <c r="B17" s="76">
        <v>0</v>
      </c>
      <c r="C17" s="76">
        <v>0</v>
      </c>
      <c r="D17" s="123">
        <f t="shared" si="0"/>
        <v>0</v>
      </c>
      <c r="E17" s="76">
        <v>0</v>
      </c>
      <c r="F17" s="76">
        <v>0</v>
      </c>
      <c r="G17" s="123">
        <f t="shared" si="1"/>
        <v>0</v>
      </c>
      <c r="H17" s="76">
        <v>9</v>
      </c>
      <c r="I17" s="76">
        <v>20</v>
      </c>
      <c r="J17" s="123">
        <f t="shared" si="2"/>
        <v>29</v>
      </c>
      <c r="K17" s="76">
        <v>14</v>
      </c>
      <c r="L17" s="76">
        <v>27</v>
      </c>
      <c r="M17" s="123">
        <f t="shared" si="3"/>
        <v>41</v>
      </c>
      <c r="N17" s="76">
        <v>11</v>
      </c>
      <c r="O17" s="76">
        <v>23</v>
      </c>
      <c r="P17" s="123">
        <f t="shared" si="4"/>
        <v>34</v>
      </c>
      <c r="Q17" s="76">
        <v>0</v>
      </c>
      <c r="R17" s="76">
        <v>0</v>
      </c>
      <c r="S17" s="123">
        <f t="shared" si="5"/>
        <v>0</v>
      </c>
      <c r="T17" s="76">
        <f t="shared" si="6"/>
        <v>34</v>
      </c>
      <c r="U17" s="76">
        <f t="shared" si="7"/>
        <v>70</v>
      </c>
      <c r="V17" s="123">
        <f t="shared" si="8"/>
        <v>104</v>
      </c>
    </row>
    <row r="18" spans="1:22" ht="23.25" customHeight="1">
      <c r="A18" s="150" t="s">
        <v>277</v>
      </c>
      <c r="B18" s="76">
        <v>13</v>
      </c>
      <c r="C18" s="76">
        <v>18</v>
      </c>
      <c r="D18" s="123">
        <f t="shared" si="0"/>
        <v>31</v>
      </c>
      <c r="E18" s="76">
        <v>7</v>
      </c>
      <c r="F18" s="76">
        <v>16</v>
      </c>
      <c r="G18" s="123">
        <f t="shared" si="1"/>
        <v>23</v>
      </c>
      <c r="H18" s="76">
        <v>0</v>
      </c>
      <c r="I18" s="76">
        <v>0</v>
      </c>
      <c r="J18" s="123">
        <f t="shared" si="2"/>
        <v>0</v>
      </c>
      <c r="K18" s="76">
        <v>0</v>
      </c>
      <c r="L18" s="76">
        <v>0</v>
      </c>
      <c r="M18" s="123">
        <f t="shared" si="3"/>
        <v>0</v>
      </c>
      <c r="N18" s="76">
        <v>0</v>
      </c>
      <c r="O18" s="76">
        <v>0</v>
      </c>
      <c r="P18" s="123">
        <f t="shared" si="4"/>
        <v>0</v>
      </c>
      <c r="Q18" s="76">
        <v>0</v>
      </c>
      <c r="R18" s="76">
        <v>0</v>
      </c>
      <c r="S18" s="123">
        <f t="shared" si="5"/>
        <v>0</v>
      </c>
      <c r="T18" s="76">
        <f t="shared" si="6"/>
        <v>20</v>
      </c>
      <c r="U18" s="76">
        <f t="shared" si="7"/>
        <v>34</v>
      </c>
      <c r="V18" s="123">
        <f t="shared" si="8"/>
        <v>54</v>
      </c>
    </row>
    <row r="19" spans="1:22" ht="23.25" customHeight="1">
      <c r="A19" s="150" t="s">
        <v>276</v>
      </c>
      <c r="B19" s="76">
        <v>13</v>
      </c>
      <c r="C19" s="76">
        <v>17</v>
      </c>
      <c r="D19" s="123">
        <f t="shared" si="0"/>
        <v>30</v>
      </c>
      <c r="E19" s="76">
        <v>9</v>
      </c>
      <c r="F19" s="76">
        <v>21</v>
      </c>
      <c r="G19" s="123">
        <f t="shared" si="1"/>
        <v>30</v>
      </c>
      <c r="H19" s="76">
        <v>17</v>
      </c>
      <c r="I19" s="76">
        <v>15</v>
      </c>
      <c r="J19" s="123">
        <f t="shared" si="2"/>
        <v>32</v>
      </c>
      <c r="K19" s="76">
        <v>14</v>
      </c>
      <c r="L19" s="76">
        <v>25</v>
      </c>
      <c r="M19" s="123">
        <f t="shared" si="3"/>
        <v>39</v>
      </c>
      <c r="N19" s="76">
        <v>21</v>
      </c>
      <c r="O19" s="76">
        <v>31</v>
      </c>
      <c r="P19" s="123">
        <f t="shared" si="4"/>
        <v>52</v>
      </c>
      <c r="Q19" s="76">
        <v>1</v>
      </c>
      <c r="R19" s="76">
        <v>0</v>
      </c>
      <c r="S19" s="123">
        <f t="shared" si="5"/>
        <v>1</v>
      </c>
      <c r="T19" s="76">
        <f t="shared" si="6"/>
        <v>75</v>
      </c>
      <c r="U19" s="76">
        <f t="shared" si="7"/>
        <v>109</v>
      </c>
      <c r="V19" s="123">
        <f t="shared" si="8"/>
        <v>184</v>
      </c>
    </row>
    <row r="20" spans="1:22" ht="23.25" customHeight="1">
      <c r="A20" s="151" t="s">
        <v>6</v>
      </c>
      <c r="B20" s="112">
        <f>SUM(B7:B19)</f>
        <v>104</v>
      </c>
      <c r="C20" s="112">
        <f>SUM(C7:C19)</f>
        <v>275</v>
      </c>
      <c r="D20" s="112">
        <f>SUM(D7:D19)</f>
        <v>379</v>
      </c>
      <c r="E20" s="112">
        <f aca="true" t="shared" si="9" ref="E20:P20">SUM(E7:E19)</f>
        <v>77</v>
      </c>
      <c r="F20" s="112">
        <f t="shared" si="9"/>
        <v>199</v>
      </c>
      <c r="G20" s="112">
        <f t="shared" si="9"/>
        <v>276</v>
      </c>
      <c r="H20" s="112">
        <f t="shared" si="9"/>
        <v>82</v>
      </c>
      <c r="I20" s="112">
        <f t="shared" si="9"/>
        <v>169</v>
      </c>
      <c r="J20" s="112">
        <f t="shared" si="9"/>
        <v>251</v>
      </c>
      <c r="K20" s="112">
        <f t="shared" si="9"/>
        <v>89</v>
      </c>
      <c r="L20" s="112">
        <f t="shared" si="9"/>
        <v>254</v>
      </c>
      <c r="M20" s="112">
        <f t="shared" si="9"/>
        <v>343</v>
      </c>
      <c r="N20" s="112">
        <f t="shared" si="9"/>
        <v>93</v>
      </c>
      <c r="O20" s="112">
        <f t="shared" si="9"/>
        <v>270</v>
      </c>
      <c r="P20" s="112">
        <f t="shared" si="9"/>
        <v>363</v>
      </c>
      <c r="Q20" s="112">
        <f>SUM(Q7:Q19)</f>
        <v>5</v>
      </c>
      <c r="R20" s="112">
        <f>SUM(R7:R19)</f>
        <v>20</v>
      </c>
      <c r="S20" s="112">
        <f>SUM(Q20:R20)</f>
        <v>25</v>
      </c>
      <c r="T20" s="112">
        <f>SUM(B20,E20,H20,K20,N20,Q20)</f>
        <v>450</v>
      </c>
      <c r="U20" s="112">
        <f>SUM(C20,F20,I20,L20,O20,R20)</f>
        <v>1187</v>
      </c>
      <c r="V20" s="112">
        <f>SUM(T20:U20)</f>
        <v>1637</v>
      </c>
    </row>
    <row r="21" spans="1:22" ht="23.25" customHeight="1">
      <c r="A21" s="15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</row>
  </sheetData>
  <sheetProtection/>
  <mergeCells count="11">
    <mergeCell ref="T5:V5"/>
    <mergeCell ref="Q5:S5"/>
    <mergeCell ref="A1:V1"/>
    <mergeCell ref="A2:V2"/>
    <mergeCell ref="A3:V3"/>
    <mergeCell ref="A5:A6"/>
    <mergeCell ref="B5:D5"/>
    <mergeCell ref="E5:G5"/>
    <mergeCell ref="H5:J5"/>
    <mergeCell ref="K5:M5"/>
    <mergeCell ref="N5:P5"/>
  </mergeCells>
  <printOptions horizontalCentered="1"/>
  <pageMargins left="0.1968503937007874" right="0.1968503937007874" top="0.5905511811023623" bottom="0.5905511811023623" header="0.31496062992125984" footer="0.31496062992125984"/>
  <pageSetup firstPageNumber="20" useFirstPageNumber="1" horizontalDpi="600" verticalDpi="600" orientation="landscape" paperSize="9" r:id="rId1"/>
  <headerFooter>
    <oddFooter>&amp;L&amp;"TH SarabunPSK,ธรรมดา"&amp;12กลุ่มภารกิจทะเบียนนิสิตและบริการการศึกษา&amp;C&amp;"TH SarabunPSK,ธรรมดา"&amp;12หน้าที่ &amp;P&amp;R&amp;"TH SarabunPSK,ธรรมดา"&amp;12ข้อมูล ณ วันที่ 7 กันยายน 2560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rg_sopin</dc:creator>
  <cp:keywords/>
  <dc:description/>
  <cp:lastModifiedBy>cc</cp:lastModifiedBy>
  <cp:lastPrinted>2017-11-30T05:54:30Z</cp:lastPrinted>
  <dcterms:created xsi:type="dcterms:W3CDTF">2006-06-13T03:58:10Z</dcterms:created>
  <dcterms:modified xsi:type="dcterms:W3CDTF">2017-11-30T10:00:06Z</dcterms:modified>
  <cp:category/>
  <cp:version/>
  <cp:contentType/>
  <cp:contentStatus/>
</cp:coreProperties>
</file>