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กลุ่มภารกิจวิจัยสถาบันและสารสนเทศ\รายงานสถิตินิสิตมหาวิทยาลัยทักษิณ\"/>
    </mc:Choice>
  </mc:AlternateContent>
  <bookViews>
    <workbookView xWindow="0" yWindow="0" windowWidth="21600" windowHeight="9630" tabRatio="920"/>
  </bookViews>
  <sheets>
    <sheet name="ปกสถิติ" sheetId="39" r:id="rId1"/>
    <sheet name="สารบัญ" sheetId="38" r:id="rId2"/>
    <sheet name="เข้าใหม่ปี 1 ตรี" sheetId="32" r:id="rId3"/>
    <sheet name="เข้าใหม่สมทบพิเศษ" sheetId="33" r:id="rId4"/>
    <sheet name="รับปริญญา" sheetId="43" r:id="rId5"/>
    <sheet name="รวมทั้งสิ้น" sheetId="12" r:id="rId6"/>
    <sheet name="พื้นที่เรียน" sheetId="13" r:id="rId7"/>
    <sheet name="ภาคปกติ4ปี" sheetId="1" r:id="rId8"/>
    <sheet name="ศึกษา5ปี" sheetId="40" r:id="rId9"/>
    <sheet name="ปกติสมทบ 2 ปี" sheetId="2" r:id="rId10"/>
    <sheet name="นิติ UMภาคสมทบ" sheetId="11" r:id="rId11"/>
    <sheet name="ป.โท สงขลา" sheetId="5" r:id="rId12"/>
    <sheet name="ป.ตรีพัทลุง " sheetId="45" r:id="rId13"/>
    <sheet name="ป.ตรีสมทบพัทลุง" sheetId="46" r:id="rId14"/>
    <sheet name="ป.โทพัทลุง " sheetId="44" r:id="rId15"/>
    <sheet name="นิติสมทบ 3 ปี" sheetId="9" state="hidden" r:id="rId16"/>
  </sheets>
  <externalReferences>
    <externalReference r:id="rId17"/>
    <externalReference r:id="rId18"/>
  </externalReferences>
  <definedNames>
    <definedName name="_xlnm.Print_Titles" localSheetId="5">รวมทั้งสิ้น!$1:$5</definedName>
  </definedNames>
  <calcPr calcId="162913"/>
</workbook>
</file>

<file path=xl/calcChain.xml><?xml version="1.0" encoding="utf-8"?>
<calcChain xmlns="http://schemas.openxmlformats.org/spreadsheetml/2006/main">
  <c r="Q39" i="43" l="1"/>
  <c r="D35" i="43"/>
  <c r="E31" i="43"/>
  <c r="F31" i="43"/>
  <c r="H31" i="43"/>
  <c r="I31" i="43"/>
  <c r="N31" i="43"/>
  <c r="O31" i="43"/>
  <c r="P31" i="43"/>
  <c r="Q31" i="43"/>
  <c r="C31" i="43"/>
  <c r="I39" i="43"/>
  <c r="N39" i="43"/>
  <c r="O39" i="43"/>
  <c r="P39" i="43"/>
  <c r="H39" i="43"/>
  <c r="B39" i="43"/>
  <c r="C39" i="43"/>
  <c r="E39" i="43"/>
  <c r="F39" i="43"/>
  <c r="L37" i="43"/>
  <c r="K37" i="43"/>
  <c r="J37" i="43"/>
  <c r="G37" i="43"/>
  <c r="D37" i="43"/>
  <c r="L36" i="43"/>
  <c r="K36" i="43"/>
  <c r="J36" i="43"/>
  <c r="G36" i="43"/>
  <c r="D36" i="43"/>
  <c r="AB16" i="13"/>
  <c r="N17" i="44"/>
  <c r="R17" i="13"/>
  <c r="L6" i="45"/>
  <c r="C44" i="43"/>
  <c r="E44" i="43"/>
  <c r="F44" i="43"/>
  <c r="H44" i="43"/>
  <c r="I44" i="43"/>
  <c r="N44" i="43"/>
  <c r="O44" i="43"/>
  <c r="P44" i="43"/>
  <c r="Q44" i="43"/>
  <c r="B44" i="43"/>
  <c r="G61" i="33"/>
  <c r="H61" i="33"/>
  <c r="F61" i="33"/>
  <c r="D61" i="33"/>
  <c r="C61" i="33"/>
  <c r="H60" i="33"/>
  <c r="E60" i="33"/>
  <c r="I60" i="33" s="1"/>
  <c r="I61" i="33" s="1"/>
  <c r="G58" i="33"/>
  <c r="G62" i="33" s="1"/>
  <c r="F58" i="33"/>
  <c r="F62" i="33" s="1"/>
  <c r="D58" i="33"/>
  <c r="C58" i="33"/>
  <c r="C62" i="33" s="1"/>
  <c r="H57" i="33"/>
  <c r="E57" i="33"/>
  <c r="I57" i="33" s="1"/>
  <c r="H56" i="33"/>
  <c r="E56" i="33"/>
  <c r="H55" i="33"/>
  <c r="E55" i="33"/>
  <c r="I55" i="33" s="1"/>
  <c r="H54" i="33"/>
  <c r="E54" i="33"/>
  <c r="H53" i="33"/>
  <c r="E53" i="33"/>
  <c r="I53" i="33" s="1"/>
  <c r="M107" i="32"/>
  <c r="L107" i="32"/>
  <c r="K107" i="32"/>
  <c r="J107" i="32"/>
  <c r="I107" i="32"/>
  <c r="G107" i="32"/>
  <c r="F107" i="32"/>
  <c r="E107" i="32"/>
  <c r="D107" i="32"/>
  <c r="C107" i="32"/>
  <c r="B107" i="32"/>
  <c r="N106" i="32"/>
  <c r="H106" i="32"/>
  <c r="M104" i="32"/>
  <c r="L104" i="32"/>
  <c r="K104" i="32"/>
  <c r="J104" i="32"/>
  <c r="I104" i="32"/>
  <c r="G104" i="32"/>
  <c r="F104" i="32"/>
  <c r="E104" i="32"/>
  <c r="D104" i="32"/>
  <c r="C104" i="32"/>
  <c r="B104" i="32"/>
  <c r="N103" i="32"/>
  <c r="H103" i="32"/>
  <c r="O103" i="32" s="1"/>
  <c r="O104" i="32" s="1"/>
  <c r="M97" i="32"/>
  <c r="L97" i="32"/>
  <c r="K97" i="32"/>
  <c r="J97" i="32"/>
  <c r="I97" i="32"/>
  <c r="G97" i="32"/>
  <c r="F97" i="32"/>
  <c r="E97" i="32"/>
  <c r="D97" i="32"/>
  <c r="C97" i="32"/>
  <c r="B97" i="32"/>
  <c r="N96" i="32"/>
  <c r="H96" i="32"/>
  <c r="N95" i="32"/>
  <c r="H95" i="32"/>
  <c r="M93" i="32"/>
  <c r="L93" i="32"/>
  <c r="K93" i="32"/>
  <c r="J93" i="32"/>
  <c r="I93" i="32"/>
  <c r="G93" i="32"/>
  <c r="F93" i="32"/>
  <c r="E93" i="32"/>
  <c r="D93" i="32"/>
  <c r="C93" i="32"/>
  <c r="B93" i="32"/>
  <c r="N92" i="32"/>
  <c r="H92" i="32"/>
  <c r="M90" i="32"/>
  <c r="L90" i="32"/>
  <c r="K90" i="32"/>
  <c r="J90" i="32"/>
  <c r="I90" i="32"/>
  <c r="G90" i="32"/>
  <c r="F90" i="32"/>
  <c r="E90" i="32"/>
  <c r="D90" i="32"/>
  <c r="C90" i="32"/>
  <c r="B90" i="32"/>
  <c r="N89" i="32"/>
  <c r="O89" i="32"/>
  <c r="H89" i="32"/>
  <c r="N88" i="32"/>
  <c r="H88" i="32"/>
  <c r="N87" i="32"/>
  <c r="H87" i="32"/>
  <c r="N86" i="32"/>
  <c r="H86" i="32"/>
  <c r="M84" i="32"/>
  <c r="L84" i="32"/>
  <c r="L108" i="32" s="1"/>
  <c r="K84" i="32"/>
  <c r="J84" i="32"/>
  <c r="I84" i="32"/>
  <c r="G84" i="32"/>
  <c r="F84" i="32"/>
  <c r="E84" i="32"/>
  <c r="D84" i="32"/>
  <c r="C84" i="32"/>
  <c r="B84" i="32"/>
  <c r="N83" i="32"/>
  <c r="H83" i="32"/>
  <c r="O83" i="32" s="1"/>
  <c r="N82" i="32"/>
  <c r="N84" i="32" s="1"/>
  <c r="H82" i="32"/>
  <c r="N81" i="32"/>
  <c r="H81" i="32"/>
  <c r="M79" i="32"/>
  <c r="L79" i="32"/>
  <c r="K79" i="32"/>
  <c r="J79" i="32"/>
  <c r="I79" i="32"/>
  <c r="G79" i="32"/>
  <c r="F79" i="32"/>
  <c r="E79" i="32"/>
  <c r="D79" i="32"/>
  <c r="C79" i="32"/>
  <c r="B79" i="32"/>
  <c r="N78" i="32"/>
  <c r="H78" i="32"/>
  <c r="N77" i="32"/>
  <c r="H77" i="32"/>
  <c r="O77" i="32" s="1"/>
  <c r="N76" i="32"/>
  <c r="H76" i="32"/>
  <c r="N75" i="32"/>
  <c r="H75" i="32"/>
  <c r="N74" i="32"/>
  <c r="H74" i="32"/>
  <c r="O74" i="32" s="1"/>
  <c r="N73" i="32"/>
  <c r="H73" i="32"/>
  <c r="N72" i="32"/>
  <c r="H72" i="32"/>
  <c r="N71" i="32"/>
  <c r="H71" i="32"/>
  <c r="N70" i="32"/>
  <c r="H70" i="32"/>
  <c r="O70" i="32" s="1"/>
  <c r="N69" i="32"/>
  <c r="H69" i="32"/>
  <c r="N68" i="32"/>
  <c r="H68" i="32"/>
  <c r="H21" i="32"/>
  <c r="H35" i="32"/>
  <c r="H43" i="32"/>
  <c r="H50" i="32"/>
  <c r="H57" i="32"/>
  <c r="H60" i="32"/>
  <c r="O21" i="32"/>
  <c r="O35" i="32"/>
  <c r="O43" i="32"/>
  <c r="O50" i="32"/>
  <c r="O57" i="32"/>
  <c r="O60" i="32"/>
  <c r="I42" i="32"/>
  <c r="I43" i="32" s="1"/>
  <c r="P42" i="32"/>
  <c r="B43" i="32"/>
  <c r="C43" i="32"/>
  <c r="D43" i="32"/>
  <c r="E43" i="32"/>
  <c r="F43" i="32"/>
  <c r="G43" i="32"/>
  <c r="J43" i="32"/>
  <c r="K43" i="32"/>
  <c r="L43" i="32"/>
  <c r="M43" i="32"/>
  <c r="N43" i="32"/>
  <c r="P43" i="32"/>
  <c r="I45" i="32"/>
  <c r="Q45" i="32"/>
  <c r="P45" i="32"/>
  <c r="I46" i="32"/>
  <c r="P46" i="32"/>
  <c r="I47" i="32"/>
  <c r="P47" i="32"/>
  <c r="I48" i="32"/>
  <c r="P48" i="32"/>
  <c r="I49" i="32"/>
  <c r="P49" i="32"/>
  <c r="B50" i="32"/>
  <c r="C50" i="32"/>
  <c r="D50" i="32"/>
  <c r="E50" i="32"/>
  <c r="F50" i="32"/>
  <c r="G50" i="32"/>
  <c r="J50" i="32"/>
  <c r="K50" i="32"/>
  <c r="L50" i="32"/>
  <c r="M50" i="32"/>
  <c r="N50" i="32"/>
  <c r="I52" i="32"/>
  <c r="P52" i="32"/>
  <c r="I53" i="32"/>
  <c r="P53" i="32"/>
  <c r="I54" i="32"/>
  <c r="P54" i="32"/>
  <c r="I55" i="32"/>
  <c r="P55" i="32"/>
  <c r="I56" i="32"/>
  <c r="P56" i="32"/>
  <c r="B57" i="32"/>
  <c r="C57" i="32"/>
  <c r="D57" i="32"/>
  <c r="E57" i="32"/>
  <c r="F57" i="32"/>
  <c r="G57" i="32"/>
  <c r="J57" i="32"/>
  <c r="K57" i="32"/>
  <c r="L57" i="32"/>
  <c r="M57" i="32"/>
  <c r="N57" i="32"/>
  <c r="I59" i="32"/>
  <c r="I60" i="32" s="1"/>
  <c r="P59" i="32"/>
  <c r="P60" i="32" s="1"/>
  <c r="B60" i="32"/>
  <c r="C60" i="32"/>
  <c r="D60" i="32"/>
  <c r="E60" i="32"/>
  <c r="F60" i="32"/>
  <c r="G60" i="32"/>
  <c r="J60" i="32"/>
  <c r="K60" i="32"/>
  <c r="L60" i="32"/>
  <c r="M60" i="32"/>
  <c r="N60" i="32"/>
  <c r="P20" i="13"/>
  <c r="P27" i="12"/>
  <c r="P30" i="12" s="1"/>
  <c r="P35" i="12" s="1"/>
  <c r="L29" i="12"/>
  <c r="D7" i="46"/>
  <c r="G7" i="46"/>
  <c r="J7" i="46"/>
  <c r="M7" i="46"/>
  <c r="P7" i="46"/>
  <c r="Q7" i="46"/>
  <c r="R7" i="46"/>
  <c r="B9" i="46"/>
  <c r="B10" i="46" s="1"/>
  <c r="O6" i="12" s="1"/>
  <c r="Q6" i="12" s="1"/>
  <c r="C9" i="46"/>
  <c r="E9" i="46"/>
  <c r="F9" i="46"/>
  <c r="H9" i="46"/>
  <c r="I9" i="46"/>
  <c r="K9" i="46"/>
  <c r="L9" i="46"/>
  <c r="I24" i="13" s="1"/>
  <c r="I25" i="13" s="1"/>
  <c r="N9" i="46"/>
  <c r="O9" i="46"/>
  <c r="C10" i="46"/>
  <c r="P6" i="12" s="1"/>
  <c r="F10" i="46"/>
  <c r="P7" i="12" s="1"/>
  <c r="N10" i="46"/>
  <c r="O10" i="12" s="1"/>
  <c r="D7" i="45"/>
  <c r="G7" i="45"/>
  <c r="J7" i="45"/>
  <c r="M7" i="45"/>
  <c r="P7" i="45"/>
  <c r="Q7" i="45"/>
  <c r="R7" i="45"/>
  <c r="D8" i="45"/>
  <c r="G8" i="45"/>
  <c r="J8" i="45"/>
  <c r="M8" i="45"/>
  <c r="P8" i="45"/>
  <c r="Q8" i="45"/>
  <c r="S8" i="45" s="1"/>
  <c r="R8" i="45"/>
  <c r="D9" i="45"/>
  <c r="G9" i="45"/>
  <c r="J9" i="45"/>
  <c r="M9" i="45"/>
  <c r="P9" i="45"/>
  <c r="Q9" i="45"/>
  <c r="R9" i="45"/>
  <c r="D10" i="45"/>
  <c r="G10" i="45"/>
  <c r="J10" i="45"/>
  <c r="M10" i="45"/>
  <c r="P10" i="45"/>
  <c r="Q10" i="45"/>
  <c r="S10" i="45" s="1"/>
  <c r="R10" i="45"/>
  <c r="D11" i="45"/>
  <c r="G11" i="45"/>
  <c r="J11" i="45"/>
  <c r="M11" i="45"/>
  <c r="P11" i="45"/>
  <c r="Q11" i="45"/>
  <c r="R11" i="45"/>
  <c r="D12" i="45"/>
  <c r="G12" i="45"/>
  <c r="J12" i="45"/>
  <c r="M12" i="45"/>
  <c r="P12" i="45"/>
  <c r="Q12" i="45"/>
  <c r="S12" i="45" s="1"/>
  <c r="R12" i="45"/>
  <c r="D13" i="45"/>
  <c r="G13" i="45"/>
  <c r="J13" i="45"/>
  <c r="M13" i="45"/>
  <c r="P13" i="45"/>
  <c r="Q13" i="45"/>
  <c r="R13" i="45"/>
  <c r="D14" i="45"/>
  <c r="G14" i="45"/>
  <c r="J14" i="45"/>
  <c r="M14" i="45"/>
  <c r="P14" i="45"/>
  <c r="Q14" i="45"/>
  <c r="S14" i="45" s="1"/>
  <c r="R14" i="45"/>
  <c r="D15" i="45"/>
  <c r="G15" i="45"/>
  <c r="J15" i="45"/>
  <c r="M15" i="45"/>
  <c r="P15" i="45"/>
  <c r="Q15" i="45"/>
  <c r="R15" i="45"/>
  <c r="D16" i="45"/>
  <c r="G16" i="45"/>
  <c r="J16" i="45"/>
  <c r="M16" i="45"/>
  <c r="P16" i="45"/>
  <c r="Q16" i="45"/>
  <c r="S16" i="45" s="1"/>
  <c r="R16" i="45"/>
  <c r="D17" i="45"/>
  <c r="G17" i="45"/>
  <c r="J17" i="45"/>
  <c r="M17" i="45"/>
  <c r="P17" i="45"/>
  <c r="Q17" i="45"/>
  <c r="R17" i="45"/>
  <c r="D18" i="45"/>
  <c r="G18" i="45"/>
  <c r="J18" i="45"/>
  <c r="M18" i="45"/>
  <c r="P18" i="45"/>
  <c r="Q18" i="45"/>
  <c r="S18" i="45" s="1"/>
  <c r="R18" i="45"/>
  <c r="D19" i="45"/>
  <c r="G19" i="45"/>
  <c r="J19" i="45"/>
  <c r="M19" i="45"/>
  <c r="P19" i="45"/>
  <c r="Q19" i="45"/>
  <c r="R19" i="45"/>
  <c r="D20" i="45"/>
  <c r="G20" i="45"/>
  <c r="J20" i="45"/>
  <c r="M20" i="45"/>
  <c r="P20" i="45"/>
  <c r="Q20" i="45"/>
  <c r="S20" i="45" s="1"/>
  <c r="R20" i="45"/>
  <c r="B21" i="45"/>
  <c r="C21" i="45"/>
  <c r="E21" i="45"/>
  <c r="G21" i="45" s="1"/>
  <c r="F21" i="45"/>
  <c r="H21" i="45"/>
  <c r="J21" i="45" s="1"/>
  <c r="I21" i="45"/>
  <c r="K21" i="45"/>
  <c r="L21" i="45"/>
  <c r="N21" i="45"/>
  <c r="O21" i="45"/>
  <c r="D29" i="45"/>
  <c r="G29" i="45"/>
  <c r="J29" i="45"/>
  <c r="M29" i="45"/>
  <c r="P29" i="45"/>
  <c r="Q29" i="45"/>
  <c r="S29" i="45" s="1"/>
  <c r="R29" i="45"/>
  <c r="D30" i="45"/>
  <c r="G30" i="45"/>
  <c r="J30" i="45"/>
  <c r="M30" i="45"/>
  <c r="P30" i="45"/>
  <c r="Q30" i="45"/>
  <c r="R30" i="45"/>
  <c r="D31" i="45"/>
  <c r="G31" i="45"/>
  <c r="J31" i="45"/>
  <c r="M31" i="45"/>
  <c r="P31" i="45"/>
  <c r="Q31" i="45"/>
  <c r="S31" i="45" s="1"/>
  <c r="R31" i="45"/>
  <c r="D32" i="45"/>
  <c r="G32" i="45"/>
  <c r="J32" i="45"/>
  <c r="M32" i="45"/>
  <c r="P32" i="45"/>
  <c r="Q32" i="45"/>
  <c r="R32" i="45"/>
  <c r="B33" i="45"/>
  <c r="C33" i="45"/>
  <c r="E33" i="45"/>
  <c r="F33" i="45"/>
  <c r="H33" i="45"/>
  <c r="I33" i="45"/>
  <c r="K33" i="45"/>
  <c r="M33" i="45" s="1"/>
  <c r="L33" i="45"/>
  <c r="N33" i="45"/>
  <c r="O33" i="45"/>
  <c r="D41" i="45"/>
  <c r="G41" i="45"/>
  <c r="J41" i="45"/>
  <c r="M41" i="45"/>
  <c r="P41" i="45"/>
  <c r="Q41" i="45"/>
  <c r="S41" i="45" s="1"/>
  <c r="R41" i="45"/>
  <c r="D42" i="45"/>
  <c r="G42" i="45"/>
  <c r="J42" i="45"/>
  <c r="M42" i="45"/>
  <c r="P42" i="45"/>
  <c r="Q42" i="45"/>
  <c r="R42" i="45"/>
  <c r="D43" i="45"/>
  <c r="G43" i="45"/>
  <c r="J43" i="45"/>
  <c r="M43" i="45"/>
  <c r="P43" i="45"/>
  <c r="Q43" i="45"/>
  <c r="R43" i="45"/>
  <c r="D44" i="45"/>
  <c r="G44" i="45"/>
  <c r="J44" i="45"/>
  <c r="M44" i="45"/>
  <c r="P44" i="45"/>
  <c r="Q44" i="45"/>
  <c r="R44" i="45"/>
  <c r="D45" i="45"/>
  <c r="G45" i="45"/>
  <c r="J45" i="45"/>
  <c r="M45" i="45"/>
  <c r="P45" i="45"/>
  <c r="Q45" i="45"/>
  <c r="S45" i="45" s="1"/>
  <c r="R45" i="45"/>
  <c r="D46" i="45"/>
  <c r="G46" i="45"/>
  <c r="J46" i="45"/>
  <c r="M46" i="45"/>
  <c r="P46" i="45"/>
  <c r="Q46" i="45"/>
  <c r="R46" i="45"/>
  <c r="B47" i="45"/>
  <c r="C47" i="45"/>
  <c r="E47" i="45"/>
  <c r="F47" i="45"/>
  <c r="H47" i="45"/>
  <c r="J47" i="45"/>
  <c r="I47" i="45"/>
  <c r="K47" i="45"/>
  <c r="M47" i="45" s="1"/>
  <c r="L47" i="45"/>
  <c r="N47" i="45"/>
  <c r="O47" i="45"/>
  <c r="D56" i="45"/>
  <c r="G56" i="45"/>
  <c r="J56" i="45"/>
  <c r="M56" i="45"/>
  <c r="P56" i="45"/>
  <c r="Q56" i="45"/>
  <c r="S56" i="45" s="1"/>
  <c r="R56" i="45"/>
  <c r="B58" i="45"/>
  <c r="C58" i="45"/>
  <c r="E58" i="45"/>
  <c r="F58" i="45"/>
  <c r="H58" i="45"/>
  <c r="I58" i="45"/>
  <c r="K58" i="45"/>
  <c r="M58" i="45" s="1"/>
  <c r="L58" i="45"/>
  <c r="N58" i="45"/>
  <c r="P58" i="45" s="1"/>
  <c r="O58" i="45"/>
  <c r="D66" i="45"/>
  <c r="G66" i="45"/>
  <c r="J66" i="45"/>
  <c r="M66" i="45"/>
  <c r="P66" i="45"/>
  <c r="Q66" i="45"/>
  <c r="R66" i="45"/>
  <c r="S66" i="45" s="1"/>
  <c r="D67" i="45"/>
  <c r="G67" i="45"/>
  <c r="J67" i="45"/>
  <c r="M67" i="45"/>
  <c r="P67" i="45"/>
  <c r="Q67" i="45"/>
  <c r="R67" i="45"/>
  <c r="S67" i="45" s="1"/>
  <c r="B69" i="45"/>
  <c r="C69" i="45"/>
  <c r="D69" i="45"/>
  <c r="E69" i="45"/>
  <c r="G69" i="45" s="1"/>
  <c r="F69" i="45"/>
  <c r="H69" i="45"/>
  <c r="I69" i="45"/>
  <c r="K69" i="45"/>
  <c r="L69" i="45"/>
  <c r="N69" i="45"/>
  <c r="P69" i="45" s="1"/>
  <c r="O69" i="45"/>
  <c r="D77" i="45"/>
  <c r="G77" i="45"/>
  <c r="J77" i="45"/>
  <c r="M77" i="45"/>
  <c r="P77" i="45"/>
  <c r="Q77" i="45"/>
  <c r="S77" i="45" s="1"/>
  <c r="R77" i="45"/>
  <c r="B79" i="45"/>
  <c r="C79" i="45"/>
  <c r="E79" i="45"/>
  <c r="F79" i="45"/>
  <c r="H79" i="45"/>
  <c r="I79" i="45"/>
  <c r="J79" i="45" s="1"/>
  <c r="K79" i="45"/>
  <c r="M79" i="45" s="1"/>
  <c r="L79" i="45"/>
  <c r="N79" i="45"/>
  <c r="P79" i="45" s="1"/>
  <c r="O79" i="45"/>
  <c r="D87" i="45"/>
  <c r="G87" i="45"/>
  <c r="J87" i="45"/>
  <c r="M87" i="45"/>
  <c r="P87" i="45"/>
  <c r="Q87" i="45"/>
  <c r="R87" i="45"/>
  <c r="B89" i="45"/>
  <c r="C89" i="45"/>
  <c r="E89" i="45"/>
  <c r="F89" i="45"/>
  <c r="H89" i="45"/>
  <c r="J89" i="45" s="1"/>
  <c r="I89" i="45"/>
  <c r="K89" i="45"/>
  <c r="L89" i="45"/>
  <c r="N89" i="45"/>
  <c r="O89" i="45"/>
  <c r="K90" i="45"/>
  <c r="L9" i="12" s="1"/>
  <c r="N90" i="45"/>
  <c r="L10" i="12" s="1"/>
  <c r="D6" i="44"/>
  <c r="G6" i="44"/>
  <c r="J6" i="44"/>
  <c r="K6" i="44"/>
  <c r="N18" i="13" s="1"/>
  <c r="L6" i="44"/>
  <c r="O18" i="13" s="1"/>
  <c r="D7" i="44"/>
  <c r="G7" i="44"/>
  <c r="J7" i="44"/>
  <c r="K7" i="44"/>
  <c r="L7" i="44"/>
  <c r="D8" i="44"/>
  <c r="G8" i="44"/>
  <c r="J8" i="44"/>
  <c r="K8" i="44"/>
  <c r="L8" i="44"/>
  <c r="D9" i="44"/>
  <c r="G9" i="44"/>
  <c r="J9" i="44"/>
  <c r="D10" i="44"/>
  <c r="G10" i="44"/>
  <c r="J10" i="44"/>
  <c r="K10" i="44"/>
  <c r="L10" i="44"/>
  <c r="M10" i="44"/>
  <c r="D11" i="44"/>
  <c r="G11" i="44"/>
  <c r="J11" i="44"/>
  <c r="M11" i="44"/>
  <c r="K11" i="44"/>
  <c r="L11" i="44"/>
  <c r="D12" i="44"/>
  <c r="G12" i="44"/>
  <c r="J12" i="44"/>
  <c r="K12" i="44"/>
  <c r="L12" i="44"/>
  <c r="M12" i="44"/>
  <c r="D13" i="44"/>
  <c r="G13" i="44"/>
  <c r="J13" i="44"/>
  <c r="M13" i="44"/>
  <c r="K13" i="44"/>
  <c r="L13" i="44"/>
  <c r="D14" i="44"/>
  <c r="J14" i="44"/>
  <c r="M14" i="44" s="1"/>
  <c r="K14" i="44"/>
  <c r="L14" i="44"/>
  <c r="D15" i="44"/>
  <c r="G15" i="44"/>
  <c r="J15" i="44"/>
  <c r="K15" i="44"/>
  <c r="L15" i="44"/>
  <c r="D16" i="44"/>
  <c r="G16" i="44"/>
  <c r="J16" i="44"/>
  <c r="K16" i="44"/>
  <c r="N21" i="13" s="1"/>
  <c r="L16" i="44"/>
  <c r="O21" i="13" s="1"/>
  <c r="B17" i="44"/>
  <c r="C17" i="44"/>
  <c r="E17" i="44"/>
  <c r="L28" i="12" s="1"/>
  <c r="F17" i="44"/>
  <c r="M28" i="12" s="1"/>
  <c r="N28" i="12" s="1"/>
  <c r="H17" i="44"/>
  <c r="I17" i="44"/>
  <c r="D25" i="44"/>
  <c r="G25" i="44"/>
  <c r="J25" i="44"/>
  <c r="K25" i="44"/>
  <c r="R18" i="13" s="1"/>
  <c r="L25" i="44"/>
  <c r="S18" i="13" s="1"/>
  <c r="D26" i="44"/>
  <c r="M26" i="44" s="1"/>
  <c r="G26" i="44"/>
  <c r="J26" i="44"/>
  <c r="K26" i="44"/>
  <c r="L26" i="44"/>
  <c r="D27" i="44"/>
  <c r="G27" i="44"/>
  <c r="J27" i="44"/>
  <c r="K27" i="44"/>
  <c r="L27" i="44"/>
  <c r="D28" i="44"/>
  <c r="G28" i="44"/>
  <c r="J28" i="44"/>
  <c r="K28" i="44"/>
  <c r="L28" i="44"/>
  <c r="D29" i="44"/>
  <c r="G29" i="44"/>
  <c r="M29" i="44" s="1"/>
  <c r="J29" i="44"/>
  <c r="K29" i="44"/>
  <c r="L29" i="44"/>
  <c r="D30" i="44"/>
  <c r="M30" i="44" s="1"/>
  <c r="G30" i="44"/>
  <c r="J30" i="44"/>
  <c r="K30" i="44"/>
  <c r="L30" i="44"/>
  <c r="D31" i="44"/>
  <c r="G31" i="44"/>
  <c r="M31" i="44" s="1"/>
  <c r="J31" i="44"/>
  <c r="K31" i="44"/>
  <c r="Q18" i="13" s="1"/>
  <c r="L31" i="44"/>
  <c r="R19" i="13" s="1"/>
  <c r="B32" i="44"/>
  <c r="C32" i="44"/>
  <c r="E32" i="44"/>
  <c r="F32" i="44"/>
  <c r="P28" i="12" s="1"/>
  <c r="H32" i="44"/>
  <c r="O29" i="12" s="1"/>
  <c r="I32" i="44"/>
  <c r="P29" i="12" s="1"/>
  <c r="D40" i="44"/>
  <c r="M40" i="44" s="1"/>
  <c r="G40" i="44"/>
  <c r="J40" i="44"/>
  <c r="K40" i="44"/>
  <c r="T17" i="13" s="1"/>
  <c r="L40" i="44"/>
  <c r="U17" i="13" s="1"/>
  <c r="D41" i="44"/>
  <c r="G41" i="44"/>
  <c r="J41" i="44"/>
  <c r="K41" i="44"/>
  <c r="T21" i="13" s="1"/>
  <c r="L41" i="44"/>
  <c r="U21" i="13" s="1"/>
  <c r="B42" i="44"/>
  <c r="C42" i="44"/>
  <c r="M31" i="12" s="1"/>
  <c r="E42" i="44"/>
  <c r="G42" i="44" s="1"/>
  <c r="F42" i="44"/>
  <c r="M32" i="12" s="1"/>
  <c r="H42" i="44"/>
  <c r="L33" i="12" s="1"/>
  <c r="I42" i="44"/>
  <c r="M33" i="12" s="1"/>
  <c r="L42" i="44"/>
  <c r="L26" i="5"/>
  <c r="K26" i="5"/>
  <c r="J26" i="5"/>
  <c r="G26" i="5"/>
  <c r="M26" i="5" s="1"/>
  <c r="D26" i="5"/>
  <c r="R34" i="1"/>
  <c r="Q34" i="1"/>
  <c r="S34" i="1" s="1"/>
  <c r="P34" i="1"/>
  <c r="M34" i="1"/>
  <c r="J34" i="1"/>
  <c r="G34" i="1"/>
  <c r="D34" i="1"/>
  <c r="L79" i="5"/>
  <c r="K79" i="5"/>
  <c r="J79" i="5"/>
  <c r="G79" i="5"/>
  <c r="D79" i="5"/>
  <c r="L57" i="5"/>
  <c r="K57" i="5"/>
  <c r="J57" i="5"/>
  <c r="M57" i="5" s="1"/>
  <c r="G57" i="5"/>
  <c r="D57" i="5"/>
  <c r="R35" i="1"/>
  <c r="R36" i="1"/>
  <c r="S36" i="1" s="1"/>
  <c r="R37" i="1"/>
  <c r="R38" i="1"/>
  <c r="R39" i="1"/>
  <c r="R40" i="1"/>
  <c r="R41" i="1"/>
  <c r="R42" i="1"/>
  <c r="R43" i="1"/>
  <c r="Q35" i="1"/>
  <c r="S35" i="1" s="1"/>
  <c r="Q36" i="1"/>
  <c r="Q37" i="1"/>
  <c r="S37" i="1" s="1"/>
  <c r="Q38" i="1"/>
  <c r="S38" i="1" s="1"/>
  <c r="Q39" i="1"/>
  <c r="Q40" i="1"/>
  <c r="Q41" i="1"/>
  <c r="S41" i="1" s="1"/>
  <c r="Q42" i="1"/>
  <c r="Q43" i="1"/>
  <c r="S43" i="1" s="1"/>
  <c r="P35" i="1"/>
  <c r="P36" i="1"/>
  <c r="P37" i="1"/>
  <c r="P38" i="1"/>
  <c r="P39" i="1"/>
  <c r="P40" i="1"/>
  <c r="P41" i="1"/>
  <c r="P42" i="1"/>
  <c r="P43" i="1"/>
  <c r="M35" i="1"/>
  <c r="M36" i="1"/>
  <c r="M37" i="1"/>
  <c r="M38" i="1"/>
  <c r="M39" i="1"/>
  <c r="M40" i="1"/>
  <c r="M41" i="1"/>
  <c r="M42" i="1"/>
  <c r="M43" i="1"/>
  <c r="J35" i="1"/>
  <c r="J36" i="1"/>
  <c r="J37" i="1"/>
  <c r="J38" i="1"/>
  <c r="J39" i="1"/>
  <c r="J40" i="1"/>
  <c r="J41" i="1"/>
  <c r="J42" i="1"/>
  <c r="J43" i="1"/>
  <c r="G35" i="1"/>
  <c r="G36" i="1"/>
  <c r="G37" i="1"/>
  <c r="G38" i="1"/>
  <c r="G39" i="1"/>
  <c r="G40" i="1"/>
  <c r="G41" i="1"/>
  <c r="G42" i="1"/>
  <c r="G43" i="1"/>
  <c r="D35" i="1"/>
  <c r="D36" i="1"/>
  <c r="D37" i="1"/>
  <c r="D38" i="1"/>
  <c r="D39" i="1"/>
  <c r="D40" i="1"/>
  <c r="D41" i="1"/>
  <c r="D42" i="1"/>
  <c r="D43" i="1"/>
  <c r="R22" i="1"/>
  <c r="Q22" i="1"/>
  <c r="P22" i="1"/>
  <c r="M22" i="1"/>
  <c r="J22" i="1"/>
  <c r="G22" i="1"/>
  <c r="D22" i="1"/>
  <c r="I189" i="43"/>
  <c r="H189" i="43"/>
  <c r="F189" i="43"/>
  <c r="E189" i="43"/>
  <c r="C189" i="43"/>
  <c r="B189" i="43"/>
  <c r="L188" i="43"/>
  <c r="L189" i="43"/>
  <c r="K188" i="43"/>
  <c r="K189" i="43" s="1"/>
  <c r="J188" i="43"/>
  <c r="J189" i="43" s="1"/>
  <c r="G188" i="43"/>
  <c r="G189" i="43" s="1"/>
  <c r="D188" i="43"/>
  <c r="D189" i="43"/>
  <c r="I175" i="43"/>
  <c r="H175" i="43"/>
  <c r="F175" i="43"/>
  <c r="E175" i="43"/>
  <c r="C175" i="43"/>
  <c r="B175" i="43"/>
  <c r="L174" i="43"/>
  <c r="L175" i="43" s="1"/>
  <c r="K174" i="43"/>
  <c r="K175" i="43" s="1"/>
  <c r="J174" i="43"/>
  <c r="J175" i="43"/>
  <c r="G174" i="43"/>
  <c r="G175" i="43" s="1"/>
  <c r="D174" i="43"/>
  <c r="I172" i="43"/>
  <c r="I176" i="43"/>
  <c r="H172" i="43"/>
  <c r="F172" i="43"/>
  <c r="E172" i="43"/>
  <c r="C172" i="43"/>
  <c r="C176" i="43" s="1"/>
  <c r="B172" i="43"/>
  <c r="B176" i="43" s="1"/>
  <c r="L171" i="43"/>
  <c r="L172" i="43" s="1"/>
  <c r="K171" i="43"/>
  <c r="K172" i="43"/>
  <c r="K176" i="43" s="1"/>
  <c r="J171" i="43"/>
  <c r="J172" i="43" s="1"/>
  <c r="G171" i="43"/>
  <c r="G172" i="43" s="1"/>
  <c r="D171" i="43"/>
  <c r="D172" i="43" s="1"/>
  <c r="I162" i="43"/>
  <c r="H162" i="43"/>
  <c r="F162" i="43"/>
  <c r="E162" i="43"/>
  <c r="C162" i="43"/>
  <c r="B162" i="43"/>
  <c r="L161" i="43"/>
  <c r="L162" i="43" s="1"/>
  <c r="K161" i="43"/>
  <c r="K162" i="43"/>
  <c r="J161" i="43"/>
  <c r="J162" i="43" s="1"/>
  <c r="G161" i="43"/>
  <c r="G162" i="43" s="1"/>
  <c r="D161" i="43"/>
  <c r="D162" i="43" s="1"/>
  <c r="I159" i="43"/>
  <c r="H159" i="43"/>
  <c r="F159" i="43"/>
  <c r="E159" i="43"/>
  <c r="C159" i="43"/>
  <c r="B159" i="43"/>
  <c r="L158" i="43"/>
  <c r="L159" i="43" s="1"/>
  <c r="K158" i="43"/>
  <c r="K159" i="43" s="1"/>
  <c r="J158" i="43"/>
  <c r="J159" i="43" s="1"/>
  <c r="G158" i="43"/>
  <c r="G159" i="43"/>
  <c r="D158" i="43"/>
  <c r="D159" i="43" s="1"/>
  <c r="I156" i="43"/>
  <c r="H156" i="43"/>
  <c r="F156" i="43"/>
  <c r="E156" i="43"/>
  <c r="C156" i="43"/>
  <c r="B156" i="43"/>
  <c r="L155" i="43"/>
  <c r="L156" i="43" s="1"/>
  <c r="K155" i="43"/>
  <c r="K156" i="43"/>
  <c r="J155" i="43"/>
  <c r="J156" i="43" s="1"/>
  <c r="G155" i="43"/>
  <c r="G156" i="43" s="1"/>
  <c r="D155" i="43"/>
  <c r="D156" i="43" s="1"/>
  <c r="I146" i="43"/>
  <c r="H146" i="43"/>
  <c r="F146" i="43"/>
  <c r="E146" i="43"/>
  <c r="C146" i="43"/>
  <c r="B146" i="43"/>
  <c r="L145" i="43"/>
  <c r="K145" i="43"/>
  <c r="J145" i="43"/>
  <c r="G145" i="43"/>
  <c r="D145" i="43"/>
  <c r="L144" i="43"/>
  <c r="K144" i="43"/>
  <c r="J144" i="43"/>
  <c r="G144" i="43"/>
  <c r="D144" i="43"/>
  <c r="L143" i="43"/>
  <c r="K143" i="43"/>
  <c r="J143" i="43"/>
  <c r="G143" i="43"/>
  <c r="D143" i="43"/>
  <c r="L142" i="43"/>
  <c r="K142" i="43"/>
  <c r="J142" i="43"/>
  <c r="G142" i="43"/>
  <c r="D142" i="43"/>
  <c r="L141" i="43"/>
  <c r="K141" i="43"/>
  <c r="J141" i="43"/>
  <c r="G141" i="43"/>
  <c r="D141" i="43"/>
  <c r="I139" i="43"/>
  <c r="H139" i="43"/>
  <c r="F139" i="43"/>
  <c r="E139" i="43"/>
  <c r="C139" i="43"/>
  <c r="B139" i="43"/>
  <c r="L138" i="43"/>
  <c r="L139" i="43" s="1"/>
  <c r="K138" i="43"/>
  <c r="K139" i="43"/>
  <c r="J138" i="43"/>
  <c r="J139" i="43" s="1"/>
  <c r="G138" i="43"/>
  <c r="G139" i="43" s="1"/>
  <c r="D138" i="43"/>
  <c r="I136" i="43"/>
  <c r="H136" i="43"/>
  <c r="F136" i="43"/>
  <c r="E136" i="43"/>
  <c r="C136" i="43"/>
  <c r="B136" i="43"/>
  <c r="L135" i="43"/>
  <c r="L136" i="43" s="1"/>
  <c r="K135" i="43"/>
  <c r="K136" i="43" s="1"/>
  <c r="J135" i="43"/>
  <c r="J136" i="43" s="1"/>
  <c r="G135" i="43"/>
  <c r="G136" i="43"/>
  <c r="D135" i="43"/>
  <c r="D136" i="43" s="1"/>
  <c r="I133" i="43"/>
  <c r="H133" i="43"/>
  <c r="F133" i="43"/>
  <c r="E133" i="43"/>
  <c r="C133" i="43"/>
  <c r="B133" i="43"/>
  <c r="L132" i="43"/>
  <c r="K132" i="43"/>
  <c r="J132" i="43"/>
  <c r="G132" i="43"/>
  <c r="D132" i="43"/>
  <c r="L131" i="43"/>
  <c r="K131" i="43"/>
  <c r="J131" i="43"/>
  <c r="G131" i="43"/>
  <c r="D131" i="43"/>
  <c r="L130" i="43"/>
  <c r="K130" i="43"/>
  <c r="J130" i="43"/>
  <c r="G130" i="43"/>
  <c r="D130" i="43"/>
  <c r="L129" i="43"/>
  <c r="K129" i="43"/>
  <c r="J129" i="43"/>
  <c r="G129" i="43"/>
  <c r="D129" i="43"/>
  <c r="M129" i="43"/>
  <c r="I127" i="43"/>
  <c r="H127" i="43"/>
  <c r="F127" i="43"/>
  <c r="E127" i="43"/>
  <c r="C127" i="43"/>
  <c r="B127" i="43"/>
  <c r="L126" i="43"/>
  <c r="K126" i="43"/>
  <c r="J126" i="43"/>
  <c r="G126" i="43"/>
  <c r="D126" i="43"/>
  <c r="M126" i="43" s="1"/>
  <c r="L125" i="43"/>
  <c r="K125" i="43"/>
  <c r="J125" i="43"/>
  <c r="G125" i="43"/>
  <c r="D125" i="43"/>
  <c r="L124" i="43"/>
  <c r="K124" i="43"/>
  <c r="J124" i="43"/>
  <c r="G124" i="43"/>
  <c r="D124" i="43"/>
  <c r="L123" i="43"/>
  <c r="K123" i="43"/>
  <c r="J123" i="43"/>
  <c r="G123" i="43"/>
  <c r="D123" i="43"/>
  <c r="L122" i="43"/>
  <c r="K122" i="43"/>
  <c r="J122" i="43"/>
  <c r="G122" i="43"/>
  <c r="D122" i="43"/>
  <c r="M122" i="43" s="1"/>
  <c r="L121" i="43"/>
  <c r="K121" i="43"/>
  <c r="J121" i="43"/>
  <c r="G121" i="43"/>
  <c r="M121" i="43" s="1"/>
  <c r="D121" i="43"/>
  <c r="L120" i="43"/>
  <c r="K120" i="43"/>
  <c r="J120" i="43"/>
  <c r="G120" i="43"/>
  <c r="D120" i="43"/>
  <c r="L119" i="43"/>
  <c r="K119" i="43"/>
  <c r="J119" i="43"/>
  <c r="G119" i="43"/>
  <c r="D119" i="43"/>
  <c r="L118" i="43"/>
  <c r="K118" i="43"/>
  <c r="J118" i="43"/>
  <c r="G118" i="43"/>
  <c r="D118" i="43"/>
  <c r="L117" i="43"/>
  <c r="K117" i="43"/>
  <c r="J117" i="43"/>
  <c r="M117" i="43" s="1"/>
  <c r="G117" i="43"/>
  <c r="D117" i="43"/>
  <c r="Q92" i="43"/>
  <c r="P92" i="43"/>
  <c r="O92" i="43"/>
  <c r="N92" i="43"/>
  <c r="I92" i="43"/>
  <c r="H92" i="43"/>
  <c r="F92" i="43"/>
  <c r="E92" i="43"/>
  <c r="C92" i="43"/>
  <c r="B92" i="43"/>
  <c r="L91" i="43"/>
  <c r="L92" i="43"/>
  <c r="K91" i="43"/>
  <c r="K92" i="43" s="1"/>
  <c r="J91" i="43"/>
  <c r="J92" i="43" s="1"/>
  <c r="G91" i="43"/>
  <c r="G92" i="43" s="1"/>
  <c r="D91" i="43"/>
  <c r="D92" i="43"/>
  <c r="Q89" i="43"/>
  <c r="P89" i="43"/>
  <c r="O89" i="43"/>
  <c r="N89" i="43"/>
  <c r="I89" i="43"/>
  <c r="H89" i="43"/>
  <c r="F89" i="43"/>
  <c r="E89" i="43"/>
  <c r="C89" i="43"/>
  <c r="B89" i="43"/>
  <c r="L88" i="43"/>
  <c r="K88" i="43"/>
  <c r="J88" i="43"/>
  <c r="G88" i="43"/>
  <c r="D88" i="43"/>
  <c r="L87" i="43"/>
  <c r="K87" i="43"/>
  <c r="J87" i="43"/>
  <c r="G87" i="43"/>
  <c r="D87" i="43"/>
  <c r="L86" i="43"/>
  <c r="K86" i="43"/>
  <c r="J86" i="43"/>
  <c r="G86" i="43"/>
  <c r="D86" i="43"/>
  <c r="L85" i="43"/>
  <c r="L89" i="43" s="1"/>
  <c r="K85" i="43"/>
  <c r="J85" i="43"/>
  <c r="G85" i="43"/>
  <c r="D85" i="43"/>
  <c r="Q83" i="43"/>
  <c r="P83" i="43"/>
  <c r="O83" i="43"/>
  <c r="N83" i="43"/>
  <c r="I83" i="43"/>
  <c r="H83" i="43"/>
  <c r="F83" i="43"/>
  <c r="E83" i="43"/>
  <c r="C83" i="43"/>
  <c r="B83" i="43"/>
  <c r="L82" i="43"/>
  <c r="K82" i="43"/>
  <c r="J82" i="43"/>
  <c r="G82" i="43"/>
  <c r="D82" i="43"/>
  <c r="L81" i="43"/>
  <c r="K81" i="43"/>
  <c r="J81" i="43"/>
  <c r="G81" i="43"/>
  <c r="D81" i="43"/>
  <c r="L80" i="43"/>
  <c r="K80" i="43"/>
  <c r="J80" i="43"/>
  <c r="G80" i="43"/>
  <c r="D80" i="43"/>
  <c r="Q73" i="43"/>
  <c r="P73" i="43"/>
  <c r="O73" i="43"/>
  <c r="N73" i="43"/>
  <c r="I73" i="43"/>
  <c r="H73" i="43"/>
  <c r="F73" i="43"/>
  <c r="E73" i="43"/>
  <c r="C73" i="43"/>
  <c r="B73" i="43"/>
  <c r="L72" i="43"/>
  <c r="K72" i="43"/>
  <c r="J72" i="43"/>
  <c r="G72" i="43"/>
  <c r="D72" i="43"/>
  <c r="L71" i="43"/>
  <c r="K71" i="43"/>
  <c r="J71" i="43"/>
  <c r="G71" i="43"/>
  <c r="D71" i="43"/>
  <c r="L70" i="43"/>
  <c r="K70" i="43"/>
  <c r="J70" i="43"/>
  <c r="G70" i="43"/>
  <c r="D70" i="43"/>
  <c r="L69" i="43"/>
  <c r="K69" i="43"/>
  <c r="J69" i="43"/>
  <c r="G69" i="43"/>
  <c r="D69" i="43"/>
  <c r="M69" i="43" s="1"/>
  <c r="L68" i="43"/>
  <c r="K68" i="43"/>
  <c r="J68" i="43"/>
  <c r="G68" i="43"/>
  <c r="D68" i="43"/>
  <c r="L67" i="43"/>
  <c r="K67" i="43"/>
  <c r="J67" i="43"/>
  <c r="G67" i="43"/>
  <c r="D67" i="43"/>
  <c r="L66" i="43"/>
  <c r="K66" i="43"/>
  <c r="J66" i="43"/>
  <c r="G66" i="43"/>
  <c r="M66" i="43" s="1"/>
  <c r="D66" i="43"/>
  <c r="L65" i="43"/>
  <c r="K65" i="43"/>
  <c r="J65" i="43"/>
  <c r="G65" i="43"/>
  <c r="D65" i="43"/>
  <c r="L64" i="43"/>
  <c r="K64" i="43"/>
  <c r="J64" i="43"/>
  <c r="G64" i="43"/>
  <c r="D64" i="43"/>
  <c r="L63" i="43"/>
  <c r="K63" i="43"/>
  <c r="J63" i="43"/>
  <c r="G63" i="43"/>
  <c r="D63" i="43"/>
  <c r="L62" i="43"/>
  <c r="K62" i="43"/>
  <c r="J62" i="43"/>
  <c r="G62" i="43"/>
  <c r="D62" i="43"/>
  <c r="L61" i="43"/>
  <c r="K61" i="43"/>
  <c r="J61" i="43"/>
  <c r="G61" i="43"/>
  <c r="D61" i="43"/>
  <c r="Q59" i="43"/>
  <c r="P59" i="43"/>
  <c r="O59" i="43"/>
  <c r="N59" i="43"/>
  <c r="I59" i="43"/>
  <c r="H59" i="43"/>
  <c r="F59" i="43"/>
  <c r="E59" i="43"/>
  <c r="C59" i="43"/>
  <c r="B59" i="43"/>
  <c r="L58" i="43"/>
  <c r="K58" i="43"/>
  <c r="J58" i="43"/>
  <c r="G58" i="43"/>
  <c r="M58" i="43" s="1"/>
  <c r="D58" i="43"/>
  <c r="L57" i="43"/>
  <c r="K57" i="43"/>
  <c r="J57" i="43"/>
  <c r="G57" i="43"/>
  <c r="D57" i="43"/>
  <c r="D59" i="43" s="1"/>
  <c r="Q55" i="43"/>
  <c r="P55" i="43"/>
  <c r="O55" i="43"/>
  <c r="N55" i="43"/>
  <c r="I55" i="43"/>
  <c r="H55" i="43"/>
  <c r="F55" i="43"/>
  <c r="E55" i="43"/>
  <c r="C55" i="43"/>
  <c r="B55" i="43"/>
  <c r="L54" i="43"/>
  <c r="K54" i="43"/>
  <c r="J54" i="43"/>
  <c r="G54" i="43"/>
  <c r="D54" i="43"/>
  <c r="M54" i="43" s="1"/>
  <c r="L53" i="43"/>
  <c r="K53" i="43"/>
  <c r="J53" i="43"/>
  <c r="G53" i="43"/>
  <c r="D53" i="43"/>
  <c r="L52" i="43"/>
  <c r="K52" i="43"/>
  <c r="J52" i="43"/>
  <c r="G52" i="43"/>
  <c r="D52" i="43"/>
  <c r="L51" i="43"/>
  <c r="K51" i="43"/>
  <c r="J51" i="43"/>
  <c r="G51" i="43"/>
  <c r="D51" i="43"/>
  <c r="L50" i="43"/>
  <c r="K50" i="43"/>
  <c r="J50" i="43"/>
  <c r="G50" i="43"/>
  <c r="D50" i="43"/>
  <c r="M50" i="43" s="1"/>
  <c r="L49" i="43"/>
  <c r="K49" i="43"/>
  <c r="J49" i="43"/>
  <c r="G49" i="43"/>
  <c r="D49" i="43"/>
  <c r="Q47" i="43"/>
  <c r="P47" i="43"/>
  <c r="O47" i="43"/>
  <c r="N47" i="43"/>
  <c r="I47" i="43"/>
  <c r="H47" i="43"/>
  <c r="F47" i="43"/>
  <c r="E47" i="43"/>
  <c r="C47" i="43"/>
  <c r="B47" i="43"/>
  <c r="L46" i="43"/>
  <c r="L47" i="43" s="1"/>
  <c r="K46" i="43"/>
  <c r="K47" i="43" s="1"/>
  <c r="J46" i="43"/>
  <c r="J47" i="43" s="1"/>
  <c r="G46" i="43"/>
  <c r="G47" i="43"/>
  <c r="D46" i="43"/>
  <c r="D47" i="43" s="1"/>
  <c r="L38" i="43"/>
  <c r="L44" i="43" s="1"/>
  <c r="K38" i="43"/>
  <c r="K44" i="43" s="1"/>
  <c r="J38" i="43"/>
  <c r="J44" i="43"/>
  <c r="G38" i="43"/>
  <c r="G44" i="43" s="1"/>
  <c r="D38" i="43"/>
  <c r="D44" i="43" s="1"/>
  <c r="L35" i="43"/>
  <c r="K35" i="43"/>
  <c r="J35" i="43"/>
  <c r="G35" i="43"/>
  <c r="L34" i="43"/>
  <c r="K34" i="43"/>
  <c r="J34" i="43"/>
  <c r="G34" i="43"/>
  <c r="D34" i="43"/>
  <c r="L33" i="43"/>
  <c r="K33" i="43"/>
  <c r="J33" i="43"/>
  <c r="G33" i="43"/>
  <c r="D33" i="43"/>
  <c r="B31" i="43"/>
  <c r="L30" i="43"/>
  <c r="K30" i="43"/>
  <c r="J30" i="43"/>
  <c r="G30" i="43"/>
  <c r="D30" i="43"/>
  <c r="L29" i="43"/>
  <c r="K29" i="43"/>
  <c r="J29" i="43"/>
  <c r="G29" i="43"/>
  <c r="D29" i="43"/>
  <c r="L28" i="43"/>
  <c r="K28" i="43"/>
  <c r="J28" i="43"/>
  <c r="G28" i="43"/>
  <c r="D28" i="43"/>
  <c r="L27" i="43"/>
  <c r="K27" i="43"/>
  <c r="J27" i="43"/>
  <c r="G27" i="43"/>
  <c r="D27" i="43"/>
  <c r="L26" i="43"/>
  <c r="K26" i="43"/>
  <c r="J26" i="43"/>
  <c r="G26" i="43"/>
  <c r="D26" i="43"/>
  <c r="L25" i="43"/>
  <c r="K25" i="43"/>
  <c r="J25" i="43"/>
  <c r="G25" i="43"/>
  <c r="D25" i="43"/>
  <c r="L24" i="43"/>
  <c r="K24" i="43"/>
  <c r="J24" i="43"/>
  <c r="G24" i="43"/>
  <c r="D24" i="43"/>
  <c r="L23" i="43"/>
  <c r="K23" i="43"/>
  <c r="J23" i="43"/>
  <c r="G23" i="43"/>
  <c r="D23" i="43"/>
  <c r="L22" i="43"/>
  <c r="K22" i="43"/>
  <c r="J22" i="43"/>
  <c r="G22" i="43"/>
  <c r="D22" i="43"/>
  <c r="L21" i="43"/>
  <c r="K21" i="43"/>
  <c r="J21" i="43"/>
  <c r="G21" i="43"/>
  <c r="D21" i="43"/>
  <c r="L20" i="43"/>
  <c r="K20" i="43"/>
  <c r="J20" i="43"/>
  <c r="G20" i="43"/>
  <c r="D20" i="43"/>
  <c r="L19" i="43"/>
  <c r="K19" i="43"/>
  <c r="J19" i="43"/>
  <c r="G19" i="43"/>
  <c r="G31" i="43" s="1"/>
  <c r="D19" i="43"/>
  <c r="Q17" i="43"/>
  <c r="P17" i="43"/>
  <c r="O17" i="43"/>
  <c r="N17" i="43"/>
  <c r="I17" i="43"/>
  <c r="H17" i="43"/>
  <c r="F17" i="43"/>
  <c r="E17" i="43"/>
  <c r="C17" i="43"/>
  <c r="B17" i="43"/>
  <c r="L16" i="43"/>
  <c r="K16" i="43"/>
  <c r="J16" i="43"/>
  <c r="G16" i="43"/>
  <c r="D16" i="43"/>
  <c r="L15" i="43"/>
  <c r="K15" i="43"/>
  <c r="J15" i="43"/>
  <c r="G15" i="43"/>
  <c r="D15" i="43"/>
  <c r="L14" i="43"/>
  <c r="K14" i="43"/>
  <c r="J14" i="43"/>
  <c r="G14" i="43"/>
  <c r="D14" i="43"/>
  <c r="L13" i="43"/>
  <c r="K13" i="43"/>
  <c r="J13" i="43"/>
  <c r="G13" i="43"/>
  <c r="D13" i="43"/>
  <c r="L12" i="43"/>
  <c r="K12" i="43"/>
  <c r="J12" i="43"/>
  <c r="G12" i="43"/>
  <c r="D12" i="43"/>
  <c r="L11" i="43"/>
  <c r="K11" i="43"/>
  <c r="J11" i="43"/>
  <c r="G11" i="43"/>
  <c r="D11" i="43"/>
  <c r="L10" i="43"/>
  <c r="K10" i="43"/>
  <c r="J10" i="43"/>
  <c r="G10" i="43"/>
  <c r="D10" i="43"/>
  <c r="L9" i="43"/>
  <c r="K9" i="43"/>
  <c r="J9" i="43"/>
  <c r="G9" i="43"/>
  <c r="D9" i="43"/>
  <c r="L8" i="43"/>
  <c r="K8" i="43"/>
  <c r="J8" i="43"/>
  <c r="G8" i="43"/>
  <c r="D8" i="43"/>
  <c r="L7" i="43"/>
  <c r="K7" i="43"/>
  <c r="J7" i="43"/>
  <c r="G7" i="43"/>
  <c r="D7" i="43"/>
  <c r="L6" i="43"/>
  <c r="K6" i="43"/>
  <c r="J6" i="43"/>
  <c r="G6" i="43"/>
  <c r="D6" i="43"/>
  <c r="H36" i="33"/>
  <c r="E36" i="33"/>
  <c r="I36" i="33" s="1"/>
  <c r="H40" i="33"/>
  <c r="E40" i="33"/>
  <c r="P24" i="32"/>
  <c r="I24" i="32"/>
  <c r="P19" i="32"/>
  <c r="I19" i="32"/>
  <c r="L37" i="5"/>
  <c r="K37" i="5"/>
  <c r="J37" i="5"/>
  <c r="G37" i="5"/>
  <c r="D37" i="5"/>
  <c r="P22" i="13"/>
  <c r="P23" i="13"/>
  <c r="S22" i="13"/>
  <c r="S23" i="13"/>
  <c r="V22" i="13"/>
  <c r="V23" i="13"/>
  <c r="Y23" i="13"/>
  <c r="Y22" i="13"/>
  <c r="M23" i="13"/>
  <c r="M22" i="13"/>
  <c r="J23" i="13"/>
  <c r="J22" i="13"/>
  <c r="G23" i="13"/>
  <c r="G22" i="13"/>
  <c r="D24" i="13"/>
  <c r="Y21" i="13"/>
  <c r="S21" i="13"/>
  <c r="M21" i="13"/>
  <c r="J21" i="13"/>
  <c r="G21" i="13"/>
  <c r="Y12" i="13"/>
  <c r="Y13" i="13"/>
  <c r="V12" i="13"/>
  <c r="V13" i="13"/>
  <c r="S13" i="13"/>
  <c r="P13" i="13"/>
  <c r="M12" i="13"/>
  <c r="M13" i="13"/>
  <c r="J12" i="13"/>
  <c r="G12" i="13"/>
  <c r="D12" i="13"/>
  <c r="G13" i="13"/>
  <c r="Q29" i="12"/>
  <c r="S19" i="13"/>
  <c r="P19" i="13"/>
  <c r="C39" i="5"/>
  <c r="B39" i="5"/>
  <c r="C41" i="5"/>
  <c r="C43" i="5"/>
  <c r="C59" i="5"/>
  <c r="B41" i="5"/>
  <c r="B43" i="5"/>
  <c r="B59" i="5"/>
  <c r="E59" i="5"/>
  <c r="E41" i="5"/>
  <c r="E39" i="5"/>
  <c r="E43" i="5"/>
  <c r="F59" i="5"/>
  <c r="F41" i="5"/>
  <c r="F39" i="5"/>
  <c r="F43" i="5"/>
  <c r="H41" i="5"/>
  <c r="H59" i="5"/>
  <c r="H39" i="5"/>
  <c r="H43" i="5"/>
  <c r="J43" i="5" s="1"/>
  <c r="I41" i="5"/>
  <c r="I59" i="5"/>
  <c r="J59" i="5"/>
  <c r="I39" i="5"/>
  <c r="I43" i="5"/>
  <c r="K48" i="5"/>
  <c r="K56" i="5"/>
  <c r="K51" i="5"/>
  <c r="K55" i="5"/>
  <c r="K49" i="5"/>
  <c r="K52" i="5"/>
  <c r="K53" i="5"/>
  <c r="K58" i="5"/>
  <c r="K54" i="5"/>
  <c r="K50" i="5"/>
  <c r="L48" i="5"/>
  <c r="L56" i="5"/>
  <c r="L51" i="5"/>
  <c r="L49" i="5"/>
  <c r="L50" i="5"/>
  <c r="L52" i="5"/>
  <c r="L54" i="5"/>
  <c r="L55" i="5"/>
  <c r="L58" i="5"/>
  <c r="L53" i="5"/>
  <c r="D40" i="5"/>
  <c r="G40" i="5"/>
  <c r="M40" i="5" s="1"/>
  <c r="J40" i="5"/>
  <c r="L40" i="5"/>
  <c r="K40" i="5"/>
  <c r="E28" i="5"/>
  <c r="E29" i="5" s="1"/>
  <c r="C28" i="12" s="1"/>
  <c r="H28" i="5"/>
  <c r="B28" i="5"/>
  <c r="K6" i="5"/>
  <c r="K7" i="5"/>
  <c r="K9" i="5" s="1"/>
  <c r="K8" i="5"/>
  <c r="K10" i="5"/>
  <c r="K11" i="5" s="1"/>
  <c r="N10" i="13" s="1"/>
  <c r="P10" i="13" s="1"/>
  <c r="K12" i="5"/>
  <c r="K13" i="5" s="1"/>
  <c r="N12" i="13" s="1"/>
  <c r="L10" i="5"/>
  <c r="L11" i="5" s="1"/>
  <c r="O10" i="13" s="1"/>
  <c r="F28" i="5"/>
  <c r="I28" i="5"/>
  <c r="C28" i="5"/>
  <c r="L8" i="5"/>
  <c r="L6" i="5"/>
  <c r="L7" i="5"/>
  <c r="L12" i="5"/>
  <c r="L13" i="5" s="1"/>
  <c r="O12" i="13" s="1"/>
  <c r="D10" i="5"/>
  <c r="G10" i="5"/>
  <c r="M10" i="5"/>
  <c r="M11" i="5" s="1"/>
  <c r="J10" i="5"/>
  <c r="D12" i="5"/>
  <c r="G12" i="5"/>
  <c r="J12" i="5"/>
  <c r="E9" i="5"/>
  <c r="E11" i="5"/>
  <c r="E13" i="5"/>
  <c r="F11" i="5"/>
  <c r="F9" i="5"/>
  <c r="F13" i="5"/>
  <c r="H9" i="5"/>
  <c r="H11" i="5"/>
  <c r="H13" i="5"/>
  <c r="I9" i="5"/>
  <c r="I11" i="5"/>
  <c r="I13" i="5"/>
  <c r="C11" i="5"/>
  <c r="C9" i="5"/>
  <c r="C13" i="5"/>
  <c r="B11" i="5"/>
  <c r="D11" i="5" s="1"/>
  <c r="B9" i="5"/>
  <c r="B13" i="5"/>
  <c r="D7" i="5"/>
  <c r="G7" i="5"/>
  <c r="M7" i="5" s="1"/>
  <c r="J7" i="5"/>
  <c r="K78" i="5"/>
  <c r="L78" i="5"/>
  <c r="J78" i="5"/>
  <c r="J81" i="5" s="1"/>
  <c r="G78" i="5"/>
  <c r="D78" i="5"/>
  <c r="B96" i="1"/>
  <c r="E96" i="1"/>
  <c r="H96" i="1"/>
  <c r="K96" i="1"/>
  <c r="N96" i="1"/>
  <c r="C96" i="1"/>
  <c r="R96" i="1" s="1"/>
  <c r="F96" i="1"/>
  <c r="I96" i="1"/>
  <c r="L96" i="1"/>
  <c r="M96" i="1"/>
  <c r="O96" i="1"/>
  <c r="Q94" i="1"/>
  <c r="R94" i="1"/>
  <c r="P94" i="1"/>
  <c r="M94" i="1"/>
  <c r="J94" i="1"/>
  <c r="G94" i="1"/>
  <c r="D94" i="1"/>
  <c r="B20" i="11"/>
  <c r="E20" i="11"/>
  <c r="H20" i="11"/>
  <c r="K20" i="11"/>
  <c r="M20" i="11" s="1"/>
  <c r="N20" i="11"/>
  <c r="C20" i="11"/>
  <c r="D20" i="11"/>
  <c r="F20" i="11"/>
  <c r="I20" i="11"/>
  <c r="L20" i="11"/>
  <c r="O20" i="11"/>
  <c r="Q18" i="11"/>
  <c r="R18" i="11"/>
  <c r="P18" i="11"/>
  <c r="M18" i="11"/>
  <c r="J18" i="11"/>
  <c r="G18" i="11"/>
  <c r="D18" i="11"/>
  <c r="Q8" i="11"/>
  <c r="S8" i="11" s="1"/>
  <c r="R8" i="11"/>
  <c r="P8" i="11"/>
  <c r="M8" i="11"/>
  <c r="J8" i="11"/>
  <c r="G8" i="11"/>
  <c r="D8" i="11"/>
  <c r="D21" i="2"/>
  <c r="G21" i="2"/>
  <c r="J21" i="2"/>
  <c r="L21" i="2"/>
  <c r="K21" i="2"/>
  <c r="P26" i="32"/>
  <c r="P27" i="32"/>
  <c r="P28" i="32"/>
  <c r="P29" i="32"/>
  <c r="P30" i="32"/>
  <c r="P31" i="32"/>
  <c r="P32" i="32"/>
  <c r="P33" i="32"/>
  <c r="P34" i="32"/>
  <c r="P25" i="32"/>
  <c r="P23" i="32"/>
  <c r="I26" i="32"/>
  <c r="I27" i="32"/>
  <c r="I28" i="32"/>
  <c r="I29" i="32"/>
  <c r="I30" i="32"/>
  <c r="I31" i="32"/>
  <c r="I32" i="32"/>
  <c r="I33" i="32"/>
  <c r="I34" i="32"/>
  <c r="I25" i="32"/>
  <c r="I23" i="32"/>
  <c r="P9" i="32"/>
  <c r="P10" i="32"/>
  <c r="P11" i="32"/>
  <c r="P12" i="32"/>
  <c r="P13" i="32"/>
  <c r="P14" i="32"/>
  <c r="P15" i="32"/>
  <c r="P16" i="32"/>
  <c r="P17" i="32"/>
  <c r="P18" i="32"/>
  <c r="P20" i="32"/>
  <c r="P8" i="32"/>
  <c r="P7" i="32"/>
  <c r="I9" i="32"/>
  <c r="I10" i="32"/>
  <c r="I11" i="32"/>
  <c r="I12" i="32"/>
  <c r="I13" i="32"/>
  <c r="I14" i="32"/>
  <c r="I15" i="32"/>
  <c r="I16" i="32"/>
  <c r="I17" i="32"/>
  <c r="I18" i="32"/>
  <c r="I20" i="32"/>
  <c r="I8" i="32"/>
  <c r="I7" i="32"/>
  <c r="D88" i="5"/>
  <c r="Q33" i="1"/>
  <c r="R33" i="1"/>
  <c r="Q44" i="1"/>
  <c r="R44" i="1"/>
  <c r="P33" i="1"/>
  <c r="P44" i="1"/>
  <c r="M33" i="1"/>
  <c r="M44" i="1"/>
  <c r="J33" i="1"/>
  <c r="J44" i="1"/>
  <c r="G33" i="1"/>
  <c r="G44" i="1"/>
  <c r="D33" i="1"/>
  <c r="D44" i="1"/>
  <c r="K35" i="32"/>
  <c r="K21" i="32"/>
  <c r="L35" i="32"/>
  <c r="L21" i="32"/>
  <c r="D35" i="32"/>
  <c r="D21" i="32"/>
  <c r="E35" i="32"/>
  <c r="E21" i="32"/>
  <c r="N21" i="32"/>
  <c r="N35" i="32"/>
  <c r="M21" i="32"/>
  <c r="M35" i="32"/>
  <c r="J21" i="32"/>
  <c r="J35" i="32"/>
  <c r="G21" i="32"/>
  <c r="G35" i="32"/>
  <c r="F21" i="32"/>
  <c r="F35" i="32"/>
  <c r="C21" i="32"/>
  <c r="C35" i="32"/>
  <c r="B21" i="32"/>
  <c r="B35" i="32"/>
  <c r="E14" i="33"/>
  <c r="E11" i="33"/>
  <c r="H8" i="33"/>
  <c r="H9" i="33"/>
  <c r="H14" i="33"/>
  <c r="H11" i="33"/>
  <c r="I11" i="33" s="1"/>
  <c r="H12" i="33"/>
  <c r="G15" i="33"/>
  <c r="F15" i="33"/>
  <c r="E8" i="33"/>
  <c r="I8" i="33" s="1"/>
  <c r="E9" i="33"/>
  <c r="I9" i="33"/>
  <c r="E12" i="33"/>
  <c r="D15" i="33"/>
  <c r="C15" i="33"/>
  <c r="H37" i="33"/>
  <c r="H34" i="33"/>
  <c r="H26" i="33"/>
  <c r="H27" i="33"/>
  <c r="H29" i="33"/>
  <c r="H31" i="33"/>
  <c r="H32" i="33"/>
  <c r="H33" i="33"/>
  <c r="H24" i="33"/>
  <c r="H25" i="33"/>
  <c r="H39" i="33"/>
  <c r="H43" i="33"/>
  <c r="H30" i="33"/>
  <c r="G44" i="33"/>
  <c r="F44" i="33"/>
  <c r="E37" i="33"/>
  <c r="E34" i="33"/>
  <c r="I34" i="33" s="1"/>
  <c r="E26" i="33"/>
  <c r="E27" i="33"/>
  <c r="I27" i="33" s="1"/>
  <c r="E29" i="33"/>
  <c r="E31" i="33"/>
  <c r="E32" i="33"/>
  <c r="I32" i="33" s="1"/>
  <c r="E33" i="33"/>
  <c r="E24" i="33"/>
  <c r="E25" i="33"/>
  <c r="I25" i="33" s="1"/>
  <c r="E39" i="33"/>
  <c r="E43" i="33"/>
  <c r="I43" i="33" s="1"/>
  <c r="E30" i="33"/>
  <c r="D44" i="33"/>
  <c r="C44" i="33"/>
  <c r="C46" i="1"/>
  <c r="F46" i="1"/>
  <c r="I46" i="1"/>
  <c r="L46" i="1"/>
  <c r="R46" i="1" s="1"/>
  <c r="O46" i="1"/>
  <c r="C20" i="40"/>
  <c r="D12" i="12" s="1"/>
  <c r="F20" i="40"/>
  <c r="D13" i="12"/>
  <c r="E13" i="12" s="1"/>
  <c r="I20" i="40"/>
  <c r="L20" i="40"/>
  <c r="O20" i="40"/>
  <c r="D16" i="12"/>
  <c r="J16" i="12" s="1"/>
  <c r="V16" i="12" s="1"/>
  <c r="R20" i="40"/>
  <c r="B46" i="1"/>
  <c r="E46" i="1"/>
  <c r="Q46" i="1" s="1"/>
  <c r="H46" i="1"/>
  <c r="K46" i="1"/>
  <c r="N46" i="1"/>
  <c r="B20" i="40"/>
  <c r="C12" i="12" s="1"/>
  <c r="E20" i="40"/>
  <c r="C13" i="12" s="1"/>
  <c r="H20" i="40"/>
  <c r="C14" i="12" s="1"/>
  <c r="K20" i="40"/>
  <c r="C15" i="12" s="1"/>
  <c r="N20" i="40"/>
  <c r="C16" i="12" s="1"/>
  <c r="Q20" i="40"/>
  <c r="C17" i="12" s="1"/>
  <c r="L80" i="5"/>
  <c r="X7" i="13" s="1"/>
  <c r="K80" i="5"/>
  <c r="L77" i="5"/>
  <c r="K77" i="5"/>
  <c r="L68" i="5"/>
  <c r="U14" i="13" s="1"/>
  <c r="AA14" i="13"/>
  <c r="K68" i="5"/>
  <c r="T14" i="13"/>
  <c r="Z14" i="13" s="1"/>
  <c r="L69" i="5"/>
  <c r="L67" i="5"/>
  <c r="U7" i="13" s="1"/>
  <c r="U15" i="13" s="1"/>
  <c r="K69" i="5"/>
  <c r="K67" i="5"/>
  <c r="L42" i="5"/>
  <c r="K42" i="5"/>
  <c r="C89" i="5"/>
  <c r="G24" i="12" s="1"/>
  <c r="F89" i="5"/>
  <c r="G25" i="12"/>
  <c r="I89" i="5"/>
  <c r="E89" i="5"/>
  <c r="F25" i="12" s="1"/>
  <c r="B89" i="5"/>
  <c r="H89" i="5"/>
  <c r="Y20" i="13"/>
  <c r="V20" i="13"/>
  <c r="S20" i="13"/>
  <c r="M20" i="13"/>
  <c r="J20" i="13"/>
  <c r="G20" i="13"/>
  <c r="C24" i="1"/>
  <c r="D6" i="12" s="1"/>
  <c r="F24" i="1"/>
  <c r="I24" i="1"/>
  <c r="L24" i="1"/>
  <c r="O24" i="1"/>
  <c r="B24" i="1"/>
  <c r="E24" i="1"/>
  <c r="H24" i="1"/>
  <c r="K24" i="1"/>
  <c r="N24" i="1"/>
  <c r="I81" i="5"/>
  <c r="G33" i="12"/>
  <c r="H81" i="5"/>
  <c r="F33" i="12"/>
  <c r="F81" i="5"/>
  <c r="G32" i="12"/>
  <c r="E81" i="5"/>
  <c r="F32" i="12"/>
  <c r="C81" i="5"/>
  <c r="G31" i="12" s="1"/>
  <c r="B81" i="5"/>
  <c r="F31" i="12" s="1"/>
  <c r="G77" i="5"/>
  <c r="G80" i="5"/>
  <c r="D77" i="5"/>
  <c r="D80" i="5"/>
  <c r="J80" i="5"/>
  <c r="J77" i="5"/>
  <c r="R13" i="12"/>
  <c r="S13" i="12"/>
  <c r="R14" i="12"/>
  <c r="S14" i="12"/>
  <c r="R15" i="12"/>
  <c r="S15" i="12"/>
  <c r="R16" i="12"/>
  <c r="S16" i="12"/>
  <c r="R17" i="12"/>
  <c r="T17" i="12" s="1"/>
  <c r="S17" i="12"/>
  <c r="S12" i="12"/>
  <c r="R12" i="12"/>
  <c r="P18" i="12"/>
  <c r="O18" i="12"/>
  <c r="Q17" i="12"/>
  <c r="Q16" i="12"/>
  <c r="Q15" i="12"/>
  <c r="Q18" i="12" s="1"/>
  <c r="Q14" i="12"/>
  <c r="Q13" i="12"/>
  <c r="Q12" i="12"/>
  <c r="M18" i="12"/>
  <c r="L18" i="12"/>
  <c r="N17" i="12"/>
  <c r="N16" i="12"/>
  <c r="N15" i="12"/>
  <c r="N18" i="12" s="1"/>
  <c r="N14" i="12"/>
  <c r="N13" i="12"/>
  <c r="N12" i="12"/>
  <c r="I25" i="2"/>
  <c r="H25" i="2"/>
  <c r="F21" i="12"/>
  <c r="F25" i="2"/>
  <c r="E25" i="2"/>
  <c r="C25" i="2"/>
  <c r="G19" i="12" s="1"/>
  <c r="B25" i="2"/>
  <c r="F19" i="12" s="1"/>
  <c r="G18" i="12"/>
  <c r="F18" i="12"/>
  <c r="H14" i="12"/>
  <c r="H15" i="12"/>
  <c r="H16" i="12"/>
  <c r="H18" i="12" s="1"/>
  <c r="H17" i="12"/>
  <c r="H13" i="12"/>
  <c r="H12" i="12"/>
  <c r="D17" i="12"/>
  <c r="J17" i="12" s="1"/>
  <c r="V17" i="12" s="1"/>
  <c r="O60" i="1"/>
  <c r="O75" i="1"/>
  <c r="O85" i="1"/>
  <c r="D10" i="12" s="1"/>
  <c r="J10" i="12" s="1"/>
  <c r="N60" i="1"/>
  <c r="N75" i="1"/>
  <c r="P75" i="1" s="1"/>
  <c r="N85" i="1"/>
  <c r="L60" i="1"/>
  <c r="L75" i="1"/>
  <c r="L85" i="1"/>
  <c r="K60" i="1"/>
  <c r="M60" i="1" s="1"/>
  <c r="K75" i="1"/>
  <c r="M75" i="1"/>
  <c r="K85" i="1"/>
  <c r="I60" i="1"/>
  <c r="I75" i="1"/>
  <c r="I85" i="1"/>
  <c r="H60" i="1"/>
  <c r="H75" i="1"/>
  <c r="J75" i="1" s="1"/>
  <c r="H85" i="1"/>
  <c r="F60" i="1"/>
  <c r="F75" i="1"/>
  <c r="F85" i="1"/>
  <c r="E60" i="1"/>
  <c r="E75" i="1"/>
  <c r="E85" i="1"/>
  <c r="G85" i="1" s="1"/>
  <c r="C60" i="1"/>
  <c r="C75" i="1"/>
  <c r="C85" i="1"/>
  <c r="B60" i="1"/>
  <c r="B75" i="1"/>
  <c r="B85" i="1"/>
  <c r="V24" i="13"/>
  <c r="H41" i="33"/>
  <c r="H28" i="33"/>
  <c r="E41" i="33"/>
  <c r="E28" i="33"/>
  <c r="M14" i="40"/>
  <c r="J25" i="5"/>
  <c r="D25" i="5"/>
  <c r="G25" i="5"/>
  <c r="L25" i="5"/>
  <c r="K25" i="5"/>
  <c r="D8" i="2"/>
  <c r="M8" i="2" s="1"/>
  <c r="G8" i="2"/>
  <c r="J8" i="2"/>
  <c r="L8" i="2"/>
  <c r="K8" i="2"/>
  <c r="P23" i="1"/>
  <c r="R23" i="1"/>
  <c r="Q23" i="1"/>
  <c r="M23" i="1"/>
  <c r="J23" i="1"/>
  <c r="G23" i="1"/>
  <c r="D23" i="1"/>
  <c r="P17" i="1"/>
  <c r="R17" i="1"/>
  <c r="Q17" i="1"/>
  <c r="M17" i="1"/>
  <c r="J17" i="1"/>
  <c r="G17" i="1"/>
  <c r="D17" i="1"/>
  <c r="P12" i="1"/>
  <c r="R12" i="1"/>
  <c r="Q12" i="1"/>
  <c r="M12" i="1"/>
  <c r="J12" i="1"/>
  <c r="G12" i="1"/>
  <c r="D12" i="1"/>
  <c r="Q9" i="1"/>
  <c r="S9" i="1" s="1"/>
  <c r="R9" i="1"/>
  <c r="P9" i="1"/>
  <c r="M9" i="1"/>
  <c r="J9" i="1"/>
  <c r="G9" i="1"/>
  <c r="D9" i="1"/>
  <c r="U8" i="40"/>
  <c r="U11" i="40"/>
  <c r="U13" i="40"/>
  <c r="U14" i="40"/>
  <c r="U15" i="40"/>
  <c r="U16" i="40"/>
  <c r="U17" i="40"/>
  <c r="U9" i="40"/>
  <c r="U10" i="40"/>
  <c r="U12" i="40"/>
  <c r="U19" i="40"/>
  <c r="U18" i="40"/>
  <c r="U7" i="40"/>
  <c r="T8" i="40"/>
  <c r="T11" i="40"/>
  <c r="V11" i="40" s="1"/>
  <c r="T13" i="40"/>
  <c r="T14" i="40"/>
  <c r="T15" i="40"/>
  <c r="V15" i="40" s="1"/>
  <c r="T16" i="40"/>
  <c r="V16" i="40" s="1"/>
  <c r="T17" i="40"/>
  <c r="T9" i="40"/>
  <c r="V9" i="40" s="1"/>
  <c r="T10" i="40"/>
  <c r="T12" i="40"/>
  <c r="T19" i="40"/>
  <c r="T18" i="40"/>
  <c r="V18" i="40" s="1"/>
  <c r="T7" i="40"/>
  <c r="S8" i="40"/>
  <c r="S11" i="40"/>
  <c r="S13" i="40"/>
  <c r="S14" i="40"/>
  <c r="S15" i="40"/>
  <c r="S16" i="40"/>
  <c r="S17" i="40"/>
  <c r="S9" i="40"/>
  <c r="S10" i="40"/>
  <c r="S12" i="40"/>
  <c r="S19" i="40"/>
  <c r="S18" i="40"/>
  <c r="S7" i="40"/>
  <c r="P18" i="40"/>
  <c r="M18" i="40"/>
  <c r="J18" i="40"/>
  <c r="G18" i="40"/>
  <c r="D18" i="40"/>
  <c r="P19" i="40"/>
  <c r="M19" i="40"/>
  <c r="J19" i="40"/>
  <c r="G19" i="40"/>
  <c r="D19" i="40"/>
  <c r="P12" i="40"/>
  <c r="M12" i="40"/>
  <c r="J12" i="40"/>
  <c r="G12" i="40"/>
  <c r="D12" i="40"/>
  <c r="P10" i="40"/>
  <c r="M10" i="40"/>
  <c r="J10" i="40"/>
  <c r="G10" i="40"/>
  <c r="D10" i="40"/>
  <c r="P9" i="40"/>
  <c r="M9" i="40"/>
  <c r="J9" i="40"/>
  <c r="G9" i="40"/>
  <c r="D9" i="40"/>
  <c r="P17" i="40"/>
  <c r="M17" i="40"/>
  <c r="J17" i="40"/>
  <c r="G17" i="40"/>
  <c r="D17" i="40"/>
  <c r="P16" i="40"/>
  <c r="M16" i="40"/>
  <c r="J16" i="40"/>
  <c r="G16" i="40"/>
  <c r="D16" i="40"/>
  <c r="P15" i="40"/>
  <c r="M15" i="40"/>
  <c r="J15" i="40"/>
  <c r="G15" i="40"/>
  <c r="D15" i="40"/>
  <c r="P14" i="40"/>
  <c r="J14" i="40"/>
  <c r="G14" i="40"/>
  <c r="D14" i="40"/>
  <c r="P13" i="40"/>
  <c r="M13" i="40"/>
  <c r="J13" i="40"/>
  <c r="G13" i="40"/>
  <c r="D13" i="40"/>
  <c r="P11" i="40"/>
  <c r="M11" i="40"/>
  <c r="J11" i="40"/>
  <c r="G11" i="40"/>
  <c r="D11" i="40"/>
  <c r="D20" i="40" s="1"/>
  <c r="G7" i="40"/>
  <c r="G8" i="40"/>
  <c r="P8" i="40"/>
  <c r="M8" i="40"/>
  <c r="M7" i="40"/>
  <c r="J8" i="40"/>
  <c r="D8" i="40"/>
  <c r="P7" i="40"/>
  <c r="J7" i="40"/>
  <c r="D7" i="40"/>
  <c r="R58" i="1"/>
  <c r="Q58" i="1"/>
  <c r="R57" i="1"/>
  <c r="Q57" i="1"/>
  <c r="R56" i="1"/>
  <c r="Q56" i="1"/>
  <c r="R55" i="1"/>
  <c r="S55" i="1" s="1"/>
  <c r="Q55" i="1"/>
  <c r="R54" i="1"/>
  <c r="Q54" i="1"/>
  <c r="R45" i="1"/>
  <c r="S45" i="1" s="1"/>
  <c r="Q45" i="1"/>
  <c r="R32" i="1"/>
  <c r="Q32" i="1"/>
  <c r="S32" i="1" s="1"/>
  <c r="Q10" i="1"/>
  <c r="S10" i="1" s="1"/>
  <c r="R10" i="1"/>
  <c r="Q11" i="1"/>
  <c r="R11" i="1"/>
  <c r="S11" i="1" s="1"/>
  <c r="Q13" i="1"/>
  <c r="S13" i="1" s="1"/>
  <c r="R13" i="1"/>
  <c r="Q15" i="1"/>
  <c r="R15" i="1"/>
  <c r="S15" i="1" s="1"/>
  <c r="Q16" i="1"/>
  <c r="R16" i="1"/>
  <c r="S16" i="1"/>
  <c r="Q18" i="1"/>
  <c r="S18" i="1" s="1"/>
  <c r="R18" i="1"/>
  <c r="Q19" i="1"/>
  <c r="R19" i="1"/>
  <c r="S19" i="1" s="1"/>
  <c r="Q20" i="1"/>
  <c r="S20" i="1" s="1"/>
  <c r="R20" i="1"/>
  <c r="Q21" i="1"/>
  <c r="R21" i="1"/>
  <c r="S21" i="1" s="1"/>
  <c r="Q14" i="1"/>
  <c r="R14" i="1"/>
  <c r="S14" i="1"/>
  <c r="Q7" i="1"/>
  <c r="S7" i="1" s="1"/>
  <c r="R7" i="1"/>
  <c r="R8" i="1"/>
  <c r="Q8" i="1"/>
  <c r="S8" i="1" s="1"/>
  <c r="G88" i="5"/>
  <c r="M88" i="5" s="1"/>
  <c r="J88" i="5"/>
  <c r="L88" i="5"/>
  <c r="K88" i="5"/>
  <c r="K8" i="13" s="1"/>
  <c r="K15" i="13" s="1"/>
  <c r="Q70" i="1"/>
  <c r="S70" i="1" s="1"/>
  <c r="R70" i="1"/>
  <c r="P70" i="1"/>
  <c r="M70" i="1"/>
  <c r="J70" i="1"/>
  <c r="G70" i="1"/>
  <c r="D70" i="1"/>
  <c r="D56" i="5"/>
  <c r="M56" i="5" s="1"/>
  <c r="G56" i="5"/>
  <c r="J56" i="5"/>
  <c r="C70" i="5"/>
  <c r="D31" i="12"/>
  <c r="F70" i="5"/>
  <c r="D32" i="12" s="1"/>
  <c r="I70" i="5"/>
  <c r="B70" i="5"/>
  <c r="C31" i="12" s="1"/>
  <c r="E70" i="5"/>
  <c r="H70" i="5"/>
  <c r="C33" i="12" s="1"/>
  <c r="I33" i="12" s="1"/>
  <c r="U33" i="12" s="1"/>
  <c r="O34" i="12"/>
  <c r="P34" i="12"/>
  <c r="D26" i="12"/>
  <c r="E24" i="12"/>
  <c r="L26" i="12"/>
  <c r="M26" i="12"/>
  <c r="O26" i="12"/>
  <c r="P26" i="12"/>
  <c r="C12" i="2"/>
  <c r="D19" i="12" s="1"/>
  <c r="F12" i="2"/>
  <c r="G12" i="2" s="1"/>
  <c r="I12" i="2"/>
  <c r="B12" i="2"/>
  <c r="C19" i="12" s="1"/>
  <c r="E12" i="2"/>
  <c r="H12" i="2"/>
  <c r="L22" i="12"/>
  <c r="M22" i="12"/>
  <c r="O22" i="12"/>
  <c r="P22" i="12"/>
  <c r="D14" i="13"/>
  <c r="B9" i="9"/>
  <c r="E9" i="9"/>
  <c r="H9" i="9"/>
  <c r="J9" i="9" s="1"/>
  <c r="K9" i="9"/>
  <c r="B9" i="11"/>
  <c r="F6" i="12" s="1"/>
  <c r="E9" i="11"/>
  <c r="H9" i="11"/>
  <c r="K9" i="11"/>
  <c r="N9" i="11"/>
  <c r="F10" i="12" s="1"/>
  <c r="C9" i="9"/>
  <c r="F9" i="9"/>
  <c r="I9" i="9"/>
  <c r="I9" i="11"/>
  <c r="C9" i="11"/>
  <c r="F9" i="11"/>
  <c r="L9" i="11"/>
  <c r="G9" i="12" s="1"/>
  <c r="O9" i="11"/>
  <c r="G10" i="12" s="1"/>
  <c r="K18" i="5"/>
  <c r="K19" i="5"/>
  <c r="K24" i="5"/>
  <c r="K23" i="5"/>
  <c r="K21" i="5"/>
  <c r="K22" i="5"/>
  <c r="K27" i="5"/>
  <c r="K20" i="5"/>
  <c r="P14" i="13"/>
  <c r="L18" i="5"/>
  <c r="L19" i="5"/>
  <c r="L22" i="5"/>
  <c r="L27" i="5"/>
  <c r="L21" i="5"/>
  <c r="L23" i="5"/>
  <c r="L24" i="5"/>
  <c r="L20" i="5"/>
  <c r="P9" i="13"/>
  <c r="P11" i="13"/>
  <c r="K35" i="5"/>
  <c r="K36" i="5"/>
  <c r="L35" i="5"/>
  <c r="L36" i="5"/>
  <c r="S9" i="13"/>
  <c r="S11" i="13"/>
  <c r="E25" i="13"/>
  <c r="F25" i="13"/>
  <c r="K25" i="13"/>
  <c r="L25" i="13"/>
  <c r="W25" i="13"/>
  <c r="X25" i="13"/>
  <c r="V18" i="13"/>
  <c r="V19" i="13"/>
  <c r="V11" i="13"/>
  <c r="V10" i="13"/>
  <c r="V9" i="13"/>
  <c r="V8" i="13"/>
  <c r="Y18" i="13"/>
  <c r="Y19" i="13"/>
  <c r="Y24" i="13"/>
  <c r="Y17" i="13"/>
  <c r="S24" i="13"/>
  <c r="M19" i="13"/>
  <c r="M24" i="13"/>
  <c r="J19" i="13"/>
  <c r="G19" i="13"/>
  <c r="G24" i="13"/>
  <c r="Q21" i="12"/>
  <c r="Q20" i="12"/>
  <c r="Q19" i="12"/>
  <c r="L23" i="2"/>
  <c r="K23" i="2"/>
  <c r="J23" i="2"/>
  <c r="G23" i="2"/>
  <c r="D23" i="2"/>
  <c r="L22" i="2"/>
  <c r="K22" i="2"/>
  <c r="J22" i="2"/>
  <c r="G22" i="2"/>
  <c r="D22" i="2"/>
  <c r="L20" i="2"/>
  <c r="K20" i="2"/>
  <c r="J20" i="2"/>
  <c r="M20" i="2" s="1"/>
  <c r="G20" i="2"/>
  <c r="D20" i="2"/>
  <c r="D36" i="5"/>
  <c r="M36" i="5" s="1"/>
  <c r="G36" i="5"/>
  <c r="J36" i="5"/>
  <c r="D6" i="5"/>
  <c r="G6" i="5"/>
  <c r="M6" i="5" s="1"/>
  <c r="J6" i="5"/>
  <c r="P14" i="1"/>
  <c r="M14" i="1"/>
  <c r="J14" i="1"/>
  <c r="G14" i="1"/>
  <c r="D14" i="1"/>
  <c r="D27" i="5"/>
  <c r="G27" i="5"/>
  <c r="J27" i="5"/>
  <c r="P55" i="1"/>
  <c r="M55" i="1"/>
  <c r="J55" i="1"/>
  <c r="G55" i="1"/>
  <c r="D55" i="1"/>
  <c r="J7" i="9"/>
  <c r="G68" i="5"/>
  <c r="D68" i="5"/>
  <c r="J68" i="5"/>
  <c r="P21" i="1"/>
  <c r="M21" i="1"/>
  <c r="J21" i="1"/>
  <c r="G21" i="1"/>
  <c r="D21" i="1"/>
  <c r="J67" i="5"/>
  <c r="M67" i="5" s="1"/>
  <c r="G67" i="5"/>
  <c r="D67" i="5"/>
  <c r="P57" i="1"/>
  <c r="M57" i="1"/>
  <c r="J57" i="1"/>
  <c r="G57" i="1"/>
  <c r="D57" i="1"/>
  <c r="Q71" i="1"/>
  <c r="S71" i="1" s="1"/>
  <c r="R71" i="1"/>
  <c r="P71" i="1"/>
  <c r="M71" i="1"/>
  <c r="J71" i="1"/>
  <c r="G71" i="1"/>
  <c r="D71" i="1"/>
  <c r="D72" i="1"/>
  <c r="D58" i="5"/>
  <c r="G58" i="5"/>
  <c r="J58" i="5"/>
  <c r="D24" i="5"/>
  <c r="G24" i="5"/>
  <c r="J24" i="5"/>
  <c r="D22" i="5"/>
  <c r="J22" i="5"/>
  <c r="G22" i="5"/>
  <c r="D42" i="5"/>
  <c r="G42" i="5"/>
  <c r="J42" i="5"/>
  <c r="D53" i="5"/>
  <c r="G53" i="5"/>
  <c r="J53" i="5"/>
  <c r="D8" i="5"/>
  <c r="G8" i="5"/>
  <c r="J8" i="5"/>
  <c r="D55" i="5"/>
  <c r="G55" i="5"/>
  <c r="J55" i="5"/>
  <c r="D69" i="5"/>
  <c r="G69" i="5"/>
  <c r="J69" i="5"/>
  <c r="D54" i="5"/>
  <c r="G54" i="5"/>
  <c r="J54" i="5"/>
  <c r="D52" i="5"/>
  <c r="G52" i="5"/>
  <c r="J52" i="5"/>
  <c r="D51" i="5"/>
  <c r="G51" i="5"/>
  <c r="J51" i="5"/>
  <c r="M51" i="5" s="1"/>
  <c r="D50" i="5"/>
  <c r="M50" i="5" s="1"/>
  <c r="G50" i="5"/>
  <c r="J50" i="5"/>
  <c r="D49" i="5"/>
  <c r="G49" i="5"/>
  <c r="J49" i="5"/>
  <c r="D48" i="5"/>
  <c r="G48" i="5"/>
  <c r="J48" i="5"/>
  <c r="D35" i="5"/>
  <c r="G35" i="5"/>
  <c r="J35" i="5"/>
  <c r="D20" i="5"/>
  <c r="M20" i="5" s="1"/>
  <c r="G20" i="5"/>
  <c r="J20" i="5"/>
  <c r="D18" i="5"/>
  <c r="G18" i="5"/>
  <c r="J18" i="5"/>
  <c r="D21" i="5"/>
  <c r="G21" i="5"/>
  <c r="J21" i="5"/>
  <c r="D23" i="5"/>
  <c r="G23" i="5"/>
  <c r="J23" i="5"/>
  <c r="M23" i="5" s="1"/>
  <c r="D19" i="5"/>
  <c r="M19" i="5" s="1"/>
  <c r="G19" i="5"/>
  <c r="J19" i="5"/>
  <c r="M17" i="13"/>
  <c r="M18" i="13"/>
  <c r="M9" i="13"/>
  <c r="M10" i="13"/>
  <c r="M11" i="13"/>
  <c r="M14" i="13"/>
  <c r="M7" i="13"/>
  <c r="J17" i="13"/>
  <c r="J18" i="13"/>
  <c r="G17" i="13"/>
  <c r="G18" i="13"/>
  <c r="Y9" i="13"/>
  <c r="Y10" i="13"/>
  <c r="Y11" i="13"/>
  <c r="Y14" i="13"/>
  <c r="J8" i="13"/>
  <c r="J9" i="13"/>
  <c r="J14" i="13"/>
  <c r="G7" i="13"/>
  <c r="G8" i="13"/>
  <c r="G9" i="13"/>
  <c r="G11" i="13"/>
  <c r="G14" i="13"/>
  <c r="J7" i="13"/>
  <c r="D9" i="2"/>
  <c r="G9" i="2"/>
  <c r="J9" i="2"/>
  <c r="K9" i="2"/>
  <c r="L9" i="2"/>
  <c r="D10" i="2"/>
  <c r="M10" i="2" s="1"/>
  <c r="G10" i="2"/>
  <c r="J10" i="2"/>
  <c r="L10" i="2"/>
  <c r="K10" i="2"/>
  <c r="D7" i="2"/>
  <c r="G7" i="2"/>
  <c r="J7" i="2"/>
  <c r="M7" i="2" s="1"/>
  <c r="L7" i="2"/>
  <c r="K7" i="2"/>
  <c r="D32" i="1"/>
  <c r="D45" i="1"/>
  <c r="G32" i="1"/>
  <c r="G45" i="1"/>
  <c r="J32" i="1"/>
  <c r="J45" i="1"/>
  <c r="M32" i="1"/>
  <c r="M45" i="1"/>
  <c r="P32" i="1"/>
  <c r="P45" i="1"/>
  <c r="D83" i="1"/>
  <c r="G18" i="1"/>
  <c r="D11" i="1"/>
  <c r="G11" i="1"/>
  <c r="J11" i="1"/>
  <c r="M11" i="1"/>
  <c r="P11" i="1"/>
  <c r="Q83" i="1"/>
  <c r="S83" i="1" s="1"/>
  <c r="R83" i="1"/>
  <c r="P83" i="1"/>
  <c r="M83" i="1"/>
  <c r="J83" i="1"/>
  <c r="G83" i="1"/>
  <c r="Q73" i="1"/>
  <c r="S73" i="1" s="1"/>
  <c r="R73" i="1"/>
  <c r="P73" i="1"/>
  <c r="M73" i="1"/>
  <c r="J73" i="1"/>
  <c r="G73" i="1"/>
  <c r="D73" i="1"/>
  <c r="Q72" i="1"/>
  <c r="R72" i="1"/>
  <c r="P72" i="1"/>
  <c r="M72" i="1"/>
  <c r="J72" i="1"/>
  <c r="G72" i="1"/>
  <c r="Q69" i="1"/>
  <c r="R69" i="1"/>
  <c r="S69" i="1" s="1"/>
  <c r="P69" i="1"/>
  <c r="M69" i="1"/>
  <c r="J69" i="1"/>
  <c r="G69" i="1"/>
  <c r="D69" i="1"/>
  <c r="Q68" i="1"/>
  <c r="S68" i="1" s="1"/>
  <c r="R68" i="1"/>
  <c r="P68" i="1"/>
  <c r="M68" i="1"/>
  <c r="J68" i="1"/>
  <c r="G68" i="1"/>
  <c r="D68" i="1"/>
  <c r="P58" i="1"/>
  <c r="M58" i="1"/>
  <c r="J58" i="1"/>
  <c r="G58" i="1"/>
  <c r="D58" i="1"/>
  <c r="P56" i="1"/>
  <c r="M56" i="1"/>
  <c r="J56" i="1"/>
  <c r="G56" i="1"/>
  <c r="D56" i="1"/>
  <c r="P54" i="1"/>
  <c r="M54" i="1"/>
  <c r="J54" i="1"/>
  <c r="G54" i="1"/>
  <c r="D54" i="1"/>
  <c r="P18" i="1"/>
  <c r="M18" i="1"/>
  <c r="J18" i="1"/>
  <c r="D18" i="1"/>
  <c r="P20" i="1"/>
  <c r="P19" i="1"/>
  <c r="P15" i="1"/>
  <c r="P16" i="1"/>
  <c r="P13" i="1"/>
  <c r="P10" i="1"/>
  <c r="P8" i="1"/>
  <c r="P7" i="1"/>
  <c r="M20" i="1"/>
  <c r="M19" i="1"/>
  <c r="M15" i="1"/>
  <c r="M16" i="1"/>
  <c r="M13" i="1"/>
  <c r="M10" i="1"/>
  <c r="M8" i="1"/>
  <c r="M7" i="1"/>
  <c r="J20" i="1"/>
  <c r="J19" i="1"/>
  <c r="J15" i="1"/>
  <c r="J16" i="1"/>
  <c r="J13" i="1"/>
  <c r="J10" i="1"/>
  <c r="J8" i="1"/>
  <c r="J7" i="1"/>
  <c r="G20" i="1"/>
  <c r="G19" i="1"/>
  <c r="G15" i="1"/>
  <c r="G16" i="1"/>
  <c r="G13" i="1"/>
  <c r="G10" i="1"/>
  <c r="G8" i="1"/>
  <c r="G7" i="1"/>
  <c r="D8" i="1"/>
  <c r="D10" i="1"/>
  <c r="D13" i="1"/>
  <c r="D16" i="1"/>
  <c r="D15" i="1"/>
  <c r="D19" i="1"/>
  <c r="D20" i="1"/>
  <c r="D7" i="1"/>
  <c r="L9" i="9"/>
  <c r="M9" i="9" s="1"/>
  <c r="N7" i="9"/>
  <c r="P7" i="9" s="1"/>
  <c r="O7" i="9"/>
  <c r="M7" i="9"/>
  <c r="G7" i="9"/>
  <c r="D7" i="9"/>
  <c r="Q7" i="11"/>
  <c r="R7" i="11"/>
  <c r="P7" i="11"/>
  <c r="M7" i="11"/>
  <c r="J7" i="11"/>
  <c r="G7" i="11"/>
  <c r="D7" i="11"/>
  <c r="R24" i="12"/>
  <c r="R26" i="12" s="1"/>
  <c r="S24" i="12"/>
  <c r="S26" i="12" s="1"/>
  <c r="T25" i="12"/>
  <c r="Q24" i="12"/>
  <c r="Q26" i="12" s="1"/>
  <c r="Q25" i="12"/>
  <c r="N24" i="12"/>
  <c r="N26" i="12" s="1"/>
  <c r="N25" i="12"/>
  <c r="E25" i="12"/>
  <c r="C26" i="12"/>
  <c r="R19" i="12"/>
  <c r="S19" i="12"/>
  <c r="S20" i="12"/>
  <c r="R21" i="12"/>
  <c r="S21" i="12"/>
  <c r="N19" i="12"/>
  <c r="N20" i="12"/>
  <c r="N22" i="12" s="1"/>
  <c r="N21" i="12"/>
  <c r="T21" i="12" s="1"/>
  <c r="Q31" i="12"/>
  <c r="Q32" i="12"/>
  <c r="Q33" i="12"/>
  <c r="R20" i="12"/>
  <c r="R22" i="12" s="1"/>
  <c r="S14" i="13"/>
  <c r="J20" i="11"/>
  <c r="G20" i="11"/>
  <c r="T16" i="12"/>
  <c r="S28" i="12"/>
  <c r="P24" i="13"/>
  <c r="G20" i="12"/>
  <c r="D9" i="9"/>
  <c r="S18" i="12"/>
  <c r="T12" i="12"/>
  <c r="J12" i="12"/>
  <c r="V12" i="12"/>
  <c r="S32" i="12"/>
  <c r="R33" i="12"/>
  <c r="R29" i="12"/>
  <c r="G9" i="9"/>
  <c r="W7" i="13"/>
  <c r="T19" i="12"/>
  <c r="S31" i="12"/>
  <c r="D9" i="5"/>
  <c r="K25" i="2"/>
  <c r="H10" i="13" s="1"/>
  <c r="C20" i="12"/>
  <c r="D12" i="2"/>
  <c r="V17" i="40"/>
  <c r="V13" i="40"/>
  <c r="I33" i="33"/>
  <c r="I31" i="33"/>
  <c r="V19" i="40"/>
  <c r="I14" i="12"/>
  <c r="U14" i="12" s="1"/>
  <c r="D96" i="1"/>
  <c r="G59" i="5"/>
  <c r="M78" i="5"/>
  <c r="Q9" i="11"/>
  <c r="J13" i="12"/>
  <c r="K13" i="12" s="1"/>
  <c r="I13" i="12"/>
  <c r="S18" i="11"/>
  <c r="D9" i="11"/>
  <c r="D60" i="1"/>
  <c r="S42" i="1"/>
  <c r="S54" i="1"/>
  <c r="D75" i="1"/>
  <c r="J96" i="1"/>
  <c r="M85" i="1"/>
  <c r="P96" i="1"/>
  <c r="D85" i="1"/>
  <c r="S33" i="1"/>
  <c r="S22" i="1"/>
  <c r="U13" i="12"/>
  <c r="J24" i="1"/>
  <c r="Q85" i="1"/>
  <c r="B11" i="13" s="1"/>
  <c r="I40" i="33"/>
  <c r="I41" i="33"/>
  <c r="I30" i="33"/>
  <c r="I24" i="33"/>
  <c r="K89" i="5"/>
  <c r="G41" i="5"/>
  <c r="D39" i="5"/>
  <c r="M12" i="5"/>
  <c r="M13" i="5"/>
  <c r="G39" i="5"/>
  <c r="T7" i="13"/>
  <c r="T15" i="13" s="1"/>
  <c r="D41" i="5"/>
  <c r="D13" i="5"/>
  <c r="K28" i="5"/>
  <c r="N8" i="13" s="1"/>
  <c r="N15" i="13" s="1"/>
  <c r="M35" i="5"/>
  <c r="M42" i="5"/>
  <c r="M58" i="5"/>
  <c r="L9" i="5"/>
  <c r="O7" i="13" s="1"/>
  <c r="L39" i="5"/>
  <c r="R7" i="13" s="1"/>
  <c r="M79" i="5"/>
  <c r="J32" i="12"/>
  <c r="V32" i="12" s="1"/>
  <c r="L81" i="5"/>
  <c r="J89" i="5"/>
  <c r="J24" i="12"/>
  <c r="V24" i="12" s="1"/>
  <c r="L70" i="5"/>
  <c r="J13" i="5"/>
  <c r="J11" i="5"/>
  <c r="E60" i="5"/>
  <c r="F28" i="12"/>
  <c r="H25" i="12"/>
  <c r="I25" i="12"/>
  <c r="P12" i="13"/>
  <c r="D70" i="5"/>
  <c r="L89" i="5"/>
  <c r="L8" i="13" s="1"/>
  <c r="L15" i="13" s="1"/>
  <c r="V14" i="13"/>
  <c r="H29" i="5"/>
  <c r="C29" i="12" s="1"/>
  <c r="G9" i="5"/>
  <c r="G28" i="5"/>
  <c r="N7" i="13"/>
  <c r="K41" i="5"/>
  <c r="Q10" i="13" s="1"/>
  <c r="G89" i="5"/>
  <c r="M8" i="5"/>
  <c r="J19" i="12"/>
  <c r="V19" i="12" s="1"/>
  <c r="E19" i="12"/>
  <c r="H19" i="12"/>
  <c r="I19" i="12"/>
  <c r="D21" i="12"/>
  <c r="D25" i="2"/>
  <c r="L25" i="2"/>
  <c r="I10" i="13" s="1"/>
  <c r="J70" i="5"/>
  <c r="H10" i="12"/>
  <c r="S20" i="40"/>
  <c r="E17" i="12"/>
  <c r="I17" i="12"/>
  <c r="U17" i="12" s="1"/>
  <c r="W17" i="12" s="1"/>
  <c r="H33" i="12"/>
  <c r="K81" i="5"/>
  <c r="J39" i="5"/>
  <c r="L59" i="5"/>
  <c r="K59" i="5"/>
  <c r="Q8" i="13" s="1"/>
  <c r="S8" i="13" s="1"/>
  <c r="D33" i="12"/>
  <c r="D34" i="12" s="1"/>
  <c r="J9" i="5"/>
  <c r="S7" i="11"/>
  <c r="S56" i="1"/>
  <c r="P20" i="40"/>
  <c r="V8" i="40"/>
  <c r="V7" i="40"/>
  <c r="I16" i="12"/>
  <c r="U16" i="12" s="1"/>
  <c r="W16" i="12" s="1"/>
  <c r="E16" i="12"/>
  <c r="S17" i="1"/>
  <c r="P24" i="1"/>
  <c r="V7" i="13"/>
  <c r="V15" i="13" s="1"/>
  <c r="H60" i="5"/>
  <c r="F29" i="12" s="1"/>
  <c r="K39" i="5"/>
  <c r="Q7" i="13" s="1"/>
  <c r="I60" i="5"/>
  <c r="G29" i="12" s="1"/>
  <c r="J41" i="5"/>
  <c r="I29" i="5"/>
  <c r="D29" i="12" s="1"/>
  <c r="J29" i="12" s="1"/>
  <c r="L28" i="5"/>
  <c r="L29" i="5" s="1"/>
  <c r="M9" i="11"/>
  <c r="Q60" i="1"/>
  <c r="B9" i="13" s="1"/>
  <c r="V12" i="40"/>
  <c r="V10" i="40"/>
  <c r="M20" i="40"/>
  <c r="T20" i="40"/>
  <c r="D15" i="12"/>
  <c r="J15" i="12" s="1"/>
  <c r="V15" i="12" s="1"/>
  <c r="S44" i="1"/>
  <c r="C18" i="12"/>
  <c r="I15" i="12"/>
  <c r="U15" i="12" s="1"/>
  <c r="W15" i="12" s="1"/>
  <c r="M24" i="1"/>
  <c r="D9" i="12"/>
  <c r="C9" i="12"/>
  <c r="K19" i="12"/>
  <c r="K17" i="12"/>
  <c r="R8" i="13"/>
  <c r="M59" i="5"/>
  <c r="J33" i="12"/>
  <c r="O8" i="13"/>
  <c r="H29" i="12"/>
  <c r="M41" i="5"/>
  <c r="E15" i="12"/>
  <c r="J9" i="12"/>
  <c r="E9" i="12"/>
  <c r="Z9" i="13"/>
  <c r="V21" i="13"/>
  <c r="T25" i="13"/>
  <c r="P21" i="13"/>
  <c r="M34" i="12"/>
  <c r="V17" i="13"/>
  <c r="V25" i="13" s="1"/>
  <c r="R10" i="12"/>
  <c r="I10" i="46"/>
  <c r="E10" i="46"/>
  <c r="O7" i="12" s="1"/>
  <c r="Q7" i="12" s="1"/>
  <c r="H10" i="46"/>
  <c r="O8" i="12" s="1"/>
  <c r="AA24" i="13"/>
  <c r="R58" i="45"/>
  <c r="C20" i="13" s="1"/>
  <c r="AA20" i="13" s="1"/>
  <c r="E90" i="45"/>
  <c r="L7" i="12" s="1"/>
  <c r="Q79" i="45"/>
  <c r="B22" i="13" s="1"/>
  <c r="Z22" i="13" s="1"/>
  <c r="Q58" i="45"/>
  <c r="B20" i="13" s="1"/>
  <c r="Z20" i="13" s="1"/>
  <c r="Q33" i="45"/>
  <c r="B18" i="13" s="1"/>
  <c r="Z18" i="13" s="1"/>
  <c r="H90" i="45"/>
  <c r="L8" i="12" s="1"/>
  <c r="K17" i="44"/>
  <c r="J17" i="44"/>
  <c r="L17" i="44"/>
  <c r="D17" i="44"/>
  <c r="G17" i="44"/>
  <c r="J42" i="44"/>
  <c r="K42" i="44"/>
  <c r="H43" i="44"/>
  <c r="M9" i="44"/>
  <c r="K26" i="13"/>
  <c r="L26" i="13"/>
  <c r="H176" i="43"/>
  <c r="E176" i="43"/>
  <c r="D83" i="43"/>
  <c r="J83" i="43"/>
  <c r="D175" i="43"/>
  <c r="M138" i="43"/>
  <c r="M139" i="43"/>
  <c r="K83" i="43"/>
  <c r="D139" i="43"/>
  <c r="M91" i="43"/>
  <c r="M92" i="43"/>
  <c r="G59" i="43"/>
  <c r="M62" i="43"/>
  <c r="I108" i="32"/>
  <c r="M108" i="32"/>
  <c r="Q53" i="32"/>
  <c r="O72" i="32"/>
  <c r="C108" i="32"/>
  <c r="G108" i="32"/>
  <c r="O81" i="32"/>
  <c r="E108" i="32"/>
  <c r="D108" i="32"/>
  <c r="N93" i="32"/>
  <c r="O96" i="32"/>
  <c r="H107" i="32"/>
  <c r="H61" i="32"/>
  <c r="O71" i="32"/>
  <c r="O76" i="32"/>
  <c r="O78" i="32"/>
  <c r="O82" i="32"/>
  <c r="O84" i="32" s="1"/>
  <c r="O88" i="32"/>
  <c r="O90" i="32" s="1"/>
  <c r="O92" i="32"/>
  <c r="O93" i="32"/>
  <c r="H97" i="32"/>
  <c r="N104" i="32"/>
  <c r="O106" i="32"/>
  <c r="H79" i="32"/>
  <c r="O75" i="32"/>
  <c r="J108" i="32"/>
  <c r="O87" i="32"/>
  <c r="N97" i="32"/>
  <c r="N107" i="32"/>
  <c r="I54" i="33"/>
  <c r="O107" i="32"/>
  <c r="O95" i="32"/>
  <c r="O97" i="32" s="1"/>
  <c r="N79" i="32"/>
  <c r="H93" i="32"/>
  <c r="H84" i="32"/>
  <c r="O86" i="32"/>
  <c r="K61" i="32"/>
  <c r="Q56" i="32"/>
  <c r="Q48" i="32"/>
  <c r="Q50" i="32" s="1"/>
  <c r="Q46" i="32"/>
  <c r="B61" i="32"/>
  <c r="F61" i="32"/>
  <c r="P50" i="32"/>
  <c r="Q49" i="32"/>
  <c r="Q59" i="32"/>
  <c r="Q60" i="32" s="1"/>
  <c r="E61" i="32"/>
  <c r="Q55" i="32"/>
  <c r="Q47" i="32"/>
  <c r="M61" i="32"/>
  <c r="G61" i="32"/>
  <c r="C61" i="32"/>
  <c r="I50" i="32"/>
  <c r="N61" i="32"/>
  <c r="J61" i="32"/>
  <c r="L61" i="32"/>
  <c r="P57" i="32"/>
  <c r="D61" i="32"/>
  <c r="I57" i="32"/>
  <c r="Q52" i="32"/>
  <c r="Q54" i="32"/>
  <c r="Q42" i="32"/>
  <c r="Q43" i="32" s="1"/>
  <c r="Q17" i="32"/>
  <c r="Q33" i="32"/>
  <c r="Q29" i="32"/>
  <c r="Q18" i="32"/>
  <c r="Q14" i="32"/>
  <c r="Q10" i="32"/>
  <c r="Q30" i="32"/>
  <c r="Q25" i="32"/>
  <c r="Q8" i="32"/>
  <c r="Q12" i="32"/>
  <c r="Q28" i="32"/>
  <c r="Q35" i="32" s="1"/>
  <c r="Q23" i="32"/>
  <c r="Q32" i="32"/>
  <c r="Q20" i="32"/>
  <c r="Q15" i="32"/>
  <c r="Q11" i="32"/>
  <c r="Q7" i="32"/>
  <c r="Q13" i="32"/>
  <c r="Q9" i="32"/>
  <c r="Q26" i="32"/>
  <c r="Q19" i="32"/>
  <c r="Q27" i="32"/>
  <c r="Q34" i="32"/>
  <c r="Q31" i="32"/>
  <c r="I21" i="32"/>
  <c r="P21" i="32"/>
  <c r="P61" i="32" s="1"/>
  <c r="Q16" i="32"/>
  <c r="P35" i="32"/>
  <c r="Q24" i="32"/>
  <c r="I35" i="32"/>
  <c r="M8" i="13"/>
  <c r="M15" i="13" s="1"/>
  <c r="P18" i="13"/>
  <c r="J59" i="43"/>
  <c r="L55" i="43"/>
  <c r="K55" i="43"/>
  <c r="J55" i="43"/>
  <c r="M52" i="43"/>
  <c r="K59" i="43"/>
  <c r="L73" i="43"/>
  <c r="K73" i="43"/>
  <c r="M63" i="43"/>
  <c r="M64" i="43"/>
  <c r="M67" i="43"/>
  <c r="M68" i="43"/>
  <c r="M71" i="43"/>
  <c r="M72" i="43"/>
  <c r="M80" i="43"/>
  <c r="M81" i="43"/>
  <c r="L83" i="43"/>
  <c r="G89" i="43"/>
  <c r="D89" i="43"/>
  <c r="K89" i="43"/>
  <c r="J89" i="43"/>
  <c r="M123" i="43"/>
  <c r="E163" i="43"/>
  <c r="L133" i="43"/>
  <c r="K133" i="43"/>
  <c r="M132" i="43"/>
  <c r="H163" i="43"/>
  <c r="J176" i="43"/>
  <c r="M188" i="43"/>
  <c r="M189" i="43"/>
  <c r="F93" i="43"/>
  <c r="O93" i="43"/>
  <c r="M19" i="43"/>
  <c r="M20" i="43"/>
  <c r="M22" i="43"/>
  <c r="M30" i="43"/>
  <c r="M35" i="43"/>
  <c r="M141" i="43"/>
  <c r="M146" i="43" s="1"/>
  <c r="M143" i="43"/>
  <c r="M144" i="43"/>
  <c r="I163" i="43"/>
  <c r="I177" i="43" s="1"/>
  <c r="D176" i="43"/>
  <c r="L176" i="43"/>
  <c r="F176" i="43"/>
  <c r="M36" i="43"/>
  <c r="M37" i="43"/>
  <c r="I93" i="43"/>
  <c r="M38" i="43"/>
  <c r="M44" i="43"/>
  <c r="M57" i="43"/>
  <c r="M59" i="43"/>
  <c r="M155" i="43"/>
  <c r="M156" i="43"/>
  <c r="G176" i="43"/>
  <c r="Q93" i="43"/>
  <c r="G83" i="43"/>
  <c r="D146" i="43"/>
  <c r="D163" i="43" s="1"/>
  <c r="M88" i="43"/>
  <c r="M26" i="43"/>
  <c r="M34" i="43"/>
  <c r="B163" i="43"/>
  <c r="B177" i="43" s="1"/>
  <c r="G146" i="43"/>
  <c r="L146" i="43"/>
  <c r="K146" i="43"/>
  <c r="M145" i="43"/>
  <c r="C93" i="43"/>
  <c r="M174" i="43"/>
  <c r="M175" i="43"/>
  <c r="M46" i="43"/>
  <c r="M47" i="43" s="1"/>
  <c r="J127" i="43"/>
  <c r="M119" i="43"/>
  <c r="M120" i="43"/>
  <c r="L127" i="43"/>
  <c r="M124" i="43"/>
  <c r="C163" i="43"/>
  <c r="J133" i="43"/>
  <c r="G133" i="43"/>
  <c r="D133" i="43"/>
  <c r="F163" i="43"/>
  <c r="F177" i="43" s="1"/>
  <c r="M10" i="43"/>
  <c r="M9" i="43"/>
  <c r="M13" i="43"/>
  <c r="M25" i="43"/>
  <c r="M29" i="43"/>
  <c r="M7" i="43"/>
  <c r="M11" i="43"/>
  <c r="M15" i="43"/>
  <c r="M23" i="43"/>
  <c r="M24" i="43"/>
  <c r="M27" i="43"/>
  <c r="G73" i="43"/>
  <c r="G55" i="43"/>
  <c r="G127" i="43"/>
  <c r="G163" i="43" s="1"/>
  <c r="M142" i="43"/>
  <c r="N93" i="43"/>
  <c r="M86" i="43"/>
  <c r="M135" i="43"/>
  <c r="M136" i="43"/>
  <c r="H93" i="43"/>
  <c r="H177" i="43" s="1"/>
  <c r="M131" i="43"/>
  <c r="D55" i="43"/>
  <c r="M158" i="43"/>
  <c r="M159" i="43" s="1"/>
  <c r="D127" i="43"/>
  <c r="M130" i="43"/>
  <c r="M133" i="43" s="1"/>
  <c r="M85" i="43"/>
  <c r="B93" i="43"/>
  <c r="M161" i="43"/>
  <c r="M162" i="43" s="1"/>
  <c r="D17" i="43"/>
  <c r="L17" i="43"/>
  <c r="K17" i="43"/>
  <c r="M8" i="43"/>
  <c r="M12" i="43"/>
  <c r="M14" i="43"/>
  <c r="M16" i="43"/>
  <c r="M28" i="43"/>
  <c r="J73" i="43"/>
  <c r="M171" i="43"/>
  <c r="M172" i="43" s="1"/>
  <c r="M176" i="43" s="1"/>
  <c r="E93" i="43"/>
  <c r="E177" i="43" s="1"/>
  <c r="M6" i="43"/>
  <c r="J17" i="43"/>
  <c r="M17" i="43" l="1"/>
  <c r="L163" i="43"/>
  <c r="C177" i="43"/>
  <c r="I61" i="32"/>
  <c r="E33" i="12"/>
  <c r="C32" i="12"/>
  <c r="G70" i="5"/>
  <c r="K70" i="5"/>
  <c r="J31" i="12"/>
  <c r="V31" i="12" s="1"/>
  <c r="E31" i="12"/>
  <c r="D8" i="12"/>
  <c r="R60" i="1"/>
  <c r="P85" i="1"/>
  <c r="C10" i="12"/>
  <c r="I10" i="12" s="1"/>
  <c r="K10" i="12" s="1"/>
  <c r="H31" i="12"/>
  <c r="F34" i="12"/>
  <c r="H32" i="12"/>
  <c r="G34" i="12"/>
  <c r="C8" i="12"/>
  <c r="Q24" i="1"/>
  <c r="E12" i="12"/>
  <c r="I12" i="12"/>
  <c r="K12" i="12" s="1"/>
  <c r="G96" i="1"/>
  <c r="Q96" i="1"/>
  <c r="B13" i="13" s="1"/>
  <c r="F29" i="5"/>
  <c r="D28" i="12" s="1"/>
  <c r="G11" i="5"/>
  <c r="S40" i="1"/>
  <c r="M9" i="46"/>
  <c r="M10" i="46" s="1"/>
  <c r="K10" i="46"/>
  <c r="H24" i="13" s="1"/>
  <c r="V26" i="13"/>
  <c r="G7" i="12"/>
  <c r="G9" i="11"/>
  <c r="O9" i="9"/>
  <c r="F8" i="12"/>
  <c r="J9" i="11"/>
  <c r="C21" i="12"/>
  <c r="K12" i="2"/>
  <c r="E10" i="13" s="1"/>
  <c r="J12" i="2"/>
  <c r="M12" i="2" s="1"/>
  <c r="G25" i="2"/>
  <c r="F20" i="12"/>
  <c r="G21" i="12"/>
  <c r="G22" i="12" s="1"/>
  <c r="J25" i="2"/>
  <c r="R18" i="12"/>
  <c r="T18" i="12" s="1"/>
  <c r="T13" i="12"/>
  <c r="P20" i="11"/>
  <c r="R20" i="11"/>
  <c r="I13" i="13" s="1"/>
  <c r="G43" i="5"/>
  <c r="G60" i="5" s="1"/>
  <c r="F60" i="5"/>
  <c r="G28" i="12" s="1"/>
  <c r="K43" i="5"/>
  <c r="Q12" i="13" s="1"/>
  <c r="B60" i="5"/>
  <c r="F27" i="12" s="1"/>
  <c r="H27" i="12" s="1"/>
  <c r="H30" i="12" s="1"/>
  <c r="D59" i="5"/>
  <c r="D43" i="5"/>
  <c r="C60" i="5"/>
  <c r="G27" i="12" s="1"/>
  <c r="G30" i="12" s="1"/>
  <c r="L43" i="5"/>
  <c r="R12" i="13" s="1"/>
  <c r="AA12" i="13" s="1"/>
  <c r="P9" i="46"/>
  <c r="P10" i="46" s="1"/>
  <c r="O10" i="46"/>
  <c r="P10" i="12" s="1"/>
  <c r="Q10" i="12" s="1"/>
  <c r="O69" i="32"/>
  <c r="Q21" i="32"/>
  <c r="Q57" i="32"/>
  <c r="AB20" i="13"/>
  <c r="T26" i="13"/>
  <c r="M25" i="2"/>
  <c r="M70" i="5"/>
  <c r="J20" i="40"/>
  <c r="G20" i="40"/>
  <c r="D24" i="1"/>
  <c r="J25" i="12"/>
  <c r="V25" i="12" s="1"/>
  <c r="V26" i="12" s="1"/>
  <c r="G26" i="12"/>
  <c r="G35" i="12" s="1"/>
  <c r="I39" i="33"/>
  <c r="E15" i="33"/>
  <c r="D62" i="33"/>
  <c r="U10" i="12"/>
  <c r="P8" i="13"/>
  <c r="J21" i="12"/>
  <c r="V21" i="12" s="1"/>
  <c r="H28" i="12"/>
  <c r="D89" i="5"/>
  <c r="M89" i="5" s="1"/>
  <c r="F24" i="12"/>
  <c r="O27" i="12"/>
  <c r="Q27" i="12" s="1"/>
  <c r="D32" i="44"/>
  <c r="K25" i="12"/>
  <c r="Q34" i="12"/>
  <c r="I31" i="12"/>
  <c r="K31" i="12" s="1"/>
  <c r="V14" i="40"/>
  <c r="M25" i="5"/>
  <c r="I28" i="33"/>
  <c r="J60" i="1"/>
  <c r="I26" i="33"/>
  <c r="G13" i="5"/>
  <c r="G29" i="5" s="1"/>
  <c r="L41" i="5"/>
  <c r="R10" i="13" s="1"/>
  <c r="S10" i="13" s="1"/>
  <c r="G17" i="43"/>
  <c r="G93" i="43" s="1"/>
  <c r="G177" i="43" s="1"/>
  <c r="D31" i="43"/>
  <c r="L31" i="43"/>
  <c r="L93" i="43" s="1"/>
  <c r="L177" i="43" s="1"/>
  <c r="M51" i="43"/>
  <c r="K32" i="44"/>
  <c r="K43" i="44" s="1"/>
  <c r="M25" i="44"/>
  <c r="M15" i="44"/>
  <c r="O17" i="13"/>
  <c r="O25" i="13" s="1"/>
  <c r="M8" i="44"/>
  <c r="M89" i="45"/>
  <c r="G89" i="45"/>
  <c r="S87" i="45"/>
  <c r="D79" i="45"/>
  <c r="D9" i="46"/>
  <c r="D10" i="46" s="1"/>
  <c r="S7" i="46"/>
  <c r="K108" i="32"/>
  <c r="E58" i="33"/>
  <c r="S22" i="12"/>
  <c r="S72" i="1"/>
  <c r="M69" i="5"/>
  <c r="M55" i="5"/>
  <c r="M53" i="5"/>
  <c r="M22" i="5"/>
  <c r="M22" i="2"/>
  <c r="S23" i="1"/>
  <c r="G81" i="5"/>
  <c r="G8" i="12"/>
  <c r="H8" i="12" s="1"/>
  <c r="D28" i="5"/>
  <c r="M65" i="43"/>
  <c r="M82" i="43"/>
  <c r="M83" i="43" s="1"/>
  <c r="M87" i="43"/>
  <c r="M89" i="43" s="1"/>
  <c r="M41" i="44"/>
  <c r="J32" i="44"/>
  <c r="J43" i="44" s="1"/>
  <c r="M28" i="44"/>
  <c r="M27" i="44"/>
  <c r="M16" i="44"/>
  <c r="M7" i="44"/>
  <c r="G58" i="45"/>
  <c r="P47" i="45"/>
  <c r="S46" i="45"/>
  <c r="S42" i="45"/>
  <c r="G33" i="45"/>
  <c r="S32" i="45"/>
  <c r="R21" i="45"/>
  <c r="C17" i="13" s="1"/>
  <c r="S17" i="45"/>
  <c r="S13" i="45"/>
  <c r="S9" i="45"/>
  <c r="L10" i="46"/>
  <c r="P9" i="12" s="1"/>
  <c r="E61" i="33"/>
  <c r="E62" i="33" s="1"/>
  <c r="D29" i="5"/>
  <c r="M46" i="1"/>
  <c r="M9" i="2"/>
  <c r="G25" i="13"/>
  <c r="M21" i="5"/>
  <c r="M18" i="5"/>
  <c r="M48" i="5"/>
  <c r="M49" i="5"/>
  <c r="M52" i="5"/>
  <c r="M54" i="5"/>
  <c r="M68" i="5"/>
  <c r="M27" i="5"/>
  <c r="F9" i="12"/>
  <c r="H9" i="12" s="1"/>
  <c r="Q75" i="1"/>
  <c r="B10" i="13" s="1"/>
  <c r="C7" i="12"/>
  <c r="J85" i="1"/>
  <c r="I37" i="33"/>
  <c r="M21" i="2"/>
  <c r="M37" i="5"/>
  <c r="M21" i="43"/>
  <c r="M49" i="43"/>
  <c r="M55" i="43" s="1"/>
  <c r="M53" i="43"/>
  <c r="C90" i="45"/>
  <c r="M6" i="12" s="1"/>
  <c r="S6" i="12" s="1"/>
  <c r="R47" i="45"/>
  <c r="C19" i="13" s="1"/>
  <c r="S43" i="45"/>
  <c r="G9" i="46"/>
  <c r="G10" i="46" s="1"/>
  <c r="P46" i="1"/>
  <c r="J46" i="1"/>
  <c r="D46" i="1"/>
  <c r="M24" i="5"/>
  <c r="T20" i="12"/>
  <c r="Y25" i="13"/>
  <c r="F7" i="12"/>
  <c r="H7" i="12" s="1"/>
  <c r="N9" i="9"/>
  <c r="S57" i="1"/>
  <c r="S12" i="1"/>
  <c r="C6" i="12"/>
  <c r="P60" i="1"/>
  <c r="T14" i="12"/>
  <c r="M80" i="5"/>
  <c r="I29" i="33"/>
  <c r="I12" i="33"/>
  <c r="S94" i="1"/>
  <c r="J39" i="43"/>
  <c r="L59" i="43"/>
  <c r="M118" i="43"/>
  <c r="S39" i="1"/>
  <c r="P89" i="45"/>
  <c r="D89" i="45"/>
  <c r="M69" i="45"/>
  <c r="J58" i="45"/>
  <c r="D47" i="45"/>
  <c r="S44" i="45"/>
  <c r="P33" i="45"/>
  <c r="D33" i="45"/>
  <c r="S30" i="45"/>
  <c r="S19" i="45"/>
  <c r="S15" i="45"/>
  <c r="S11" i="45"/>
  <c r="S7" i="45"/>
  <c r="O61" i="32"/>
  <c r="O68" i="32"/>
  <c r="O79" i="32" s="1"/>
  <c r="O108" i="32" s="1"/>
  <c r="O73" i="32"/>
  <c r="H90" i="32"/>
  <c r="H108" i="32" s="1"/>
  <c r="H104" i="32"/>
  <c r="Q61" i="32"/>
  <c r="E29" i="12"/>
  <c r="I29" i="12"/>
  <c r="I32" i="12"/>
  <c r="E32" i="12"/>
  <c r="E34" i="12" s="1"/>
  <c r="C34" i="12"/>
  <c r="G75" i="1"/>
  <c r="R75" i="1"/>
  <c r="H21" i="12"/>
  <c r="F22" i="12"/>
  <c r="D7" i="12"/>
  <c r="R24" i="1"/>
  <c r="C7" i="13" s="1"/>
  <c r="D14" i="12"/>
  <c r="U20" i="40"/>
  <c r="V20" i="40" s="1"/>
  <c r="E44" i="33"/>
  <c r="K15" i="12"/>
  <c r="B7" i="13"/>
  <c r="S24" i="1"/>
  <c r="Y7" i="13"/>
  <c r="O15" i="13"/>
  <c r="O26" i="13" s="1"/>
  <c r="G24" i="1"/>
  <c r="C13" i="13"/>
  <c r="S96" i="1"/>
  <c r="H11" i="13"/>
  <c r="Z11" i="13" s="1"/>
  <c r="T22" i="12"/>
  <c r="M23" i="2"/>
  <c r="D20" i="13"/>
  <c r="K33" i="12"/>
  <c r="E10" i="12"/>
  <c r="L60" i="5"/>
  <c r="S46" i="1"/>
  <c r="S7" i="13"/>
  <c r="Z10" i="13"/>
  <c r="E15" i="13"/>
  <c r="E26" i="13" s="1"/>
  <c r="U19" i="12"/>
  <c r="E28" i="12"/>
  <c r="I28" i="12"/>
  <c r="F30" i="12"/>
  <c r="H34" i="12"/>
  <c r="D60" i="5"/>
  <c r="M39" i="5"/>
  <c r="M9" i="5"/>
  <c r="K29" i="5"/>
  <c r="N33" i="12"/>
  <c r="S33" i="12"/>
  <c r="S34" i="12" s="1"/>
  <c r="O28" i="12"/>
  <c r="G32" i="44"/>
  <c r="G43" i="44" s="1"/>
  <c r="L32" i="44"/>
  <c r="M32" i="44" s="1"/>
  <c r="E43" i="44"/>
  <c r="J9" i="46"/>
  <c r="J10" i="46" s="1"/>
  <c r="P8" i="12" s="1"/>
  <c r="P11" i="12" s="1"/>
  <c r="P23" i="12" s="1"/>
  <c r="P36" i="12" s="1"/>
  <c r="Q9" i="46"/>
  <c r="M31" i="43"/>
  <c r="R8" i="12"/>
  <c r="S58" i="45"/>
  <c r="R7" i="12"/>
  <c r="I18" i="12"/>
  <c r="K16" i="12"/>
  <c r="U25" i="12"/>
  <c r="W25" i="12" s="1"/>
  <c r="Q15" i="13"/>
  <c r="J60" i="5"/>
  <c r="R85" i="1"/>
  <c r="P7" i="13"/>
  <c r="P15" i="13" s="1"/>
  <c r="J34" i="12"/>
  <c r="S12" i="13"/>
  <c r="Z12" i="13"/>
  <c r="AB12" i="13" s="1"/>
  <c r="J8" i="12"/>
  <c r="J10" i="13"/>
  <c r="K60" i="5"/>
  <c r="J26" i="12"/>
  <c r="B8" i="13"/>
  <c r="V13" i="12"/>
  <c r="U12" i="12"/>
  <c r="T24" i="12"/>
  <c r="T26" i="12" s="1"/>
  <c r="M25" i="13"/>
  <c r="M26" i="13" s="1"/>
  <c r="E26" i="12"/>
  <c r="S58" i="1"/>
  <c r="W8" i="13"/>
  <c r="M77" i="5"/>
  <c r="M81" i="5" s="1"/>
  <c r="H15" i="33"/>
  <c r="I14" i="33"/>
  <c r="Q20" i="11"/>
  <c r="G39" i="43"/>
  <c r="D73" i="43"/>
  <c r="D93" i="43" s="1"/>
  <c r="D177" i="43" s="1"/>
  <c r="M61" i="43"/>
  <c r="K127" i="43"/>
  <c r="K163" i="43" s="1"/>
  <c r="L31" i="12"/>
  <c r="D42" i="44"/>
  <c r="M42" i="44" s="1"/>
  <c r="G47" i="45"/>
  <c r="Q47" i="45"/>
  <c r="G46" i="1"/>
  <c r="P9" i="11"/>
  <c r="R9" i="11"/>
  <c r="I11" i="13" s="1"/>
  <c r="I15" i="13" s="1"/>
  <c r="I26" i="13" s="1"/>
  <c r="G6" i="12"/>
  <c r="D20" i="12"/>
  <c r="L12" i="2"/>
  <c r="F10" i="13" s="1"/>
  <c r="F15" i="13" s="1"/>
  <c r="F26" i="13" s="1"/>
  <c r="T15" i="12"/>
  <c r="H44" i="33"/>
  <c r="C29" i="5"/>
  <c r="D27" i="12" s="1"/>
  <c r="K31" i="43"/>
  <c r="K93" i="43" s="1"/>
  <c r="K177" i="43" s="1"/>
  <c r="M70" i="43"/>
  <c r="J146" i="43"/>
  <c r="J163" i="43" s="1"/>
  <c r="D81" i="5"/>
  <c r="J69" i="45"/>
  <c r="Q69" i="45"/>
  <c r="Q22" i="12"/>
  <c r="F11" i="12"/>
  <c r="I15" i="33"/>
  <c r="C27" i="12"/>
  <c r="B29" i="5"/>
  <c r="J28" i="5"/>
  <c r="J29" i="5" s="1"/>
  <c r="M125" i="43"/>
  <c r="M127" i="43" s="1"/>
  <c r="M163" i="43" s="1"/>
  <c r="R25" i="13"/>
  <c r="G60" i="1"/>
  <c r="AB14" i="13"/>
  <c r="X8" i="13"/>
  <c r="X15" i="13" s="1"/>
  <c r="X26" i="13" s="1"/>
  <c r="M29" i="12"/>
  <c r="I43" i="44"/>
  <c r="R69" i="45"/>
  <c r="C21" i="13" s="1"/>
  <c r="AA21" i="13" s="1"/>
  <c r="D58" i="45"/>
  <c r="AA19" i="13"/>
  <c r="J33" i="45"/>
  <c r="I90" i="45"/>
  <c r="M8" i="12" s="1"/>
  <c r="R33" i="45"/>
  <c r="L90" i="45"/>
  <c r="M9" i="12" s="1"/>
  <c r="M21" i="45"/>
  <c r="M90" i="45" s="1"/>
  <c r="Q21" i="45"/>
  <c r="D21" i="45"/>
  <c r="D90" i="45" s="1"/>
  <c r="P93" i="43"/>
  <c r="J31" i="43"/>
  <c r="J93" i="43" s="1"/>
  <c r="J177" i="43" s="1"/>
  <c r="D39" i="43"/>
  <c r="K39" i="43"/>
  <c r="C43" i="44"/>
  <c r="N17" i="13"/>
  <c r="B90" i="45"/>
  <c r="L6" i="12" s="1"/>
  <c r="G79" i="45"/>
  <c r="R79" i="45"/>
  <c r="C22" i="13" s="1"/>
  <c r="AA22" i="13" s="1"/>
  <c r="AB22" i="13" s="1"/>
  <c r="F90" i="45"/>
  <c r="M7" i="12" s="1"/>
  <c r="N7" i="12" s="1"/>
  <c r="T7" i="12" s="1"/>
  <c r="L32" i="12"/>
  <c r="N90" i="32"/>
  <c r="N108" i="32" s="1"/>
  <c r="M33" i="43"/>
  <c r="M39" i="43" s="1"/>
  <c r="L39" i="43"/>
  <c r="U25" i="13"/>
  <c r="U26" i="13" s="1"/>
  <c r="Q17" i="13"/>
  <c r="B43" i="44"/>
  <c r="L27" i="12"/>
  <c r="M6" i="44"/>
  <c r="M17" i="44" s="1"/>
  <c r="M43" i="44" s="1"/>
  <c r="R89" i="45"/>
  <c r="C23" i="13" s="1"/>
  <c r="AA23" i="13" s="1"/>
  <c r="P21" i="45"/>
  <c r="P90" i="45" s="1"/>
  <c r="O90" i="45"/>
  <c r="M10" i="12" s="1"/>
  <c r="S10" i="12" s="1"/>
  <c r="V10" i="12" s="1"/>
  <c r="B108" i="32"/>
  <c r="F108" i="32"/>
  <c r="I56" i="33"/>
  <c r="I58" i="33" s="1"/>
  <c r="I62" i="33" s="1"/>
  <c r="H58" i="33"/>
  <c r="H62" i="33" s="1"/>
  <c r="Q89" i="45"/>
  <c r="R9" i="46"/>
  <c r="R10" i="46" s="1"/>
  <c r="O9" i="12"/>
  <c r="Q9" i="12" s="1"/>
  <c r="M27" i="12"/>
  <c r="F43" i="44"/>
  <c r="J24" i="13" l="1"/>
  <c r="J25" i="13" s="1"/>
  <c r="H25" i="13"/>
  <c r="Z24" i="13"/>
  <c r="AB24" i="13" s="1"/>
  <c r="I6" i="12"/>
  <c r="E6" i="12"/>
  <c r="C11" i="12"/>
  <c r="I24" i="12"/>
  <c r="F26" i="12"/>
  <c r="F35" i="12" s="1"/>
  <c r="H24" i="12"/>
  <c r="H26" i="12" s="1"/>
  <c r="H35" i="12" s="1"/>
  <c r="C9" i="13"/>
  <c r="S60" i="1"/>
  <c r="R15" i="13"/>
  <c r="R26" i="13" s="1"/>
  <c r="P9" i="9"/>
  <c r="I8" i="12"/>
  <c r="U8" i="12" s="1"/>
  <c r="E8" i="12"/>
  <c r="J90" i="45"/>
  <c r="I7" i="12"/>
  <c r="U7" i="12" s="1"/>
  <c r="AA17" i="13"/>
  <c r="M43" i="5"/>
  <c r="M60" i="5" s="1"/>
  <c r="J28" i="12"/>
  <c r="V28" i="12" s="1"/>
  <c r="H20" i="12"/>
  <c r="H22" i="12" s="1"/>
  <c r="I20" i="12"/>
  <c r="I21" i="12"/>
  <c r="E21" i="12"/>
  <c r="C22" i="12"/>
  <c r="C23" i="12" s="1"/>
  <c r="I9" i="12"/>
  <c r="K9" i="12" s="1"/>
  <c r="M30" i="12"/>
  <c r="M35" i="12" s="1"/>
  <c r="S27" i="12"/>
  <c r="N9" i="12"/>
  <c r="T9" i="12" s="1"/>
  <c r="W9" i="12" s="1"/>
  <c r="S9" i="12"/>
  <c r="V9" i="12" s="1"/>
  <c r="S29" i="12"/>
  <c r="N29" i="12"/>
  <c r="E27" i="12"/>
  <c r="E30" i="12" s="1"/>
  <c r="I27" i="12"/>
  <c r="C30" i="12"/>
  <c r="C35" i="12" s="1"/>
  <c r="C36" i="12" s="1"/>
  <c r="S69" i="45"/>
  <c r="B21" i="13"/>
  <c r="S47" i="45"/>
  <c r="B19" i="13"/>
  <c r="R31" i="12"/>
  <c r="L34" i="12"/>
  <c r="N31" i="12"/>
  <c r="W19" i="12"/>
  <c r="S15" i="13"/>
  <c r="W13" i="12"/>
  <c r="O11" i="12"/>
  <c r="Q8" i="12"/>
  <c r="AA7" i="13"/>
  <c r="C10" i="13"/>
  <c r="S75" i="1"/>
  <c r="I34" i="12"/>
  <c r="K32" i="12"/>
  <c r="V33" i="12"/>
  <c r="V34" i="12" s="1"/>
  <c r="N27" i="12"/>
  <c r="N30" i="12" s="1"/>
  <c r="L30" i="12"/>
  <c r="R27" i="12"/>
  <c r="S17" i="13"/>
  <c r="S25" i="13" s="1"/>
  <c r="Q25" i="13"/>
  <c r="Q26" i="13" s="1"/>
  <c r="C18" i="13"/>
  <c r="R90" i="45"/>
  <c r="G90" i="45"/>
  <c r="S20" i="11"/>
  <c r="H13" i="13"/>
  <c r="W15" i="13"/>
  <c r="W26" i="13" s="1"/>
  <c r="Y8" i="13"/>
  <c r="Z8" i="13"/>
  <c r="C11" i="13"/>
  <c r="S85" i="1"/>
  <c r="G10" i="13"/>
  <c r="G15" i="13" s="1"/>
  <c r="G26" i="13" s="1"/>
  <c r="N10" i="12"/>
  <c r="T10" i="12" s="1"/>
  <c r="W10" i="12" s="1"/>
  <c r="R28" i="12"/>
  <c r="T28" i="12" s="1"/>
  <c r="O30" i="12"/>
  <c r="O35" i="12" s="1"/>
  <c r="Q28" i="12"/>
  <c r="Q30" i="12" s="1"/>
  <c r="Q35" i="12" s="1"/>
  <c r="D22" i="13"/>
  <c r="S79" i="45"/>
  <c r="J7" i="12"/>
  <c r="E7" i="12"/>
  <c r="E11" i="12" s="1"/>
  <c r="D11" i="12"/>
  <c r="T33" i="12"/>
  <c r="W33" i="12" s="1"/>
  <c r="U29" i="12"/>
  <c r="K29" i="12"/>
  <c r="L43" i="44"/>
  <c r="B23" i="13"/>
  <c r="S89" i="45"/>
  <c r="R32" i="12"/>
  <c r="T32" i="12" s="1"/>
  <c r="N32" i="12"/>
  <c r="L11" i="12"/>
  <c r="N6" i="12"/>
  <c r="T6" i="12" s="1"/>
  <c r="R6" i="12"/>
  <c r="B17" i="13"/>
  <c r="S21" i="45"/>
  <c r="Q90" i="45"/>
  <c r="S8" i="12"/>
  <c r="N8" i="12"/>
  <c r="T8" i="12" s="1"/>
  <c r="F23" i="12"/>
  <c r="D30" i="12"/>
  <c r="D35" i="12" s="1"/>
  <c r="J27" i="12"/>
  <c r="J20" i="12"/>
  <c r="D22" i="12"/>
  <c r="R9" i="12"/>
  <c r="U9" i="12" s="1"/>
  <c r="M73" i="43"/>
  <c r="M93" i="43" s="1"/>
  <c r="M177" i="43" s="1"/>
  <c r="V8" i="12"/>
  <c r="K8" i="12"/>
  <c r="E20" i="12"/>
  <c r="E22" i="12" s="1"/>
  <c r="K28" i="12"/>
  <c r="U28" i="12"/>
  <c r="W28" i="12" s="1"/>
  <c r="S9" i="11"/>
  <c r="AA13" i="13"/>
  <c r="D13" i="13"/>
  <c r="D7" i="13"/>
  <c r="B15" i="13"/>
  <c r="Z7" i="13"/>
  <c r="S33" i="45"/>
  <c r="C8" i="13"/>
  <c r="AA8" i="13" s="1"/>
  <c r="J14" i="12"/>
  <c r="D18" i="12"/>
  <c r="E14" i="12"/>
  <c r="E18" i="12" s="1"/>
  <c r="D43" i="44"/>
  <c r="S7" i="12"/>
  <c r="S11" i="12" s="1"/>
  <c r="S23" i="12" s="1"/>
  <c r="M11" i="12"/>
  <c r="M23" i="12" s="1"/>
  <c r="M36" i="12" s="1"/>
  <c r="P17" i="13"/>
  <c r="P25" i="13" s="1"/>
  <c r="N25" i="13"/>
  <c r="N26" i="13" s="1"/>
  <c r="G11" i="12"/>
  <c r="G23" i="12" s="1"/>
  <c r="G36" i="12" s="1"/>
  <c r="H6" i="12"/>
  <c r="J6" i="12"/>
  <c r="E35" i="12"/>
  <c r="U18" i="12"/>
  <c r="W12" i="12"/>
  <c r="P26" i="13"/>
  <c r="S9" i="46"/>
  <c r="S10" i="46" s="1"/>
  <c r="Q10" i="46"/>
  <c r="J11" i="13"/>
  <c r="H15" i="13"/>
  <c r="H26" i="13" s="1"/>
  <c r="Y15" i="13"/>
  <c r="Y26" i="13" s="1"/>
  <c r="I44" i="33"/>
  <c r="M28" i="5"/>
  <c r="M29" i="5" s="1"/>
  <c r="D23" i="12" l="1"/>
  <c r="D36" i="12" s="1"/>
  <c r="F36" i="12"/>
  <c r="L35" i="12"/>
  <c r="U20" i="12"/>
  <c r="U22" i="12" s="1"/>
  <c r="I22" i="12"/>
  <c r="I11" i="12"/>
  <c r="S30" i="12"/>
  <c r="S35" i="12" s="1"/>
  <c r="K24" i="12"/>
  <c r="K26" i="12" s="1"/>
  <c r="U24" i="12"/>
  <c r="I26" i="12"/>
  <c r="S36" i="12"/>
  <c r="T11" i="12"/>
  <c r="T23" i="12" s="1"/>
  <c r="K21" i="12"/>
  <c r="U21" i="12"/>
  <c r="W21" i="12" s="1"/>
  <c r="AA9" i="13"/>
  <c r="D9" i="13"/>
  <c r="AB9" i="13" s="1"/>
  <c r="V14" i="12"/>
  <c r="J18" i="12"/>
  <c r="K18" i="12" s="1"/>
  <c r="K14" i="12"/>
  <c r="H11" i="12"/>
  <c r="H23" i="12" s="1"/>
  <c r="H36" i="12" s="1"/>
  <c r="V7" i="12"/>
  <c r="K7" i="12"/>
  <c r="W7" i="12" s="1"/>
  <c r="AA11" i="13"/>
  <c r="D11" i="13"/>
  <c r="AB11" i="13" s="1"/>
  <c r="W32" i="12"/>
  <c r="K34" i="12"/>
  <c r="Z21" i="13"/>
  <c r="AB21" i="13" s="1"/>
  <c r="D21" i="13"/>
  <c r="AB7" i="13"/>
  <c r="V20" i="12"/>
  <c r="J22" i="12"/>
  <c r="K20" i="12"/>
  <c r="K22" i="12" s="1"/>
  <c r="S90" i="45"/>
  <c r="N11" i="12"/>
  <c r="N23" i="12" s="1"/>
  <c r="L23" i="12"/>
  <c r="L36" i="12" s="1"/>
  <c r="D23" i="13"/>
  <c r="Z23" i="13"/>
  <c r="AB23" i="13" s="1"/>
  <c r="R30" i="12"/>
  <c r="T27" i="12"/>
  <c r="C15" i="13"/>
  <c r="S26" i="13"/>
  <c r="T31" i="12"/>
  <c r="R34" i="12"/>
  <c r="U31" i="12"/>
  <c r="K6" i="12"/>
  <c r="W6" i="12" s="1"/>
  <c r="J11" i="12"/>
  <c r="V6" i="12"/>
  <c r="V11" i="12" s="1"/>
  <c r="V27" i="12"/>
  <c r="J30" i="12"/>
  <c r="J35" i="12" s="1"/>
  <c r="Z17" i="13"/>
  <c r="B25" i="13"/>
  <c r="B26" i="13" s="1"/>
  <c r="D17" i="13"/>
  <c r="D8" i="13"/>
  <c r="AB8" i="13" s="1"/>
  <c r="Z13" i="13"/>
  <c r="AB13" i="13" s="1"/>
  <c r="J13" i="13"/>
  <c r="J15" i="13" s="1"/>
  <c r="J26" i="13" s="1"/>
  <c r="AA18" i="13"/>
  <c r="C25" i="13"/>
  <c r="D18" i="13"/>
  <c r="Z19" i="13"/>
  <c r="AB19" i="13" s="1"/>
  <c r="D19" i="13"/>
  <c r="T29" i="12"/>
  <c r="V29" i="12"/>
  <c r="W29" i="12" s="1"/>
  <c r="Z15" i="13"/>
  <c r="W8" i="12"/>
  <c r="U6" i="12"/>
  <c r="U11" i="12" s="1"/>
  <c r="U23" i="12" s="1"/>
  <c r="R11" i="12"/>
  <c r="R23" i="12" s="1"/>
  <c r="E23" i="12"/>
  <c r="E36" i="12" s="1"/>
  <c r="U32" i="12"/>
  <c r="D10" i="13"/>
  <c r="AB10" i="13" s="1"/>
  <c r="AA10" i="13"/>
  <c r="AA15" i="13" s="1"/>
  <c r="O23" i="12"/>
  <c r="O36" i="12" s="1"/>
  <c r="Q11" i="12"/>
  <c r="Q23" i="12" s="1"/>
  <c r="Q36" i="12" s="1"/>
  <c r="N34" i="12"/>
  <c r="N35" i="12" s="1"/>
  <c r="U27" i="12"/>
  <c r="I30" i="12"/>
  <c r="I35" i="12" s="1"/>
  <c r="K27" i="12"/>
  <c r="K30" i="12" s="1"/>
  <c r="K35" i="12" s="1"/>
  <c r="D25" i="13" l="1"/>
  <c r="I23" i="12"/>
  <c r="I36" i="12" s="1"/>
  <c r="W24" i="12"/>
  <c r="W26" i="12" s="1"/>
  <c r="U26" i="12"/>
  <c r="AA25" i="13"/>
  <c r="AA26" i="13" s="1"/>
  <c r="AB18" i="13"/>
  <c r="V30" i="12"/>
  <c r="V35" i="12" s="1"/>
  <c r="U34" i="12"/>
  <c r="C26" i="13"/>
  <c r="W27" i="12"/>
  <c r="W30" i="12" s="1"/>
  <c r="U30" i="12"/>
  <c r="U35" i="12" s="1"/>
  <c r="U36" i="12" s="1"/>
  <c r="AB15" i="13"/>
  <c r="Z25" i="13"/>
  <c r="Z26" i="13" s="1"/>
  <c r="AB17" i="13"/>
  <c r="AB25" i="13" s="1"/>
  <c r="J23" i="12"/>
  <c r="J36" i="12" s="1"/>
  <c r="K11" i="12"/>
  <c r="K23" i="12" s="1"/>
  <c r="K36" i="12" s="1"/>
  <c r="W31" i="12"/>
  <c r="W34" i="12" s="1"/>
  <c r="T34" i="12"/>
  <c r="T30" i="12"/>
  <c r="D15" i="13"/>
  <c r="D26" i="13" s="1"/>
  <c r="W14" i="12"/>
  <c r="V18" i="12"/>
  <c r="W18" i="12" s="1"/>
  <c r="W11" i="12"/>
  <c r="R35" i="12"/>
  <c r="R36" i="12" s="1"/>
  <c r="N36" i="12"/>
  <c r="V22" i="12"/>
  <c r="W20" i="12"/>
  <c r="W22" i="12" s="1"/>
  <c r="W23" i="12" l="1"/>
  <c r="T35" i="12"/>
  <c r="T36" i="12" s="1"/>
  <c r="V23" i="12"/>
  <c r="V36" i="12" s="1"/>
  <c r="AB26" i="13"/>
  <c r="W35" i="12"/>
  <c r="W36" i="12" s="1"/>
</calcChain>
</file>

<file path=xl/sharedStrings.xml><?xml version="1.0" encoding="utf-8"?>
<sst xmlns="http://schemas.openxmlformats.org/spreadsheetml/2006/main" count="1730" uniqueCount="496">
  <si>
    <t>มหาวิทยาลัยทักษิณ  วิทยาเขตสงขลา</t>
  </si>
  <si>
    <t>สาขาวิชา</t>
  </si>
  <si>
    <t>ชั้นปีที่ 1</t>
  </si>
  <si>
    <t>ชั้นปีที่ 2</t>
  </si>
  <si>
    <t>ชาย</t>
  </si>
  <si>
    <t>หญิง</t>
  </si>
  <si>
    <t>รวม</t>
  </si>
  <si>
    <t>รวมทั้งสิ้น</t>
  </si>
  <si>
    <t>ชั้นปีที่ 3</t>
  </si>
  <si>
    <t>ชั้นปีที่ 4</t>
  </si>
  <si>
    <t>ชั้นปีที่ 5</t>
  </si>
  <si>
    <t>-  นิติศาสตร์</t>
  </si>
  <si>
    <t>คณะมนุษยศาสตร์และสังคมศาสตร์  (ภาคปกติ หลักสูตร 4 ปี)</t>
  </si>
  <si>
    <t>คณะศึกษาศาสตร์  (ภาคปกติ หลักสูตร 4 ปี)</t>
  </si>
  <si>
    <t>คณะศึกษาศาสตร์   (ภาคปกติ หลักสูตร 5 ปี)</t>
  </si>
  <si>
    <t>คณะศิลปกรรมศาสตร์  (ภาคปกติ หลักสูตร 4 ปี)</t>
  </si>
  <si>
    <t>คณะเศรษฐศาสตร์และบริหารธุรกิจ  (ภาคปกติ หลักสูตร 4 ปี)</t>
  </si>
  <si>
    <t>คณะนิติศาสตร์  (ภาคปกติ  หลักสูตร 4 ปี)</t>
  </si>
  <si>
    <t>คณะนิติศาสตร์  (ภาคสมทบ  หลักสูตร 4 ปี)</t>
  </si>
  <si>
    <t>ชั้นปีที่ 4-5</t>
  </si>
  <si>
    <t>หลักสูตร/สาขาวิชา</t>
  </si>
  <si>
    <t>(ต่อ)  ปริญญาโทภาคปกติ</t>
  </si>
  <si>
    <t>(ต่อ)  ปริญญาโทภาคพิเศษ</t>
  </si>
  <si>
    <t>รวมปริญญาโท (ภาคพิเศษ)</t>
  </si>
  <si>
    <t>รวมปริญญาโท  (ภาคปกติ)</t>
  </si>
  <si>
    <t>ระดับ</t>
  </si>
  <si>
    <t>ภาคปกติ</t>
  </si>
  <si>
    <t>ภาคสมทบ/พิเศษ</t>
  </si>
  <si>
    <t>ปริญญาตรี</t>
  </si>
  <si>
    <t xml:space="preserve">ปริญญาตรี </t>
  </si>
  <si>
    <t>รวมระดับปริญญาตรี</t>
  </si>
  <si>
    <t>ปริญญาโท</t>
  </si>
  <si>
    <t>ปริญญาเอก</t>
  </si>
  <si>
    <t>รวมระดับบัณฑิตศึกษา</t>
  </si>
  <si>
    <t>ปี</t>
  </si>
  <si>
    <t>ชั้น</t>
  </si>
  <si>
    <t>-</t>
  </si>
  <si>
    <t>วิทยาเขตสงขลา</t>
  </si>
  <si>
    <t>วิทยาเขตพัทลุง</t>
  </si>
  <si>
    <t>จังหวัด/คณะ</t>
  </si>
  <si>
    <t>ป.ตรี ปกติ</t>
  </si>
  <si>
    <t>-  มนุษยศาสตร์และสังคมศาสตร์</t>
  </si>
  <si>
    <t>-  วิทยาศาสตร์</t>
  </si>
  <si>
    <t>-  ศึกษาศาสตร์</t>
  </si>
  <si>
    <t>-  ศิลปกรรมศาสตร์</t>
  </si>
  <si>
    <t>-  เศรษฐศาสตร์และบริหารธุรกิจ</t>
  </si>
  <si>
    <t>รวมจังหวัดสงขลา</t>
  </si>
  <si>
    <t>-  เทคโนโลยีและการพัฒนาชุมชน</t>
  </si>
  <si>
    <t>-  วิทยาการสุขภาพและการกีฬา</t>
  </si>
  <si>
    <t>รวมจังหวัดพัทลุง</t>
  </si>
  <si>
    <t>รวมทั้งหมด</t>
  </si>
  <si>
    <t>ป.ตรีปกติ(ต่อเนื่อง)</t>
  </si>
  <si>
    <t>ป.ตรีสมทบ(ต่อเนื่อง)</t>
  </si>
  <si>
    <t>ป.โทปกติ</t>
  </si>
  <si>
    <t>ป.โทภาคพิเศษ</t>
  </si>
  <si>
    <t>จังหวัดสงขลา</t>
  </si>
  <si>
    <t>จังหวัดพัทลุง</t>
  </si>
  <si>
    <t>ชั้นปีที่ 3-5</t>
  </si>
  <si>
    <t>แผนรับ</t>
  </si>
  <si>
    <t>จำนวนรายงานตัว</t>
  </si>
  <si>
    <t>ไม่ราย</t>
  </si>
  <si>
    <t>งานตัว</t>
  </si>
  <si>
    <t>คณะมนุษยศาสตร์และสังคมศาสตร์</t>
  </si>
  <si>
    <t>คณะศึกษาศาสตร์</t>
  </si>
  <si>
    <t>คณะนิติศาสตร์</t>
  </si>
  <si>
    <t>วิทยาเขตสงขลา (ต่อ)</t>
  </si>
  <si>
    <t>คณะศิลปกรรมศาสตร์</t>
  </si>
  <si>
    <t>คณะเศรษฐศาสตร์และบริหารธุรกิจ</t>
  </si>
  <si>
    <t>คณะนิติศาสตร์  (ภาคสมทบ หลักสูตร 3  ปี)</t>
  </si>
  <si>
    <t>ป.บัณฑิตสมทบ</t>
  </si>
  <si>
    <t>จำแนกตามพื้นที่จัดการศึกษา</t>
  </si>
  <si>
    <t>(เทียบหลักสูตร 4 ปี)</t>
  </si>
  <si>
    <t>ภาคปกติและภาคสมทบ หลักสูตรเทียบ 4 ปี  และภาคสมทบหลักสูตร 4 ปี</t>
  </si>
  <si>
    <t>คณะ/สาขาวิชา</t>
  </si>
  <si>
    <t>ประเภท/คณะ/สาขาวิชา</t>
  </si>
  <si>
    <t>ประเภท/สาขาวิชา</t>
  </si>
  <si>
    <t>รวมปริญญาตรี วิทยาเขตสงขลา</t>
  </si>
  <si>
    <t>จำนวนผู้สำเร็จการศึกษา ระดับปริญญาตรี ที่จะเข้ารับพระราชทานปริญญาบัตร</t>
  </si>
  <si>
    <t>คณะ/วิชาเอก</t>
  </si>
  <si>
    <t>รวมปริญญาตรีทั้งสิ้น</t>
  </si>
  <si>
    <t>รวมปริญญาโททั้งสิ้น</t>
  </si>
  <si>
    <t>รวมปริญญาเอกทั้งสิ้น</t>
  </si>
  <si>
    <t>รวมรับปริญญาทั้งสิ้น</t>
  </si>
  <si>
    <t>คณะวิทยาศาสตร์</t>
  </si>
  <si>
    <t>คณะเทคโนโลยีและการพัฒนาชุมชน</t>
  </si>
  <si>
    <t>คณะวิทยาการสุขภาพและการกีฬา</t>
  </si>
  <si>
    <t>รวมปริญญาตรี  วิทยาเขตพัทลุง</t>
  </si>
  <si>
    <t>รวมบัณฑิตศึกษา วิทยาเขตพัทลุง</t>
  </si>
  <si>
    <t>มหาวิทยาลัยทักษิณ  วิทยาเขตพัทลุง</t>
  </si>
  <si>
    <t>คณะวิทยาศาสตร์  (ภาคปกติ หลักสูตร 4 ปี)</t>
  </si>
  <si>
    <t>คณะเทคโนโลยีและการพัฒนาชุมชน (ภาคปกติ หลักสูตร 4 ปี)</t>
  </si>
  <si>
    <t>คณะวิทยาการสุขภาพและการกีฬา (ภาคปกติ หลักสูตร 4 ปี)</t>
  </si>
  <si>
    <t>คณะนิติศาสตร์  (ภาคปกติ หลักสูตร 4 ปี)</t>
  </si>
  <si>
    <t>รวมปริญญาโท (ภาคปกติ)</t>
  </si>
  <si>
    <t>รวมปริญญาโท ภาคพิเศษ</t>
  </si>
  <si>
    <t>รวมปริญญาเอก</t>
  </si>
  <si>
    <t>บัณฑิต</t>
  </si>
  <si>
    <t>ประกาศนียบัตร</t>
  </si>
  <si>
    <t>ป.เอก ปกติ</t>
  </si>
  <si>
    <t>ป.เอก พิเศษ</t>
  </si>
  <si>
    <t>สารบัญ</t>
  </si>
  <si>
    <t>หน้า</t>
  </si>
  <si>
    <t>จำนวนนิสิตเข้าใหม่ ระดับปริญญาตรี ชั้นปีที่ 1 วิทยาเขตสงขลา</t>
  </si>
  <si>
    <t>จำนวนนิสิตเข้าใหม่ ระดับปริญญาตรี ชั้นปีที่ 1  วิทยาเขตพัทลุง</t>
  </si>
  <si>
    <t>จำนวนนิสิตระดับบัณฑิตศึกษา  วิทยาเขตพัทลุง</t>
  </si>
  <si>
    <t>ระดับปริญญาตรี</t>
  </si>
  <si>
    <t>ระดับบัณฑิตศึกษา</t>
  </si>
  <si>
    <t xml:space="preserve">     ภาคปกติ</t>
  </si>
  <si>
    <t>ศึกษาศาสตร์ (หลักสูตร 4 ปี)</t>
  </si>
  <si>
    <t>คณะศึกษาศาสตร์ (หลักสูตร 5 ปี)</t>
  </si>
  <si>
    <t>คณะเศรษฐศาสตร์และบริหารธุรกิจ (เทียบหลักสูตร 4 ปี)</t>
  </si>
  <si>
    <t xml:space="preserve">     ภาคสมทบ</t>
  </si>
  <si>
    <t>คณะเศรษฐศาสตร์และบริหารธุรกิจ  (เทียบหลักสูตร 4 ปี)</t>
  </si>
  <si>
    <t>คณะนิติศาสตร์ (หลักสูตร 4 ปี)</t>
  </si>
  <si>
    <t>ปริญญาโท  (ภาคปกติ)</t>
  </si>
  <si>
    <t>ปริญญาโท (ภาคพิเศษ)</t>
  </si>
  <si>
    <t>ปริญญาเอก  (ภาคปกติ)</t>
  </si>
  <si>
    <t>ปริญญาเอก (ภาคพิเศษ)</t>
  </si>
  <si>
    <t>ประกาศนียบัตรบัณฑิต (ภาคพิเศษ)</t>
  </si>
  <si>
    <t>ปริญญาโท  (ภาคพิเศษ)</t>
  </si>
  <si>
    <t>ปริญญาเอก (ภาคปกติ)</t>
  </si>
  <si>
    <t>จัดทำโดย</t>
  </si>
  <si>
    <t>จำนวนยืนยันสิทธิ์</t>
  </si>
  <si>
    <t>-  วิทยาลัยนานาชาติ</t>
  </si>
  <si>
    <t>กลุ่มภารกิจทะเบียนนิสิตและบริการการศึกษา</t>
  </si>
  <si>
    <t>ชั้นปีที่ 6</t>
  </si>
  <si>
    <t>จำนวนนิสิตระดับปริญญาตรี   ประจำปีการศึกษา  2560</t>
  </si>
  <si>
    <t>จำนวนผู้สำเร็จการศึกษา  หลักสูตรประกาศนียบัตรบัณฑิต</t>
  </si>
  <si>
    <t>จำนวนรับ</t>
  </si>
  <si>
    <t>คณะวิศวกรรมศาสตร์</t>
  </si>
  <si>
    <t>แผนรับ(ปกติ/พิเศษ)</t>
  </si>
  <si>
    <t>ปกติ</t>
  </si>
  <si>
    <t>พิเศษ</t>
  </si>
  <si>
    <t>วท.ม. คณิตศาสตร์และคณิตศาสตรศึกษา</t>
  </si>
  <si>
    <t>วท.ม. ชีววิทยา</t>
  </si>
  <si>
    <t>10/0</t>
  </si>
  <si>
    <t>- รป.บ. รัฐประศาสนศาสตร์</t>
  </si>
  <si>
    <t>- วท.บ. ภูมิศาสตร์</t>
  </si>
  <si>
    <t>- ศศ.บ. การจัดการทรัพยากรมนุษย์</t>
  </si>
  <si>
    <t>- ศศ.บ. การบริหารและพัฒนาชุมชน</t>
  </si>
  <si>
    <t>- ศศ.บ. ประวัติศาสตร์</t>
  </si>
  <si>
    <t>- ศศ.บ. ภาษาญี่ปุ่น</t>
  </si>
  <si>
    <t>- ศศ.บ. ภาษาไทย</t>
  </si>
  <si>
    <t>- ศศ.บ. ภาษามลายู</t>
  </si>
  <si>
    <t>- ศศ.บ. ภาษาอังกฤษ</t>
  </si>
  <si>
    <t>- ศศ.บ. บรรณารักษศาสตร์และสารสนเทศศาสตร์</t>
  </si>
  <si>
    <t>- นศ.บ. นิเทศศาสตร์</t>
  </si>
  <si>
    <t>- กศ.บ. การศึกษาปฐมวัย</t>
  </si>
  <si>
    <t>- กศ.บ. คณิตศาสตร์</t>
  </si>
  <si>
    <t>- กศ.บ. เคมี</t>
  </si>
  <si>
    <t>- กศ.บ. ชีววิทยา</t>
  </si>
  <si>
    <t>- กศ.บ. พลศึกษา</t>
  </si>
  <si>
    <t>- กศ.บ. ฟิสิกส์</t>
  </si>
  <si>
    <t>- กศ.บ. ภาษาไทย</t>
  </si>
  <si>
    <t>- กศ.บ. ภาษาอังกฤษ</t>
  </si>
  <si>
    <t>- กศ.บ. สังคมศึกษา</t>
  </si>
  <si>
    <t>- กศ.บ. ศิลปศึกษา</t>
  </si>
  <si>
    <t>- น.บ. นิติศาสตร์</t>
  </si>
  <si>
    <t xml:space="preserve">- ดศ.บ. ดุริยางคศาสตร์สากล </t>
  </si>
  <si>
    <t>- ดศ.บ. ดุริยางคศาสตร์ไทย</t>
  </si>
  <si>
    <t xml:space="preserve">- ศป.บ. ทัศนศิลป์ </t>
  </si>
  <si>
    <t xml:space="preserve">- ศป.บ. ศิลปะการออกแบบ </t>
  </si>
  <si>
    <t>- ศป.บ. ศิลปะการแสดง</t>
  </si>
  <si>
    <t xml:space="preserve">- บช.บ. การบัญชี </t>
  </si>
  <si>
    <t xml:space="preserve">- บธ.บ. การจัดการธุรกิจการค้าสมัยใหม่ </t>
  </si>
  <si>
    <t xml:space="preserve">- บธ.บ. การตลาด </t>
  </si>
  <si>
    <t xml:space="preserve">- บธ.บ. การประกอบการและการจัดการ </t>
  </si>
  <si>
    <t xml:space="preserve">- กศ.ม. ภาษาไทย </t>
  </si>
  <si>
    <t xml:space="preserve">- กศ.ม. เทคโนโลยีและสื่อสารการศึกษา </t>
  </si>
  <si>
    <t xml:space="preserve">- กศ.ม. การบริหารการศึกษา </t>
  </si>
  <si>
    <t xml:space="preserve">- กศ.ม. การสอนวิทย์ฯ คณิตฯและคอมพิวเตอร์ </t>
  </si>
  <si>
    <t xml:space="preserve">- กศ.ด. การบริหารการศึกษา  </t>
  </si>
  <si>
    <t xml:space="preserve">- กศ.ม. การวิจัยและประเมิน </t>
  </si>
  <si>
    <t>สมทบ</t>
  </si>
  <si>
    <t>แผนรับ (ปกติ/สมทบ)</t>
  </si>
  <si>
    <r>
      <t xml:space="preserve">คณะเศรษฐศาสตร์และบริหารธุรกิจ </t>
    </r>
    <r>
      <rPr>
        <b/>
        <sz val="11"/>
        <rFont val="TH SarabunPSK"/>
        <family val="2"/>
      </rPr>
      <t>(หลักสูตรเทียบ 4 ปี)</t>
    </r>
  </si>
  <si>
    <t>แผนรับ (ปกติ/พิเศษ)</t>
  </si>
  <si>
    <t>- ป.บัณฑิต วิชาชีพครู (พิเศษ)</t>
  </si>
  <si>
    <t>คณะวิศวกรรมศาสตร์ (ภาคปกติ หลักสูตร 4 ปี)</t>
  </si>
  <si>
    <t xml:space="preserve">- รป.บ. การปกครองท้องถิ่น </t>
  </si>
  <si>
    <t xml:space="preserve">- รป.บ. รัฐประศาสนศาสตร์ </t>
  </si>
  <si>
    <t xml:space="preserve">- วท.บ. ภูมิศาสตร์ </t>
  </si>
  <si>
    <t>- ศศ.บ. การพัฒนาชุมชน</t>
  </si>
  <si>
    <t>- ศศ.บ. ภาษาจีน แผน 1</t>
  </si>
  <si>
    <t>- ศศ.บ. ภาษาจีน แผน 2</t>
  </si>
  <si>
    <t xml:space="preserve">- ศศ.บ. ภาษาญี่ปุ่น </t>
  </si>
  <si>
    <t xml:space="preserve">- ศศ.บ. ภาษาอังกฤษ </t>
  </si>
  <si>
    <t>- ศศ.บ. สารสนเทศศึกษา</t>
  </si>
  <si>
    <t xml:space="preserve">- นศ.บ. นิเทศศาสตร์ </t>
  </si>
  <si>
    <t>- กศ.บ. การวัดและประเมินทางการศึกษา</t>
  </si>
  <si>
    <t>- กศ.บ. เทคโนโลยีและสื่อสารการศึกษา</t>
  </si>
  <si>
    <t>- ศป.บ. ทัศนศิลป์</t>
  </si>
  <si>
    <t>- ศ.บ. เศรษฐศาสตร์</t>
  </si>
  <si>
    <t>- บธ.บ. การจัดการการค้าปลีก</t>
  </si>
  <si>
    <t>- บธ.บ. การจัดการธุรกิจการค้าสมัยใหม่</t>
  </si>
  <si>
    <t>- บธ.บ. การตลาด</t>
  </si>
  <si>
    <t>- บธ.บ. การประกอบการและการจัดการ</t>
  </si>
  <si>
    <t>- กศ.บ. วิทยาศาสตร์-เคมี</t>
  </si>
  <si>
    <t>- กศ.บ. วิทยาศาสตร์-ชีววิทยา</t>
  </si>
  <si>
    <t>- กศ.บ. วิทยาศาสตร์-ฟิสิกส์</t>
  </si>
  <si>
    <t>- บช.บ. การบัญชี</t>
  </si>
  <si>
    <t xml:space="preserve">- ศศ.ม. จิตวิทยาการให้คำปรึกษา </t>
  </si>
  <si>
    <t>- ศศ.ม. การบริหารและพัฒนาสังคม</t>
  </si>
  <si>
    <t>- ศศ.ม. ไทยคดีศึกษา</t>
  </si>
  <si>
    <t>- ศศ.ม. ภาษาไทย</t>
  </si>
  <si>
    <t>- บธ.ม. การจัดการธุรกิจ</t>
  </si>
  <si>
    <t>- กศ.ม. การบริหารการศึกษา</t>
  </si>
  <si>
    <t xml:space="preserve">- กศ.ม. การศึกษาเพื่อพัฒนาทรัพยากรมนุษย์ </t>
  </si>
  <si>
    <t>- กศ.ม. เคมี</t>
  </si>
  <si>
    <t>- กศ.ม. พลศึกษา</t>
  </si>
  <si>
    <t>- กศ.ม. ภาษาไทย</t>
  </si>
  <si>
    <t>- กศ.ม. เทคโนโลยีและสื่อสารการศึกษา</t>
  </si>
  <si>
    <t xml:space="preserve">- กศ.ม. หลักสูตรและการสอน </t>
  </si>
  <si>
    <t>- กศ.ม. การสอนวิทยาศาสตร์ คณิตศาสตร์และคอมพิวเตอร์</t>
  </si>
  <si>
    <t>- ศศ.ม. จิตวิทยาการให้คำปรึกษา</t>
  </si>
  <si>
    <t>- กศ.ม. การบริหารการศึกษา  กลุ่ม 1</t>
  </si>
  <si>
    <r>
      <t>- กศ.ม. การบริหารการศึกษา  กลุ่ม 2</t>
    </r>
    <r>
      <rPr>
        <sz val="16"/>
        <rFont val="Cordia New"/>
        <charset val="222"/>
      </rPr>
      <t/>
    </r>
  </si>
  <si>
    <r>
      <t>- กศ.ม. การบริหารการศึกษา  กลุ่ม 3</t>
    </r>
    <r>
      <rPr>
        <sz val="16"/>
        <rFont val="Cordia New"/>
        <charset val="222"/>
      </rPr>
      <t/>
    </r>
  </si>
  <si>
    <t xml:space="preserve">- กศ.ม. เคมี  </t>
  </si>
  <si>
    <t>- กศ.ม. หลักสูตรและการสอน</t>
  </si>
  <si>
    <t>- ปร.ด. วัฒนธรรมศึกษา</t>
  </si>
  <si>
    <t>- ปร.ด. การพัฒนาที่ยั่งยืน (นานาชาติ)</t>
  </si>
  <si>
    <t>- ปร.ด. การพัฒนาที่ยั่งยืน</t>
  </si>
  <si>
    <t>- กศ.ด. การบริหารการศึกษา</t>
  </si>
  <si>
    <t>- ป.บัณฑิต วิชาชีพครู</t>
  </si>
  <si>
    <t>- วท.ม. วิทยาศาสตรศึกษา</t>
  </si>
  <si>
    <t>(หลักสูตร 4 ปี)</t>
  </si>
  <si>
    <t>(หลักสูตร 5 ปี)</t>
  </si>
  <si>
    <t>-  วิศวกรรมศาสตร์</t>
  </si>
  <si>
    <t>จำนวนนิสิตระดับบัณฑิตศึกษา วิทยาเขตสงขลา</t>
  </si>
  <si>
    <t>จำนวนนิสิตเข้าใหม่ ภาคปกติและภาคสมทบ หลักสูตรเทียบ 4 ปี และภาคสมทบหลักสูตร 4 ปี วิทยาเขตสงขลา</t>
  </si>
  <si>
    <t xml:space="preserve">     ระดับปริญญาตรี</t>
  </si>
  <si>
    <t xml:space="preserve">       ระดับบัณฑิตศึกษา</t>
  </si>
  <si>
    <t xml:space="preserve">    ระดับปริญญาตรี</t>
  </si>
  <si>
    <t xml:space="preserve">      ระดับบัณฑิตศึกษา</t>
  </si>
  <si>
    <t>วิทยาลัยการจัดการเพื่อการพัฒนา</t>
  </si>
  <si>
    <t>- รป.บ. การบริหารงานตำรวจและกระบวนการยุติธรรม</t>
  </si>
  <si>
    <t>- น.บ. นิติศาสตร์ (เรียนจันทร์-ศุกร์)</t>
  </si>
  <si>
    <t>- น.บ. นิติศาสตร์ (แบบ Block Course)</t>
  </si>
  <si>
    <t>0</t>
  </si>
  <si>
    <t>- กศ.ด. เทคโนโลยีและสื่อสารการศึกษา</t>
  </si>
  <si>
    <t>วิทยาลัยนานาชาติ</t>
  </si>
  <si>
    <t>- ปร.ด. การพัฒนาที่ยั่งยืน (ภาษาไทย)</t>
  </si>
  <si>
    <t>รวมบัณฑิตศึกษา วิทยาเขตสงขลา</t>
  </si>
  <si>
    <t>- ศศ.บ. เทคโนโลยีและสื่อสารการศึกษา</t>
  </si>
  <si>
    <t>- ศศ.บ. การวัดและประเมินทางการศึกษา</t>
  </si>
  <si>
    <t>TCAS1</t>
  </si>
  <si>
    <t>TCAS2</t>
  </si>
  <si>
    <t>TCAS3</t>
  </si>
  <si>
    <t>TCAS4</t>
  </si>
  <si>
    <t>TCAS5</t>
  </si>
  <si>
    <t>อื่นๆ</t>
  </si>
  <si>
    <t>วิทยาลัยการจัดการเพื่อการพัฒนา  (ภาคสมทบ  หลักสูตร 4 ปี)</t>
  </si>
  <si>
    <t>- น.บ. นิติศาสตร์  (กลุ่ม Block Course)</t>
  </si>
  <si>
    <t>- รป.บ. การบริหารงานตำรวจฯ</t>
  </si>
  <si>
    <t>วิทยาลัยการจัดการเพื่อการพัฒนา  (ภาคปกติ  หลักสูตร 4 ปี)</t>
  </si>
  <si>
    <t>อันดับ 1</t>
  </si>
  <si>
    <t>อันดับ 2</t>
  </si>
  <si>
    <t>ช.</t>
  </si>
  <si>
    <t>ญ.</t>
  </si>
  <si>
    <t>จำนวนผู้สำเร็จการศึกษา ระดับบัณฑิตศึกษา  ที่จะเข้ารับพระราชทานปริญญาบัตร</t>
  </si>
  <si>
    <t>วิชาชีพครู</t>
  </si>
  <si>
    <t>คณะเศรษฐศาสตร์และบริหารธุรกิจ   (ภาคปกติ หลักสูตรเทียบ 4 ปี)</t>
  </si>
  <si>
    <t>คณะเศรษฐศาสตร์และบริหารธุรกิจ  (ภาคสมทบ  หลักสูตรเทียบ 4 ปี)</t>
  </si>
  <si>
    <t>ไม่รายงานตัว</t>
  </si>
  <si>
    <t>วท.บ. คณิตศาสตร์</t>
  </si>
  <si>
    <t>วท.บ. เคมี</t>
  </si>
  <si>
    <t>วท.บ. เคมีอุตสาหกรรม</t>
  </si>
  <si>
    <t>วท.บ. จุลชีววิทยา</t>
  </si>
  <si>
    <t>วท.บ. ชีววิทยา</t>
  </si>
  <si>
    <t>วท.บ. เทคโนโลยีสารสนเทศ</t>
  </si>
  <si>
    <t>วท.บ. ฟิสิกส์</t>
  </si>
  <si>
    <t>วท.บ. วิทยาการคอมพิวเตอร์</t>
  </si>
  <si>
    <t>วท.บ. วิทยาศาสตร์การประมงและทรัพยากรทางน้ำ</t>
  </si>
  <si>
    <t>วท.บ. วิทยาศาสตร์สิ่งแวดล้อม</t>
  </si>
  <si>
    <t>วท.บ. สถิติประยุกต์</t>
  </si>
  <si>
    <t>วท.บ. เกษตรศาสตร์</t>
  </si>
  <si>
    <t>วท.บ. เทคโนโลยีการเกษตรและการพัฒนาชุมชน</t>
  </si>
  <si>
    <t>วท.บ. สัตวศาสตร์</t>
  </si>
  <si>
    <t>พท.บ. การแพทย์แผนไทย</t>
  </si>
  <si>
    <t>วท.บ. วิทยาศาสตร์การกีฬา</t>
  </si>
  <si>
    <t>วท.บ. อาชีวอนามัยและความปลอดภัย</t>
  </si>
  <si>
    <t>ส.บ. สาธารณสุขชุมชน</t>
  </si>
  <si>
    <t>น.บ. นิติศาสตร์</t>
  </si>
  <si>
    <t>วศ.บ. วิศวกรรมเมคคาทรอนิกส์</t>
  </si>
  <si>
    <t>วศ.บ. วิศวกรรมยางและพอลิเมอร์</t>
  </si>
  <si>
    <t>คณะพยาบาลศาสตร์</t>
  </si>
  <si>
    <t>พ.ย. พยาบาลศาสตรบัณฑิต</t>
  </si>
  <si>
    <t>คณะอุตสาหกรรมเกษตรและชีวภาพ</t>
  </si>
  <si>
    <t>วท.บ. วิทยาศาสตร์และเทคโนโลยีอาหาร</t>
  </si>
  <si>
    <t>ระดับปริญญาโท</t>
  </si>
  <si>
    <t>10/10</t>
  </si>
  <si>
    <t>15/15</t>
  </si>
  <si>
    <t>ส.ม. สาธารณสุขศาสตรมหาบัณฑิต</t>
  </si>
  <si>
    <t>0/20</t>
  </si>
  <si>
    <t xml:space="preserve">รวมระดับปริญญาโท </t>
  </si>
  <si>
    <t>89/65</t>
  </si>
  <si>
    <t>ระดับปริญญาเอก</t>
  </si>
  <si>
    <t>10</t>
  </si>
  <si>
    <t>ปร.ด. วิศวกรรมพลังงาน</t>
  </si>
  <si>
    <t xml:space="preserve">รวมระดับปริญญาเอก </t>
  </si>
  <si>
    <t>109/45</t>
  </si>
  <si>
    <t xml:space="preserve">-  วท.บ. คณิตศาสตร์ </t>
  </si>
  <si>
    <t>-  วท.บ. เคมี</t>
  </si>
  <si>
    <t>-  วท.บ. เคมีอุตสาหกรรม</t>
  </si>
  <si>
    <t>-  วท.บ. จุลชีววิทยา</t>
  </si>
  <si>
    <t>-  วท.บ. ชีววิทยา</t>
  </si>
  <si>
    <t>-  วท.บ. เทคโนโลยีและการจัดการพลังงาน</t>
  </si>
  <si>
    <t>-  วท.บ. เทคโนโลยีสารสนเทศ</t>
  </si>
  <si>
    <t>-  วท.บ. ฟิสิกส์</t>
  </si>
  <si>
    <t>-  วท.บ. วิทยาการคอมพิวเตอร์</t>
  </si>
  <si>
    <t>-  วท.บ. วิทยาศาสตร์การเพาะเลี้ยงสัตว์น้ำ</t>
  </si>
  <si>
    <t>-  วท.บ. วิทยาศาสตร์การประมงและทรัยพากรทางน้ำ</t>
  </si>
  <si>
    <t>-  วท.บ. วิทยาศาสตร์สิ่งแวดล้อม</t>
  </si>
  <si>
    <t>-  วท.บ. สถิติ</t>
  </si>
  <si>
    <t>-  วท.บ. เกษตรศาสตร์</t>
  </si>
  <si>
    <t>-  วท.บ. เทคโนโลยีการเกษตรและการพัฒนาชุมชน</t>
  </si>
  <si>
    <t>-  วท.บ. พืชศาสตร์</t>
  </si>
  <si>
    <t>-  วท.บ. สัตวศาสตร์</t>
  </si>
  <si>
    <t>-  พท.บ. การแพทย์แผนไทย</t>
  </si>
  <si>
    <t>-  วท.บ. วิทยาศาสตร์การกีฬา</t>
  </si>
  <si>
    <t>-  วท.บ. สาธารณสุขศาสตร์</t>
  </si>
  <si>
    <t>-  วท.บ. สุขศาสตร์อุตสาหกรรมและความปลอดภัย</t>
  </si>
  <si>
    <t>-  วท.บ. อาชีวอนามัยและความปลอดภัย</t>
  </si>
  <si>
    <t>-  ส.บ. สาธารณสุขชุมชน</t>
  </si>
  <si>
    <t>-  น.บ. นิติศาสตร์</t>
  </si>
  <si>
    <t>-  วศ.บ. วิศวกรรมเมคคาทรอนิกส์</t>
  </si>
  <si>
    <t>-  วศ.บ. วิศวกรรมยางและพอลิเมอร์</t>
  </si>
  <si>
    <t>คณะพยาบาลศาสตร์ (ภาคปกติ หลักสูตร 4 ปี)</t>
  </si>
  <si>
    <t>คณะอุตสาหกรรมเกษตรและชีวภาพ (ภาคปกติ หลักสูตร 4 ปี)</t>
  </si>
  <si>
    <t>-  วท.ม. การจัดการทรัพยากรการเกษตรอย่างยั่งยืน</t>
  </si>
  <si>
    <t>-  วท.ม. การจัดการระบบสุขภาพ</t>
  </si>
  <si>
    <t>-  วท.ม. คณิตศาสตร์และคณิตศาสตรศึกษา</t>
  </si>
  <si>
    <t>-  วท.ม. เคมีประยุกต์</t>
  </si>
  <si>
    <t>-  วท.ม. ชีววิทยา</t>
  </si>
  <si>
    <t>-  วท.ม. เทคโนโลยีชีวภาพ</t>
  </si>
  <si>
    <t>-  วท.ม. เทคโนโลยีสารสนเทศ</t>
  </si>
  <si>
    <t>-  วท.ม. ฟิสิกส์</t>
  </si>
  <si>
    <t>-  วท.ม. วิทยาศาสตรศึกษา</t>
  </si>
  <si>
    <t>-  วศ.ม. วิศวกรรมพลังงาน</t>
  </si>
  <si>
    <t>สาขาวิชา/หลักสูตร</t>
  </si>
  <si>
    <t>-  วท.ม. เคมี</t>
  </si>
  <si>
    <t>-  ปร.ด. เทคโนโลยีชีวภาพ</t>
  </si>
  <si>
    <t>-  ปร.ด. วิศวกรรมพลังงาน</t>
  </si>
  <si>
    <t>- รป.บ. การจัดการ</t>
  </si>
  <si>
    <t>วิทยาลัยการจัดการเพื่อการพัฒนา (ภาคสมทบ หลักสูตรเทียบ 4 ปี)</t>
  </si>
  <si>
    <t>-  วิทยาลัยการจัดการเพื่อการพัฒนา</t>
  </si>
  <si>
    <t>-  พยาบาลศาสตร์</t>
  </si>
  <si>
    <t>-  อุตสาหกรรมเกษตรและชีวภาพ</t>
  </si>
  <si>
    <t>จำนวนนิสิตใหม่  ประจำปีการศึกษา 2561</t>
  </si>
  <si>
    <t>จำนวนผู้สำเร็จการศึกษาที่จะเข้ารับพระราชทานปริญญาบัตร ประจำปีพุทธศักราช 2561</t>
  </si>
  <si>
    <t>จำนวนนิสิตระดับปริญญาตรี และระดับบัณฑิตศึกษา ประจำปีการศึกษา 2561</t>
  </si>
  <si>
    <t>วิทยาลัยการจัดการเพื่อการพัฒนา (ภาคปกติ หลักสูตร 4 ปี)</t>
  </si>
  <si>
    <t>วิทยาลัยการจัดการเพื่อการพัฒนา (ภาคสมทบ หลักสูตร 4 ปี)</t>
  </si>
  <si>
    <t>สถิตินิสิตมหาวิทยาลัยทักษิณ  ประจำปีการศึกษา 2561  โดยภาพรวม</t>
  </si>
  <si>
    <t>สถิตินิสิตมหาวิทยาลัยทักษิณ ประจำปีการศึกษา 2561  จำแนกตามพื้นที่จัดการศึกษา</t>
  </si>
  <si>
    <t>จำนวนนิสิตระดับปริญญาตรี   ประจำปีการศึกษา  2562</t>
  </si>
  <si>
    <t>จำนวนนิสิตระดับปริญญาโท (ภาคปกติ)  ประจำปีการศึกษา  2562</t>
  </si>
  <si>
    <t>จำนวนนิสิตระดับปริญญาโท (ภาคพิเศษ)  ประจำปีการศึกษา  2562</t>
  </si>
  <si>
    <t>จำนวนนิสิตระดับปริญญาเอก (ภาคปกติ)  ประจำปีการศึกษา  2562</t>
  </si>
  <si>
    <t>จำนวนนิสิตระดับปริญญาเอก (ภาคพิเศษ) ประจำปีการศึกษา  2562</t>
  </si>
  <si>
    <t>จำนวนนิสิตระดับประกาศนียบัตรบัณฑิต (ภาคพิเศษ)  ประจำปีการศึกษา  2562</t>
  </si>
  <si>
    <t>จำนวนนิสิตเข้าใหม่ ระดับปริญญาตรี ชั้นปีที่ 1 ปีการศึกษา 2562</t>
  </si>
  <si>
    <t>จำนวนนิสิตเข้าใหม่  ระดับปริญญาตรี  ชั้นปีที่ 1  ปีการศึกษา 2562</t>
  </si>
  <si>
    <t>จำนวนนิสิตเข้าใหม่  ปีการศึกษา  2562</t>
  </si>
  <si>
    <t>จำนวนนิสิตระดับบัณฑิตศึกษา  ชั้นปีที่ 1  ปีการศึกษา 2562</t>
  </si>
  <si>
    <t>- ศศ.บ. หลักสูตรสองปริญญา</t>
  </si>
  <si>
    <t xml:space="preserve">   </t>
  </si>
  <si>
    <t>100</t>
  </si>
  <si>
    <t>60</t>
  </si>
  <si>
    <t>60/180</t>
  </si>
  <si>
    <t>60/60</t>
  </si>
  <si>
    <t>- ศศ.ม. วัฒนธรรมศึกษา</t>
  </si>
  <si>
    <t>- ปร.ด. การจัดการธุรกิจ</t>
  </si>
  <si>
    <t>5/60</t>
  </si>
  <si>
    <t>10/30</t>
  </si>
  <si>
    <t>15</t>
  </si>
  <si>
    <t>25</t>
  </si>
  <si>
    <t>30</t>
  </si>
  <si>
    <t>5</t>
  </si>
  <si>
    <t>20</t>
  </si>
  <si>
    <t>หน้า 4</t>
  </si>
  <si>
    <t>หน้า 5</t>
  </si>
  <si>
    <t>ประจำปี พ.ศ. 2562</t>
  </si>
  <si>
    <t>ภาคเรียนที่ 1/61</t>
  </si>
  <si>
    <t>ภาคเรียนที่ 2/61</t>
  </si>
  <si>
    <t>ภาคเรียนฤดูร้อน/61</t>
  </si>
  <si>
    <t>กศ.บ.การวัดและประเมินทางการศึกษา</t>
  </si>
  <si>
    <t>กศ.บ.การศึกษาปฐมวัย</t>
  </si>
  <si>
    <t>กศ.บ.คณิตศาสตร์</t>
  </si>
  <si>
    <t>กศ.บ.เทคโนโลยีและสื่อสารการศึกษา</t>
  </si>
  <si>
    <t>กศ.บ.พลศึกษา</t>
  </si>
  <si>
    <t>กศ.บ.ภาษาไทย</t>
  </si>
  <si>
    <t>กศ.บ.ภาษาอังกฤษ</t>
  </si>
  <si>
    <t>กศ.บ.วิทยาศาสตร์-เคมี</t>
  </si>
  <si>
    <t>กศ.บ.วิทยาศาสตร์-ชีววิทยา</t>
  </si>
  <si>
    <t>กศ.บ.วิทยาศาสตร์-ฟิสิกส์</t>
  </si>
  <si>
    <t>กศ.บ.สังคมศึกษา</t>
  </si>
  <si>
    <t>นศ.บ.นิเทศศาสตร์</t>
  </si>
  <si>
    <t>รป.บ.การปกครองท้องถิ่น</t>
  </si>
  <si>
    <t>วท.บ.ภูมิศาสตร์</t>
  </si>
  <si>
    <t>ศศ.บ.การจัดการทรัพยากรมนุษย์</t>
  </si>
  <si>
    <t>ศศ.บ.การพัฒนาชุมชน</t>
  </si>
  <si>
    <t>ศศ.บ.ประวัติศาสตร์</t>
  </si>
  <si>
    <t>ศศ.บ.ภาษาจีน</t>
  </si>
  <si>
    <t>ศศ.บ.ภาษาญี่ปุ่น</t>
  </si>
  <si>
    <t>ศศ.บ.ภาษาไทย</t>
  </si>
  <si>
    <t>ศศ.บ.ภาษามลายู</t>
  </si>
  <si>
    <t>ศศ.บ.ภาษาอังกฤษ</t>
  </si>
  <si>
    <t>ศศ.บ.สารสนเทศศึกษา</t>
  </si>
  <si>
    <t>ดศ.บ.ดุริยางคศาสตร์ไทย</t>
  </si>
  <si>
    <t>ศศ.บ.ดุริยางคศาสตร์สากล</t>
  </si>
  <si>
    <t>ดศ.บ.ดุริยางคศาสตร์สากล</t>
  </si>
  <si>
    <t>ศป.บ.ศิลปะการออกแบบ</t>
  </si>
  <si>
    <t>ประจำปี  พ.ศ. 2562</t>
  </si>
  <si>
    <t>น.บ.นิติศาสตร์</t>
  </si>
  <si>
    <t>บช.บ.การบัญชี</t>
  </si>
  <si>
    <t>บธ.บ.การจัดการการค้าปลีก</t>
  </si>
  <si>
    <t>บธ.บ.การจัดการธุรกิจการค้าสมัยใหม่</t>
  </si>
  <si>
    <t>บธ.บ.การตลาด</t>
  </si>
  <si>
    <t>บธ.บ.การประกอบการและการจัดการ</t>
  </si>
  <si>
    <t>ศ.บ.เศรษฐศาสตร์</t>
  </si>
  <si>
    <t>รป.บ.การบริหารงานตำรวจฯ</t>
  </si>
  <si>
    <t>รป.บ.การบริหารทรัพยากรมนุษย์</t>
  </si>
  <si>
    <t>วท.บ.คณิตศาสตร์</t>
  </si>
  <si>
    <t>วท.บ.เคมี</t>
  </si>
  <si>
    <t>วท.บ.เคมีอุตสาหกรรม</t>
  </si>
  <si>
    <t>วท.บ.จุลชีววิทยา</t>
  </si>
  <si>
    <t>วท.บ.ชีววิทยา</t>
  </si>
  <si>
    <t>วท.บ.เทคโนโลยีและการจัดการพลังงาน</t>
  </si>
  <si>
    <t>วท.บ.เทคโนโลยีสารสนเทศ</t>
  </si>
  <si>
    <t>วท.บ.ฟิสิกส์</t>
  </si>
  <si>
    <t>วท.บ.วิทยาการคอมพิวเตอร์</t>
  </si>
  <si>
    <t>วท.บ.วิทยาศาสตร์การเพาะเลี้ยงสัตว์น้ำ</t>
  </si>
  <si>
    <t>วท.บ.วิทยาศาสตร์สิ่งแวดล้อม</t>
  </si>
  <si>
    <t>วท.บ.สถิติ</t>
  </si>
  <si>
    <t>วท.บ.เทคโนโลยีการเกษตรและการพัฒนาชุมชน</t>
  </si>
  <si>
    <t>วท.บ.พืชศาสตร์</t>
  </si>
  <si>
    <t>วท.บ.สัตวศาสตร์</t>
  </si>
  <si>
    <t>พท.บ.การแพทย์แผนไทย</t>
  </si>
  <si>
    <t>วท.บ.วิทยาศาสตร์การกีฬา</t>
  </si>
  <si>
    <t>วท.บ.สาธารณสุขศาสตร์</t>
  </si>
  <si>
    <t>วท.บ.สุขศาสตร์อุตสาหกรรมและความปลอดภัย</t>
  </si>
  <si>
    <t>วท.บ.วิทยาศาสตร์และเทคโนโลยีอาหาร</t>
  </si>
  <si>
    <t>ประจำปี   พ.ศ. 2562</t>
  </si>
  <si>
    <t>กศ.ม.การสอนวิทย์ฯ คณิตฯและคอมฯ</t>
  </si>
  <si>
    <t>กศ.ม.การบริหารการศึกษา</t>
  </si>
  <si>
    <t>กศ.ม.การวิจัยและประเมิน</t>
  </si>
  <si>
    <t>กศ.ม.การศึกษาเพื่อพัฒนาทรัพยากรมนุษย์</t>
  </si>
  <si>
    <t>กศ.ม.เคมี</t>
  </si>
  <si>
    <t>กศ.ม.เทคโนโลยีและสื่อสารการศึกษา</t>
  </si>
  <si>
    <t>กศ.ม.พลศึกษา</t>
  </si>
  <si>
    <t>กศ.ม.ภาษาไทย</t>
  </si>
  <si>
    <t>กศ.ม.หลักสูตรและการสอน</t>
  </si>
  <si>
    <t>ศศ.ม.จิตวิทยาการให้คำปรึกษา</t>
  </si>
  <si>
    <t>ศศ.ม.การบริหารและพัฒนาสังคม</t>
  </si>
  <si>
    <t>ศศ.ม.ไทยคดีศึกษา</t>
  </si>
  <si>
    <t>ศศ.ม.ภาษาไทย</t>
  </si>
  <si>
    <t>ศศ.ม.ภูมิสารสนเทศเพื่อการจัดการเชิงพื้นที่</t>
  </si>
  <si>
    <t>บธ.ม.การจัดการธุรกิจ</t>
  </si>
  <si>
    <t>รป.ม.การปกครองท้องถิ่น</t>
  </si>
  <si>
    <t>วท.ม.คณิตศาสตร์และคณิตศาสตรศึกษา</t>
  </si>
  <si>
    <t>วท.ม.ชีววิทยา</t>
  </si>
  <si>
    <t>วท.ม.เทคโนโลยีสารสนเทศ</t>
  </si>
  <si>
    <t>วท.ม.เทคโนโลยีชีวภาพ</t>
  </si>
  <si>
    <t>วท.ม.วิทยาศาสตรศึกษา</t>
  </si>
  <si>
    <t>วท.ม.การจัดการทรัพยากรการเกษตรอย่างยั่งยืน</t>
  </si>
  <si>
    <t>วท.ม.การจัดการระบบสุขภาพ</t>
  </si>
  <si>
    <t>วศ.ม.วิศวกรรมพลังงาน</t>
  </si>
  <si>
    <t>ปร.ด.การพัฒนาที่ยั่งยืน</t>
  </si>
  <si>
    <t>ปร.ด.เทคโนโลยีชีวภาพ</t>
  </si>
  <si>
    <t>ประกาศนียบัตรบัณฑิต*</t>
  </si>
  <si>
    <t xml:space="preserve">      หมายเหตุ  :  *หลักสูตรประกาศนียบัตรบัณฑิต  ไม่เข้ารับพระราชทานปริญญาบัตร</t>
  </si>
  <si>
    <t>- บธ.ด. การจัดการธุรกิจ</t>
  </si>
  <si>
    <t xml:space="preserve">    </t>
  </si>
  <si>
    <t>จำนวนนิสิตระดับปริญญาเอก  (ภาคปกติ)  ประจำปีการศึกษา 2562</t>
  </si>
  <si>
    <t>-  ส.ม. สาธารณสุขศาสตร์</t>
  </si>
  <si>
    <t>จำนวนนิสิตระดับปริญญาโท  (ภาคพิเศษ)  ประจำปีการศึกษา 2562</t>
  </si>
  <si>
    <t>จำนวนนิสิตระดับปริญญาโท  (ภาคปกติ)  ประจำปีการศึกษา 2562</t>
  </si>
  <si>
    <t xml:space="preserve">รวมนิสิตระดับปริญญาตรี ภาคปกติ </t>
  </si>
  <si>
    <t>-  วท.บ. วิทยาศาสตร์และเทคโนโลยีอาหาร</t>
  </si>
  <si>
    <t>จำนวนนิสิตระดับปริญญาตรี  ประจำปีการศึกษา 2562</t>
  </si>
  <si>
    <t>-  พย.บ. พยาบาลศาสตรบัณฑิต</t>
  </si>
  <si>
    <t>จำนวนนิสิตระดับปริญญาตรี ประจำปีการศึกษา 2562</t>
  </si>
  <si>
    <t>-  วท.บ. สถิติประยุกต์</t>
  </si>
  <si>
    <t>รวมระดับปริญญาตรี ภาคสมทบ</t>
  </si>
  <si>
    <t>สถิติจำนวนนิสิตมหาวิทยาลัยทักษิณ  ประจำปีการศึกษา 2562</t>
  </si>
  <si>
    <t>3/0</t>
  </si>
  <si>
    <t>วท.ม. ฟิสิกส์</t>
  </si>
  <si>
    <t>วท.ม. เคมี</t>
  </si>
  <si>
    <t>จำนวนนิสิตระดับบัณฑิตศึกษา ชั้นปีที่  1  ประจำปีการศึกษา 2562</t>
  </si>
  <si>
    <t>จำนวนนิสิตเข้าใหม่  ระดับปริญญาตรี  ชั้นปีที่  1 ประจำปีการศึกษา 2562</t>
  </si>
  <si>
    <t>ข้อมูล ณ วันที่ 12 กันยายน  2562</t>
  </si>
  <si>
    <t>ไม่มารายงานตัว</t>
  </si>
  <si>
    <t>ศป.บ.ทัศนศิลป์</t>
  </si>
  <si>
    <t>ศป.บ.ศิลปะการแสดง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</si>
</sst>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1" x14ac:knownFonts="1">
    <font>
      <sz val="16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0"/>
      <name val="Arial"/>
      <family val="2"/>
    </font>
    <font>
      <b/>
      <sz val="11"/>
      <name val="TH SarabunPSK"/>
      <family val="2"/>
    </font>
    <font>
      <b/>
      <sz val="20"/>
      <name val="TH SarabunPSK"/>
      <family val="2"/>
    </font>
    <font>
      <b/>
      <sz val="7"/>
      <name val="TH SarabunPSK"/>
      <family val="2"/>
    </font>
    <font>
      <sz val="7"/>
      <name val="TH SarabunPSK"/>
      <family val="2"/>
    </font>
    <font>
      <sz val="8"/>
      <name val="TH SarabunPSK"/>
      <family val="2"/>
    </font>
    <font>
      <b/>
      <sz val="16"/>
      <name val="Cordia New"/>
      <family val="2"/>
    </font>
    <font>
      <b/>
      <sz val="22"/>
      <name val="TH SarabunPSK"/>
      <family val="2"/>
    </font>
    <font>
      <b/>
      <sz val="10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2"/>
      <color indexed="10"/>
      <name val="TH SarabunPSK"/>
      <family val="2"/>
    </font>
    <font>
      <b/>
      <u/>
      <sz val="12"/>
      <name val="TH SarabunPSK"/>
      <family val="2"/>
    </font>
    <font>
      <sz val="12"/>
      <color indexed="10"/>
      <name val="TH SarabunPSK"/>
      <family val="2"/>
    </font>
    <font>
      <b/>
      <sz val="12"/>
      <color indexed="10"/>
      <name val="TH SarabunPSK"/>
      <family val="2"/>
    </font>
    <font>
      <sz val="18"/>
      <name val="TH SarabunPSK"/>
      <family val="2"/>
    </font>
    <font>
      <sz val="16"/>
      <name val="Cordia New"/>
      <family val="2"/>
    </font>
    <font>
      <sz val="12"/>
      <name val="CordiaUPC"/>
      <family val="2"/>
    </font>
    <font>
      <b/>
      <sz val="12"/>
      <name val="CordiaUPC"/>
      <family val="2"/>
      <charset val="222"/>
    </font>
    <font>
      <b/>
      <i/>
      <sz val="12"/>
      <name val="TH SarabunPSK"/>
      <family val="2"/>
    </font>
    <font>
      <i/>
      <sz val="12"/>
      <name val="TH SarabunPSK"/>
      <family val="2"/>
    </font>
    <font>
      <sz val="13"/>
      <name val="TH SarabunPSK"/>
      <family val="2"/>
    </font>
    <font>
      <b/>
      <i/>
      <sz val="13"/>
      <name val="TH SarabunPSK"/>
      <family val="2"/>
    </font>
    <font>
      <sz val="13"/>
      <name val="CordiaUPC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2"/>
      <color theme="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8" fillId="0" borderId="0"/>
    <xf numFmtId="0" fontId="12" fillId="0" borderId="0"/>
  </cellStyleXfs>
  <cellXfs count="8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1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1" fontId="5" fillId="0" borderId="19" xfId="0" applyNumberFormat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2" fillId="0" borderId="24" xfId="0" applyNumberFormat="1" applyFont="1" applyBorder="1" applyAlignment="1">
      <alignment horizontal="center" vertical="center"/>
    </xf>
    <xf numFmtId="41" fontId="2" fillId="0" borderId="25" xfId="0" applyNumberFormat="1" applyFont="1" applyBorder="1" applyAlignment="1">
      <alignment horizontal="center" vertical="center"/>
    </xf>
    <xf numFmtId="41" fontId="2" fillId="0" borderId="26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2" fillId="0" borderId="22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41" fontId="2" fillId="0" borderId="27" xfId="0" applyNumberFormat="1" applyFont="1" applyBorder="1" applyAlignment="1">
      <alignment horizontal="center" vertical="center"/>
    </xf>
    <xf numFmtId="41" fontId="5" fillId="0" borderId="2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5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1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41" fontId="5" fillId="0" borderId="30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1" fontId="7" fillId="0" borderId="2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1" fontId="9" fillId="0" borderId="30" xfId="0" applyNumberFormat="1" applyFont="1" applyBorder="1" applyAlignment="1">
      <alignment horizontal="center" vertical="center"/>
    </xf>
    <xf numFmtId="41" fontId="9" fillId="0" borderId="3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10" fillId="0" borderId="0" xfId="0" applyFont="1"/>
    <xf numFmtId="0" fontId="5" fillId="0" borderId="0" xfId="0" applyFont="1"/>
    <xf numFmtId="49" fontId="2" fillId="0" borderId="2" xfId="0" applyNumberFormat="1" applyFont="1" applyBorder="1" applyAlignment="1">
      <alignment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1" fontId="11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1" fontId="5" fillId="0" borderId="33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vertical="center"/>
    </xf>
    <xf numFmtId="41" fontId="5" fillId="0" borderId="2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49" fontId="2" fillId="0" borderId="2" xfId="0" applyNumberFormat="1" applyFont="1" applyBorder="1" applyAlignment="1"/>
    <xf numFmtId="49" fontId="2" fillId="0" borderId="0" xfId="0" applyNumberFormat="1" applyFont="1" applyAlignment="1"/>
    <xf numFmtId="0" fontId="6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0" fillId="0" borderId="0" xfId="0" applyFont="1" applyAlignment="1"/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1" fontId="2" fillId="0" borderId="2" xfId="0" applyNumberFormat="1" applyFont="1" applyBorder="1" applyAlignment="1">
      <alignment horizontal="right" vertical="center"/>
    </xf>
    <xf numFmtId="41" fontId="5" fillId="0" borderId="2" xfId="0" applyNumberFormat="1" applyFont="1" applyBorder="1" applyAlignment="1">
      <alignment horizontal="right" vertical="center"/>
    </xf>
    <xf numFmtId="41" fontId="5" fillId="0" borderId="28" xfId="0" applyNumberFormat="1" applyFont="1" applyBorder="1" applyAlignment="1">
      <alignment horizontal="right" vertical="center"/>
    </xf>
    <xf numFmtId="0" fontId="5" fillId="0" borderId="0" xfId="0" applyFont="1" applyAlignment="1"/>
    <xf numFmtId="41" fontId="2" fillId="0" borderId="2" xfId="0" applyNumberFormat="1" applyFont="1" applyBorder="1" applyAlignment="1">
      <alignment horizontal="right"/>
    </xf>
    <xf numFmtId="41" fontId="5" fillId="0" borderId="2" xfId="0" applyNumberFormat="1" applyFont="1" applyBorder="1" applyAlignment="1">
      <alignment horizontal="right"/>
    </xf>
    <xf numFmtId="49" fontId="7" fillId="0" borderId="0" xfId="0" applyNumberFormat="1" applyFont="1" applyAlignment="1"/>
    <xf numFmtId="0" fontId="2" fillId="0" borderId="0" xfId="0" applyFont="1" applyFill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41" fontId="9" fillId="0" borderId="2" xfId="0" applyNumberFormat="1" applyFont="1" applyFill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1" fontId="2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1" fontId="2" fillId="0" borderId="35" xfId="0" applyNumberFormat="1" applyFont="1" applyBorder="1" applyAlignment="1">
      <alignment horizontal="center" vertical="center"/>
    </xf>
    <xf numFmtId="0" fontId="19" fillId="0" borderId="0" xfId="0" applyFont="1"/>
    <xf numFmtId="41" fontId="2" fillId="0" borderId="28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1" fontId="2" fillId="0" borderId="40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" fillId="0" borderId="2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1" fontId="23" fillId="0" borderId="2" xfId="0" applyNumberFormat="1" applyFont="1" applyFill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3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left" vertical="center"/>
    </xf>
    <xf numFmtId="49" fontId="5" fillId="0" borderId="51" xfId="0" applyNumberFormat="1" applyFont="1" applyBorder="1" applyAlignment="1">
      <alignment vertical="center"/>
    </xf>
    <xf numFmtId="49" fontId="2" fillId="0" borderId="52" xfId="0" applyNumberFormat="1" applyFont="1" applyBorder="1" applyAlignment="1">
      <alignment vertical="center"/>
    </xf>
    <xf numFmtId="49" fontId="2" fillId="0" borderId="53" xfId="0" applyNumberFormat="1" applyFont="1" applyBorder="1" applyAlignment="1">
      <alignment vertical="center"/>
    </xf>
    <xf numFmtId="49" fontId="5" fillId="0" borderId="54" xfId="0" applyNumberFormat="1" applyFont="1" applyBorder="1" applyAlignment="1">
      <alignment horizontal="center" vertical="center"/>
    </xf>
    <xf numFmtId="49" fontId="5" fillId="0" borderId="46" xfId="0" applyNumberFormat="1" applyFont="1" applyBorder="1" applyAlignment="1">
      <alignment horizontal="center" vertical="center"/>
    </xf>
    <xf numFmtId="41" fontId="5" fillId="0" borderId="55" xfId="0" applyNumberFormat="1" applyFont="1" applyBorder="1" applyAlignment="1">
      <alignment horizontal="center" vertical="center"/>
    </xf>
    <xf numFmtId="41" fontId="5" fillId="0" borderId="47" xfId="0" applyNumberFormat="1" applyFont="1" applyBorder="1" applyAlignment="1">
      <alignment horizontal="center" vertical="center"/>
    </xf>
    <xf numFmtId="41" fontId="5" fillId="0" borderId="48" xfId="0" applyNumberFormat="1" applyFont="1" applyBorder="1" applyAlignment="1">
      <alignment horizontal="center" vertical="center"/>
    </xf>
    <xf numFmtId="41" fontId="5" fillId="0" borderId="56" xfId="0" applyNumberFormat="1" applyFont="1" applyBorder="1" applyAlignment="1">
      <alignment horizontal="center" vertical="center"/>
    </xf>
    <xf numFmtId="41" fontId="3" fillId="2" borderId="5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49" fontId="5" fillId="0" borderId="57" xfId="0" applyNumberFormat="1" applyFont="1" applyBorder="1" applyAlignment="1">
      <alignment vertical="center"/>
    </xf>
    <xf numFmtId="49" fontId="5" fillId="2" borderId="54" xfId="0" applyNumberFormat="1" applyFont="1" applyFill="1" applyBorder="1" applyAlignment="1">
      <alignment horizontal="center" vertical="center"/>
    </xf>
    <xf numFmtId="49" fontId="5" fillId="2" borderId="55" xfId="0" applyNumberFormat="1" applyFont="1" applyFill="1" applyBorder="1" applyAlignment="1">
      <alignment horizontal="center" vertical="center"/>
    </xf>
    <xf numFmtId="41" fontId="5" fillId="2" borderId="46" xfId="0" applyNumberFormat="1" applyFont="1" applyFill="1" applyBorder="1" applyAlignment="1">
      <alignment horizontal="center" vertical="center"/>
    </xf>
    <xf numFmtId="41" fontId="5" fillId="2" borderId="56" xfId="0" applyNumberFormat="1" applyFont="1" applyFill="1" applyBorder="1" applyAlignment="1">
      <alignment horizontal="center" vertical="center"/>
    </xf>
    <xf numFmtId="41" fontId="5" fillId="2" borderId="48" xfId="0" applyNumberFormat="1" applyFont="1" applyFill="1" applyBorder="1" applyAlignment="1">
      <alignment horizontal="center" vertical="center"/>
    </xf>
    <xf numFmtId="41" fontId="5" fillId="2" borderId="58" xfId="0" applyNumberFormat="1" applyFont="1" applyFill="1" applyBorder="1" applyAlignment="1">
      <alignment horizontal="center" vertical="center"/>
    </xf>
    <xf numFmtId="41" fontId="5" fillId="2" borderId="55" xfId="0" applyNumberFormat="1" applyFont="1" applyFill="1" applyBorder="1" applyAlignment="1">
      <alignment horizontal="center" vertical="center"/>
    </xf>
    <xf numFmtId="41" fontId="5" fillId="2" borderId="59" xfId="0" applyNumberFormat="1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49" fontId="2" fillId="0" borderId="5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42" xfId="0" applyNumberFormat="1" applyFont="1" applyBorder="1" applyAlignment="1">
      <alignment horizontal="center" vertical="center"/>
    </xf>
    <xf numFmtId="41" fontId="2" fillId="0" borderId="61" xfId="0" applyNumberFormat="1" applyFont="1" applyBorder="1" applyAlignment="1">
      <alignment horizontal="center" vertical="center"/>
    </xf>
    <xf numFmtId="41" fontId="2" fillId="0" borderId="62" xfId="0" applyNumberFormat="1" applyFont="1" applyBorder="1" applyAlignment="1">
      <alignment horizontal="center" vertical="center"/>
    </xf>
    <xf numFmtId="41" fontId="2" fillId="0" borderId="63" xfId="0" applyNumberFormat="1" applyFont="1" applyBorder="1" applyAlignment="1">
      <alignment horizontal="center" vertical="center"/>
    </xf>
    <xf numFmtId="41" fontId="5" fillId="0" borderId="38" xfId="0" applyNumberFormat="1" applyFont="1" applyBorder="1" applyAlignment="1">
      <alignment horizontal="center" vertical="center"/>
    </xf>
    <xf numFmtId="41" fontId="2" fillId="0" borderId="64" xfId="0" applyNumberFormat="1" applyFont="1" applyBorder="1" applyAlignment="1">
      <alignment horizontal="center" vertical="center"/>
    </xf>
    <xf numFmtId="41" fontId="2" fillId="0" borderId="65" xfId="0" applyNumberFormat="1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left" vertical="center"/>
    </xf>
    <xf numFmtId="41" fontId="7" fillId="0" borderId="67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68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1" fontId="7" fillId="0" borderId="22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41" fontId="7" fillId="0" borderId="69" xfId="0" applyNumberFormat="1" applyFont="1" applyBorder="1" applyAlignment="1">
      <alignment horizontal="center" vertical="center"/>
    </xf>
    <xf numFmtId="41" fontId="7" fillId="0" borderId="24" xfId="0" applyNumberFormat="1" applyFont="1" applyBorder="1" applyAlignment="1">
      <alignment horizontal="center" vertical="center"/>
    </xf>
    <xf numFmtId="41" fontId="7" fillId="0" borderId="25" xfId="0" applyNumberFormat="1" applyFont="1" applyBorder="1" applyAlignment="1">
      <alignment horizontal="center" vertical="center"/>
    </xf>
    <xf numFmtId="41" fontId="7" fillId="0" borderId="36" xfId="0" applyNumberFormat="1" applyFont="1" applyBorder="1" applyAlignment="1">
      <alignment vertical="center"/>
    </xf>
    <xf numFmtId="41" fontId="7" fillId="0" borderId="70" xfId="0" applyNumberFormat="1" applyFont="1" applyBorder="1" applyAlignment="1">
      <alignment horizontal="center" vertical="center"/>
    </xf>
    <xf numFmtId="41" fontId="7" fillId="0" borderId="71" xfId="0" applyNumberFormat="1" applyFont="1" applyBorder="1" applyAlignment="1">
      <alignment horizontal="center" vertical="center"/>
    </xf>
    <xf numFmtId="41" fontId="7" fillId="0" borderId="72" xfId="0" applyNumberFormat="1" applyFont="1" applyBorder="1" applyAlignment="1">
      <alignment horizontal="center" vertical="center"/>
    </xf>
    <xf numFmtId="41" fontId="9" fillId="0" borderId="73" xfId="0" applyNumberFormat="1" applyFont="1" applyBorder="1" applyAlignment="1">
      <alignment horizontal="center" vertical="center"/>
    </xf>
    <xf numFmtId="41" fontId="9" fillId="0" borderId="17" xfId="0" applyNumberFormat="1" applyFont="1" applyBorder="1" applyAlignment="1">
      <alignment horizontal="center" vertical="center"/>
    </xf>
    <xf numFmtId="41" fontId="9" fillId="0" borderId="74" xfId="0" applyNumberFormat="1" applyFont="1" applyBorder="1" applyAlignment="1">
      <alignment horizontal="center" vertical="center"/>
    </xf>
    <xf numFmtId="41" fontId="9" fillId="0" borderId="75" xfId="0" applyNumberFormat="1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 textRotation="90"/>
    </xf>
    <xf numFmtId="0" fontId="9" fillId="0" borderId="77" xfId="0" applyFont="1" applyBorder="1" applyAlignment="1">
      <alignment horizontal="center" vertical="center" textRotation="90"/>
    </xf>
    <xf numFmtId="0" fontId="9" fillId="0" borderId="70" xfId="0" applyFont="1" applyBorder="1" applyAlignment="1">
      <alignment horizontal="center" vertical="center" textRotation="90"/>
    </xf>
    <xf numFmtId="0" fontId="7" fillId="0" borderId="0" xfId="0" applyFont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41" fontId="7" fillId="0" borderId="67" xfId="0" applyNumberFormat="1" applyFont="1" applyBorder="1" applyAlignment="1">
      <alignment horizontal="center" vertical="center"/>
    </xf>
    <xf numFmtId="41" fontId="7" fillId="0" borderId="65" xfId="0" applyNumberFormat="1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41" fontId="9" fillId="0" borderId="36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left" vertical="center"/>
    </xf>
    <xf numFmtId="41" fontId="7" fillId="0" borderId="39" xfId="0" applyNumberFormat="1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center" vertical="center"/>
    </xf>
    <xf numFmtId="41" fontId="7" fillId="0" borderId="79" xfId="0" applyNumberFormat="1" applyFont="1" applyBorder="1" applyAlignment="1">
      <alignment horizontal="center" vertical="center"/>
    </xf>
    <xf numFmtId="41" fontId="7" fillId="0" borderId="80" xfId="0" applyNumberFormat="1" applyFont="1" applyBorder="1" applyAlignment="1">
      <alignment horizontal="center" vertical="center"/>
    </xf>
    <xf numFmtId="41" fontId="9" fillId="0" borderId="37" xfId="0" applyNumberFormat="1" applyFont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left" vertical="center"/>
    </xf>
    <xf numFmtId="41" fontId="7" fillId="0" borderId="81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82" xfId="0" applyNumberFormat="1" applyFont="1" applyBorder="1" applyAlignment="1">
      <alignment horizontal="center" vertical="center"/>
    </xf>
    <xf numFmtId="41" fontId="7" fillId="0" borderId="63" xfId="0" applyNumberFormat="1" applyFont="1" applyBorder="1" applyAlignment="1">
      <alignment horizontal="center" vertical="center"/>
    </xf>
    <xf numFmtId="49" fontId="9" fillId="0" borderId="73" xfId="0" applyNumberFormat="1" applyFont="1" applyBorder="1" applyAlignment="1">
      <alignment horizontal="center" vertical="center"/>
    </xf>
    <xf numFmtId="41" fontId="9" fillId="0" borderId="83" xfId="0" applyNumberFormat="1" applyFont="1" applyBorder="1" applyAlignment="1">
      <alignment horizontal="center" vertical="center"/>
    </xf>
    <xf numFmtId="41" fontId="9" fillId="0" borderId="84" xfId="0" applyNumberFormat="1" applyFont="1" applyBorder="1" applyAlignment="1">
      <alignment horizontal="center" vertical="center"/>
    </xf>
    <xf numFmtId="41" fontId="9" fillId="0" borderId="85" xfId="0" applyNumberFormat="1" applyFont="1" applyBorder="1" applyAlignment="1">
      <alignment horizontal="center" vertical="center"/>
    </xf>
    <xf numFmtId="41" fontId="9" fillId="0" borderId="86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7" fillId="0" borderId="8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88" xfId="0" applyNumberFormat="1" applyFont="1" applyBorder="1" applyAlignment="1">
      <alignment horizontal="center" vertical="center"/>
    </xf>
    <xf numFmtId="49" fontId="9" fillId="0" borderId="89" xfId="0" applyNumberFormat="1" applyFont="1" applyBorder="1" applyAlignment="1">
      <alignment horizontal="left" vertical="center"/>
    </xf>
    <xf numFmtId="41" fontId="7" fillId="0" borderId="90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 vertical="center"/>
    </xf>
    <xf numFmtId="41" fontId="7" fillId="0" borderId="92" xfId="0" applyNumberFormat="1" applyFont="1" applyBorder="1" applyAlignment="1">
      <alignment horizontal="center" vertical="center"/>
    </xf>
    <xf numFmtId="41" fontId="9" fillId="0" borderId="19" xfId="0" applyNumberFormat="1" applyFont="1" applyBorder="1" applyAlignment="1">
      <alignment horizontal="center" vertical="center"/>
    </xf>
    <xf numFmtId="1" fontId="7" fillId="0" borderId="39" xfId="0" applyNumberFormat="1" applyFont="1" applyBorder="1" applyAlignment="1">
      <alignment horizontal="center" vertical="center"/>
    </xf>
    <xf numFmtId="41" fontId="9" fillId="0" borderId="12" xfId="0" applyNumberFormat="1" applyFont="1" applyBorder="1" applyAlignment="1">
      <alignment horizontal="center" vertical="center"/>
    </xf>
    <xf numFmtId="41" fontId="7" fillId="0" borderId="4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 vertical="center"/>
    </xf>
    <xf numFmtId="41" fontId="9" fillId="0" borderId="93" xfId="0" applyNumberFormat="1" applyFont="1" applyBorder="1" applyAlignment="1">
      <alignment horizontal="center" vertical="center"/>
    </xf>
    <xf numFmtId="41" fontId="7" fillId="0" borderId="94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7" fillId="0" borderId="87" xfId="0" applyNumberFormat="1" applyFont="1" applyBorder="1" applyAlignment="1">
      <alignment horizontal="center" vertical="center"/>
    </xf>
    <xf numFmtId="41" fontId="7" fillId="0" borderId="95" xfId="0" applyNumberFormat="1" applyFont="1" applyBorder="1" applyAlignment="1">
      <alignment horizontal="center" vertical="center"/>
    </xf>
    <xf numFmtId="41" fontId="7" fillId="0" borderId="96" xfId="0" applyNumberFormat="1" applyFont="1" applyBorder="1" applyAlignment="1">
      <alignment horizontal="center" vertical="center"/>
    </xf>
    <xf numFmtId="41" fontId="7" fillId="0" borderId="97" xfId="0" applyNumberFormat="1" applyFont="1" applyBorder="1" applyAlignment="1">
      <alignment horizontal="center" vertical="center"/>
    </xf>
    <xf numFmtId="41" fontId="7" fillId="0" borderId="98" xfId="0" applyNumberFormat="1" applyFont="1" applyBorder="1" applyAlignment="1">
      <alignment horizontal="center" vertical="center"/>
    </xf>
    <xf numFmtId="41" fontId="7" fillId="0" borderId="89" xfId="0" applyNumberFormat="1" applyFont="1" applyBorder="1" applyAlignment="1">
      <alignment horizontal="center" vertical="center"/>
    </xf>
    <xf numFmtId="1" fontId="7" fillId="0" borderId="81" xfId="0" applyNumberFormat="1" applyFont="1" applyBorder="1" applyAlignment="1">
      <alignment horizontal="center" vertical="center"/>
    </xf>
    <xf numFmtId="41" fontId="7" fillId="0" borderId="99" xfId="0" applyNumberFormat="1" applyFont="1" applyBorder="1" applyAlignment="1">
      <alignment horizontal="center" vertical="center"/>
    </xf>
    <xf numFmtId="41" fontId="9" fillId="0" borderId="100" xfId="0" applyNumberFormat="1" applyFont="1" applyBorder="1" applyAlignment="1">
      <alignment horizontal="center" vertical="center"/>
    </xf>
    <xf numFmtId="41" fontId="7" fillId="0" borderId="101" xfId="0" applyNumberFormat="1" applyFont="1" applyBorder="1" applyAlignment="1">
      <alignment horizontal="center" vertical="center"/>
    </xf>
    <xf numFmtId="41" fontId="9" fillId="0" borderId="102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left" vertical="center"/>
    </xf>
    <xf numFmtId="41" fontId="9" fillId="0" borderId="16" xfId="0" applyNumberFormat="1" applyFont="1" applyBorder="1" applyAlignment="1">
      <alignment horizontal="center" vertical="center"/>
    </xf>
    <xf numFmtId="41" fontId="9" fillId="0" borderId="38" xfId="0" applyNumberFormat="1" applyFont="1" applyBorder="1" applyAlignment="1">
      <alignment horizontal="center" vertical="center"/>
    </xf>
    <xf numFmtId="41" fontId="7" fillId="0" borderId="64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41" fontId="7" fillId="0" borderId="61" xfId="0" applyNumberFormat="1" applyFont="1" applyBorder="1" applyAlignment="1">
      <alignment horizontal="center" vertical="center"/>
    </xf>
    <xf numFmtId="0" fontId="9" fillId="3" borderId="103" xfId="0" applyFont="1" applyFill="1" applyBorder="1" applyAlignment="1">
      <alignment horizontal="center" vertical="center"/>
    </xf>
    <xf numFmtId="41" fontId="9" fillId="3" borderId="32" xfId="0" applyNumberFormat="1" applyFont="1" applyFill="1" applyBorder="1" applyAlignment="1">
      <alignment horizontal="center" vertical="center"/>
    </xf>
    <xf numFmtId="41" fontId="9" fillId="3" borderId="104" xfId="0" applyNumberFormat="1" applyFont="1" applyFill="1" applyBorder="1" applyAlignment="1">
      <alignment horizontal="center" vertical="center"/>
    </xf>
    <xf numFmtId="41" fontId="9" fillId="3" borderId="105" xfId="0" applyNumberFormat="1" applyFont="1" applyFill="1" applyBorder="1" applyAlignment="1">
      <alignment horizontal="center" vertical="center"/>
    </xf>
    <xf numFmtId="41" fontId="9" fillId="3" borderId="106" xfId="0" applyNumberFormat="1" applyFont="1" applyFill="1" applyBorder="1" applyAlignment="1">
      <alignment horizontal="center" vertical="center"/>
    </xf>
    <xf numFmtId="41" fontId="9" fillId="3" borderId="107" xfId="0" applyNumberFormat="1" applyFont="1" applyFill="1" applyBorder="1" applyAlignment="1">
      <alignment horizontal="center" vertical="center"/>
    </xf>
    <xf numFmtId="41" fontId="9" fillId="3" borderId="108" xfId="0" applyNumberFormat="1" applyFont="1" applyFill="1" applyBorder="1" applyAlignment="1">
      <alignment horizontal="center" vertical="center"/>
    </xf>
    <xf numFmtId="41" fontId="9" fillId="3" borderId="109" xfId="0" applyNumberFormat="1" applyFont="1" applyFill="1" applyBorder="1" applyAlignment="1">
      <alignment horizontal="center" vertical="center"/>
    </xf>
    <xf numFmtId="0" fontId="9" fillId="0" borderId="110" xfId="0" applyFont="1" applyBorder="1" applyAlignment="1">
      <alignment horizontal="center" vertical="center" textRotation="90"/>
    </xf>
    <xf numFmtId="0" fontId="9" fillId="0" borderId="111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49" fontId="9" fillId="0" borderId="113" xfId="0" applyNumberFormat="1" applyFont="1" applyBorder="1" applyAlignment="1">
      <alignment horizontal="center" vertical="center"/>
    </xf>
    <xf numFmtId="1" fontId="9" fillId="0" borderId="114" xfId="0" applyNumberFormat="1" applyFont="1" applyBorder="1" applyAlignment="1">
      <alignment horizontal="center" vertical="center"/>
    </xf>
    <xf numFmtId="41" fontId="9" fillId="0" borderId="115" xfId="0" applyNumberFormat="1" applyFont="1" applyBorder="1" applyAlignment="1">
      <alignment horizontal="center" vertical="center"/>
    </xf>
    <xf numFmtId="41" fontId="9" fillId="0" borderId="116" xfId="0" applyNumberFormat="1" applyFont="1" applyBorder="1" applyAlignment="1">
      <alignment horizontal="center" vertical="center"/>
    </xf>
    <xf numFmtId="41" fontId="9" fillId="0" borderId="117" xfId="0" applyNumberFormat="1" applyFont="1" applyBorder="1" applyAlignment="1">
      <alignment horizontal="center" vertical="center"/>
    </xf>
    <xf numFmtId="41" fontId="9" fillId="0" borderId="118" xfId="0" applyNumberFormat="1" applyFont="1" applyBorder="1" applyAlignment="1">
      <alignment horizontal="center" vertical="center"/>
    </xf>
    <xf numFmtId="41" fontId="9" fillId="0" borderId="6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1" fontId="7" fillId="0" borderId="2" xfId="0" applyNumberFormat="1" applyFont="1" applyBorder="1" applyAlignment="1">
      <alignment horizontal="right" vertical="center"/>
    </xf>
    <xf numFmtId="41" fontId="9" fillId="0" borderId="2" xfId="0" applyNumberFormat="1" applyFont="1" applyBorder="1" applyAlignment="1">
      <alignment horizontal="right" vertical="center"/>
    </xf>
    <xf numFmtId="41" fontId="9" fillId="0" borderId="2" xfId="0" applyNumberFormat="1" applyFont="1" applyFill="1" applyBorder="1" applyAlignment="1">
      <alignment horizontal="right" vertical="center"/>
    </xf>
    <xf numFmtId="41" fontId="7" fillId="0" borderId="2" xfId="0" applyNumberFormat="1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41" fontId="26" fillId="0" borderId="2" xfId="0" applyNumberFormat="1" applyFont="1" applyFill="1" applyBorder="1" applyAlignment="1">
      <alignment horizontal="center" vertical="center"/>
    </xf>
    <xf numFmtId="41" fontId="25" fillId="0" borderId="2" xfId="0" applyNumberFormat="1" applyFont="1" applyFill="1" applyBorder="1" applyAlignment="1">
      <alignment horizontal="right" vertical="center"/>
    </xf>
    <xf numFmtId="41" fontId="26" fillId="0" borderId="2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1" fontId="9" fillId="0" borderId="23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29" xfId="0" applyNumberFormat="1" applyFont="1" applyFill="1" applyBorder="1" applyAlignment="1">
      <alignment horizontal="center" vertical="center"/>
    </xf>
    <xf numFmtId="41" fontId="9" fillId="0" borderId="29" xfId="0" applyNumberFormat="1" applyFont="1" applyFill="1" applyBorder="1" applyAlignment="1">
      <alignment horizontal="center" vertical="center"/>
    </xf>
    <xf numFmtId="41" fontId="7" fillId="0" borderId="119" xfId="0" applyNumberFormat="1" applyFont="1" applyFill="1" applyBorder="1" applyAlignment="1">
      <alignment horizontal="center" vertical="center"/>
    </xf>
    <xf numFmtId="41" fontId="9" fillId="0" borderId="119" xfId="0" applyNumberFormat="1" applyFont="1" applyFill="1" applyBorder="1" applyAlignment="1">
      <alignment horizontal="center" vertical="center"/>
    </xf>
    <xf numFmtId="41" fontId="9" fillId="0" borderId="30" xfId="0" applyNumberFormat="1" applyFont="1" applyFill="1" applyBorder="1" applyAlignment="1">
      <alignment horizontal="center" vertical="center"/>
    </xf>
    <xf numFmtId="41" fontId="9" fillId="0" borderId="120" xfId="0" applyNumberFormat="1" applyFont="1" applyFill="1" applyBorder="1" applyAlignment="1">
      <alignment horizontal="center" vertical="center"/>
    </xf>
    <xf numFmtId="41" fontId="9" fillId="0" borderId="121" xfId="0" applyNumberFormat="1" applyFont="1" applyFill="1" applyBorder="1" applyAlignment="1">
      <alignment horizontal="center" vertical="center"/>
    </xf>
    <xf numFmtId="41" fontId="9" fillId="0" borderId="122" xfId="0" applyNumberFormat="1" applyFont="1" applyFill="1" applyBorder="1" applyAlignment="1">
      <alignment horizontal="center" vertical="center"/>
    </xf>
    <xf numFmtId="41" fontId="7" fillId="0" borderId="18" xfId="0" applyNumberFormat="1" applyFont="1" applyFill="1" applyBorder="1" applyAlignment="1">
      <alignment horizontal="center" vertical="center"/>
    </xf>
    <xf numFmtId="41" fontId="7" fillId="0" borderId="44" xfId="0" applyNumberFormat="1" applyFont="1" applyBorder="1" applyAlignment="1">
      <alignment horizontal="center" vertical="center"/>
    </xf>
    <xf numFmtId="41" fontId="7" fillId="0" borderId="44" xfId="0" applyNumberFormat="1" applyFont="1" applyFill="1" applyBorder="1" applyAlignment="1">
      <alignment horizontal="center" vertical="center"/>
    </xf>
    <xf numFmtId="41" fontId="7" fillId="0" borderId="123" xfId="0" applyNumberFormat="1" applyFont="1" applyFill="1" applyBorder="1" applyAlignment="1">
      <alignment horizontal="center" vertical="center"/>
    </xf>
    <xf numFmtId="41" fontId="9" fillId="0" borderId="45" xfId="0" applyNumberFormat="1" applyFont="1" applyBorder="1" applyAlignment="1">
      <alignment horizontal="center" vertical="center"/>
    </xf>
    <xf numFmtId="41" fontId="9" fillId="0" borderId="45" xfId="0" applyNumberFormat="1" applyFont="1" applyFill="1" applyBorder="1" applyAlignment="1">
      <alignment horizontal="center" vertical="center"/>
    </xf>
    <xf numFmtId="41" fontId="9" fillId="0" borderId="124" xfId="0" applyNumberFormat="1" applyFont="1" applyFill="1" applyBorder="1" applyAlignment="1">
      <alignment horizontal="center" vertical="center"/>
    </xf>
    <xf numFmtId="41" fontId="9" fillId="0" borderId="125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9" fillId="0" borderId="31" xfId="0" applyNumberFormat="1" applyFont="1" applyFill="1" applyBorder="1" applyAlignment="1">
      <alignment horizontal="center" vertical="center"/>
    </xf>
    <xf numFmtId="41" fontId="9" fillId="0" borderId="126" xfId="0" applyNumberFormat="1" applyFont="1" applyFill="1" applyBorder="1" applyAlignment="1">
      <alignment horizontal="center" vertical="center"/>
    </xf>
    <xf numFmtId="41" fontId="9" fillId="0" borderId="127" xfId="0" applyNumberFormat="1" applyFont="1" applyFill="1" applyBorder="1" applyAlignment="1">
      <alignment horizontal="center" vertical="center"/>
    </xf>
    <xf numFmtId="41" fontId="9" fillId="0" borderId="31" xfId="0" applyNumberFormat="1" applyFont="1" applyBorder="1" applyAlignment="1">
      <alignment horizontal="center" vertical="center"/>
    </xf>
    <xf numFmtId="41" fontId="9" fillId="0" borderId="128" xfId="0" applyNumberFormat="1" applyFont="1" applyFill="1" applyBorder="1" applyAlignment="1">
      <alignment horizontal="center" vertical="center"/>
    </xf>
    <xf numFmtId="41" fontId="9" fillId="0" borderId="129" xfId="0" applyNumberFormat="1" applyFont="1" applyFill="1" applyBorder="1" applyAlignment="1">
      <alignment horizontal="center" vertical="center"/>
    </xf>
    <xf numFmtId="41" fontId="9" fillId="0" borderId="130" xfId="0" applyNumberFormat="1" applyFont="1" applyFill="1" applyBorder="1" applyAlignment="1">
      <alignment horizontal="center" vertical="center"/>
    </xf>
    <xf numFmtId="41" fontId="9" fillId="3" borderId="128" xfId="0" applyNumberFormat="1" applyFont="1" applyFill="1" applyBorder="1" applyAlignment="1">
      <alignment horizontal="center" vertical="center"/>
    </xf>
    <xf numFmtId="41" fontId="7" fillId="0" borderId="131" xfId="0" applyNumberFormat="1" applyFont="1" applyFill="1" applyBorder="1" applyAlignment="1">
      <alignment horizontal="center" vertical="center"/>
    </xf>
    <xf numFmtId="41" fontId="7" fillId="0" borderId="31" xfId="0" applyNumberFormat="1" applyFont="1" applyFill="1" applyBorder="1" applyAlignment="1">
      <alignment horizontal="center" vertical="center"/>
    </xf>
    <xf numFmtId="41" fontId="9" fillId="0" borderId="18" xfId="0" applyNumberFormat="1" applyFont="1" applyFill="1" applyBorder="1" applyAlignment="1">
      <alignment horizontal="center" vertical="center"/>
    </xf>
    <xf numFmtId="41" fontId="7" fillId="0" borderId="132" xfId="0" applyNumberFormat="1" applyFont="1" applyFill="1" applyBorder="1" applyAlignment="1">
      <alignment horizontal="center" vertical="center"/>
    </xf>
    <xf numFmtId="41" fontId="9" fillId="0" borderId="133" xfId="0" applyNumberFormat="1" applyFont="1" applyFill="1" applyBorder="1" applyAlignment="1">
      <alignment horizontal="center" vertical="center"/>
    </xf>
    <xf numFmtId="41" fontId="9" fillId="3" borderId="134" xfId="0" applyNumberFormat="1" applyFont="1" applyFill="1" applyBorder="1" applyAlignment="1">
      <alignment horizontal="center" vertical="center"/>
    </xf>
    <xf numFmtId="41" fontId="9" fillId="0" borderId="106" xfId="0" applyNumberFormat="1" applyFont="1" applyBorder="1" applyAlignment="1">
      <alignment horizontal="center" vertical="center"/>
    </xf>
    <xf numFmtId="41" fontId="9" fillId="0" borderId="114" xfId="0" applyNumberFormat="1" applyFont="1" applyBorder="1" applyAlignment="1">
      <alignment horizontal="center" vertical="center"/>
    </xf>
    <xf numFmtId="41" fontId="9" fillId="0" borderId="135" xfId="0" applyNumberFormat="1" applyFont="1" applyBorder="1" applyAlignment="1">
      <alignment horizontal="center" vertical="center"/>
    </xf>
    <xf numFmtId="41" fontId="9" fillId="3" borderId="114" xfId="0" applyNumberFormat="1" applyFont="1" applyFill="1" applyBorder="1" applyAlignment="1">
      <alignment horizontal="center" vertical="center"/>
    </xf>
    <xf numFmtId="41" fontId="2" fillId="0" borderId="18" xfId="0" applyNumberFormat="1" applyFont="1" applyBorder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49" fontId="36" fillId="0" borderId="0" xfId="0" applyNumberFormat="1" applyFont="1" applyAlignment="1"/>
    <xf numFmtId="41" fontId="5" fillId="5" borderId="28" xfId="0" applyNumberFormat="1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1" fontId="5" fillId="6" borderId="28" xfId="0" applyNumberFormat="1" applyFont="1" applyFill="1" applyBorder="1" applyAlignment="1">
      <alignment horizontal="center" vertical="center"/>
    </xf>
    <xf numFmtId="49" fontId="5" fillId="6" borderId="28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41" fontId="38" fillId="0" borderId="2" xfId="0" applyNumberFormat="1" applyFont="1" applyBorder="1" applyAlignment="1">
      <alignment horizontal="right" vertical="center"/>
    </xf>
    <xf numFmtId="41" fontId="37" fillId="0" borderId="2" xfId="0" applyNumberFormat="1" applyFont="1" applyBorder="1" applyAlignment="1">
      <alignment horizontal="right" vertical="center"/>
    </xf>
    <xf numFmtId="49" fontId="37" fillId="0" borderId="2" xfId="0" applyNumberFormat="1" applyFont="1" applyBorder="1" applyAlignment="1">
      <alignment vertical="center"/>
    </xf>
    <xf numFmtId="41" fontId="38" fillId="0" borderId="2" xfId="0" applyNumberFormat="1" applyFont="1" applyBorder="1" applyAlignment="1">
      <alignment horizontal="center" vertical="center"/>
    </xf>
    <xf numFmtId="41" fontId="37" fillId="0" borderId="2" xfId="0" applyNumberFormat="1" applyFont="1" applyBorder="1" applyAlignment="1">
      <alignment horizontal="center" vertical="center"/>
    </xf>
    <xf numFmtId="49" fontId="37" fillId="0" borderId="29" xfId="0" applyNumberFormat="1" applyFont="1" applyBorder="1" applyAlignment="1">
      <alignment vertical="center"/>
    </xf>
    <xf numFmtId="49" fontId="37" fillId="0" borderId="21" xfId="0" applyNumberFormat="1" applyFont="1" applyBorder="1" applyAlignment="1">
      <alignment horizontal="right" vertical="center"/>
    </xf>
    <xf numFmtId="41" fontId="39" fillId="0" borderId="0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1" fontId="5" fillId="4" borderId="136" xfId="1" applyNumberFormat="1" applyFont="1" applyFill="1" applyBorder="1" applyAlignment="1">
      <alignment horizontal="center" vertical="center"/>
    </xf>
    <xf numFmtId="1" fontId="5" fillId="4" borderId="137" xfId="1" applyNumberFormat="1" applyFont="1" applyFill="1" applyBorder="1" applyAlignment="1">
      <alignment horizontal="right" vertical="center"/>
    </xf>
    <xf numFmtId="1" fontId="5" fillId="4" borderId="74" xfId="1" applyNumberFormat="1" applyFont="1" applyFill="1" applyBorder="1" applyAlignment="1">
      <alignment horizontal="right" vertical="center"/>
    </xf>
    <xf numFmtId="1" fontId="5" fillId="4" borderId="138" xfId="1" applyNumberFormat="1" applyFont="1" applyFill="1" applyBorder="1" applyAlignment="1">
      <alignment horizontal="right" vertical="center"/>
    </xf>
    <xf numFmtId="0" fontId="9" fillId="4" borderId="86" xfId="1" applyFont="1" applyFill="1" applyBorder="1" applyAlignment="1">
      <alignment horizontal="center" vertical="center"/>
    </xf>
    <xf numFmtId="0" fontId="5" fillId="4" borderId="85" xfId="1" applyFont="1" applyFill="1" applyBorder="1" applyAlignment="1">
      <alignment horizontal="center" vertical="center"/>
    </xf>
    <xf numFmtId="41" fontId="5" fillId="0" borderId="136" xfId="1" applyNumberFormat="1" applyFont="1" applyBorder="1" applyAlignment="1">
      <alignment horizontal="center" vertical="center"/>
    </xf>
    <xf numFmtId="41" fontId="5" fillId="0" borderId="137" xfId="1" applyNumberFormat="1" applyFont="1" applyBorder="1" applyAlignment="1">
      <alignment horizontal="right" vertical="center"/>
    </xf>
    <xf numFmtId="41" fontId="5" fillId="0" borderId="74" xfId="1" applyNumberFormat="1" applyFont="1" applyBorder="1" applyAlignment="1">
      <alignment horizontal="right" vertical="center"/>
    </xf>
    <xf numFmtId="41" fontId="5" fillId="0" borderId="138" xfId="1" applyNumberFormat="1" applyFont="1" applyBorder="1" applyAlignment="1">
      <alignment horizontal="right" vertical="center"/>
    </xf>
    <xf numFmtId="0" fontId="9" fillId="0" borderId="86" xfId="1" applyNumberFormat="1" applyFont="1" applyBorder="1" applyAlignment="1">
      <alignment horizontal="center" vertical="center"/>
    </xf>
    <xf numFmtId="0" fontId="5" fillId="0" borderId="85" xfId="1" applyFont="1" applyBorder="1" applyAlignment="1">
      <alignment horizontal="center" vertical="center"/>
    </xf>
    <xf numFmtId="41" fontId="2" fillId="0" borderId="139" xfId="1" applyNumberFormat="1" applyFont="1" applyBorder="1" applyAlignment="1">
      <alignment horizontal="center" vertical="center"/>
    </xf>
    <xf numFmtId="41" fontId="2" fillId="0" borderId="140" xfId="1" applyNumberFormat="1" applyFont="1" applyBorder="1" applyAlignment="1">
      <alignment horizontal="right" vertical="center"/>
    </xf>
    <xf numFmtId="41" fontId="2" fillId="0" borderId="101" xfId="1" applyNumberFormat="1" applyFont="1" applyBorder="1" applyAlignment="1">
      <alignment horizontal="right" vertical="center"/>
    </xf>
    <xf numFmtId="41" fontId="2" fillId="0" borderId="141" xfId="1" applyNumberFormat="1" applyFont="1" applyBorder="1" applyAlignment="1">
      <alignment horizontal="right" vertical="center"/>
    </xf>
    <xf numFmtId="41" fontId="2" fillId="0" borderId="79" xfId="1" applyNumberFormat="1" applyFont="1" applyBorder="1" applyAlignment="1">
      <alignment horizontal="right" vertical="center"/>
    </xf>
    <xf numFmtId="41" fontId="2" fillId="0" borderId="142" xfId="1" applyNumberFormat="1" applyFont="1" applyBorder="1" applyAlignment="1">
      <alignment horizontal="right" vertical="center"/>
    </xf>
    <xf numFmtId="0" fontId="9" fillId="0" borderId="14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0" fontId="2" fillId="0" borderId="143" xfId="1" applyFont="1" applyBorder="1" applyAlignment="1">
      <alignment horizontal="center" vertical="center"/>
    </xf>
    <xf numFmtId="41" fontId="2" fillId="0" borderId="144" xfId="1" applyNumberFormat="1" applyFont="1" applyBorder="1" applyAlignment="1">
      <alignment horizontal="right" vertical="center"/>
    </xf>
    <xf numFmtId="41" fontId="2" fillId="0" borderId="96" xfId="1" applyNumberFormat="1" applyFont="1" applyBorder="1" applyAlignment="1">
      <alignment horizontal="right" vertical="center"/>
    </xf>
    <xf numFmtId="41" fontId="2" fillId="0" borderId="145" xfId="1" applyNumberFormat="1" applyFont="1" applyBorder="1" applyAlignment="1">
      <alignment horizontal="right" vertical="center"/>
    </xf>
    <xf numFmtId="0" fontId="7" fillId="0" borderId="90" xfId="1" applyFont="1" applyBorder="1" applyAlignment="1">
      <alignment horizontal="center" vertical="center"/>
    </xf>
    <xf numFmtId="0" fontId="5" fillId="0" borderId="146" xfId="1" applyFont="1" applyBorder="1" applyAlignment="1">
      <alignment horizontal="left" vertical="center"/>
    </xf>
    <xf numFmtId="41" fontId="2" fillId="0" borderId="147" xfId="1" applyNumberFormat="1" applyFont="1" applyBorder="1" applyAlignment="1">
      <alignment horizontal="right" vertical="center"/>
    </xf>
    <xf numFmtId="41" fontId="2" fillId="0" borderId="82" xfId="1" applyNumberFormat="1" applyFont="1" applyBorder="1" applyAlignment="1">
      <alignment horizontal="right" vertical="center"/>
    </xf>
    <xf numFmtId="41" fontId="2" fillId="0" borderId="148" xfId="1" applyNumberFormat="1" applyFont="1" applyBorder="1" applyAlignment="1">
      <alignment horizontal="right" vertical="center"/>
    </xf>
    <xf numFmtId="0" fontId="9" fillId="0" borderId="6" xfId="1" applyNumberFormat="1" applyFont="1" applyBorder="1" applyAlignment="1">
      <alignment horizontal="center" vertical="center"/>
    </xf>
    <xf numFmtId="0" fontId="2" fillId="0" borderId="23" xfId="1" applyFont="1" applyBorder="1" applyAlignment="1">
      <alignment horizontal="left" vertical="center"/>
    </xf>
    <xf numFmtId="41" fontId="2" fillId="0" borderId="149" xfId="1" applyNumberFormat="1" applyFont="1" applyBorder="1" applyAlignment="1">
      <alignment horizontal="right" vertical="center"/>
    </xf>
    <xf numFmtId="41" fontId="2" fillId="0" borderId="69" xfId="1" applyNumberFormat="1" applyFont="1" applyBorder="1" applyAlignment="1">
      <alignment horizontal="right" vertical="center"/>
    </xf>
    <xf numFmtId="41" fontId="2" fillId="0" borderId="150" xfId="1" applyNumberFormat="1" applyFont="1" applyBorder="1" applyAlignment="1">
      <alignment horizontal="right" vertical="center"/>
    </xf>
    <xf numFmtId="49" fontId="9" fillId="0" borderId="10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/>
    </xf>
    <xf numFmtId="41" fontId="2" fillId="0" borderId="151" xfId="1" applyNumberFormat="1" applyFont="1" applyBorder="1" applyAlignment="1">
      <alignment horizontal="center" vertical="center"/>
    </xf>
    <xf numFmtId="0" fontId="2" fillId="0" borderId="152" xfId="1" applyFont="1" applyBorder="1" applyAlignment="1">
      <alignment horizontal="center" vertical="center"/>
    </xf>
    <xf numFmtId="41" fontId="2" fillId="0" borderId="68" xfId="1" applyNumberFormat="1" applyFont="1" applyBorder="1" applyAlignment="1">
      <alignment horizontal="right" vertical="center"/>
    </xf>
    <xf numFmtId="41" fontId="2" fillId="0" borderId="153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5" fillId="0" borderId="23" xfId="1" applyFont="1" applyBorder="1" applyAlignment="1">
      <alignment horizontal="left" vertical="center"/>
    </xf>
    <xf numFmtId="0" fontId="10" fillId="0" borderId="152" xfId="1" applyFont="1" applyBorder="1" applyAlignment="1">
      <alignment vertical="center"/>
    </xf>
    <xf numFmtId="0" fontId="10" fillId="0" borderId="154" xfId="1" applyFont="1" applyBorder="1" applyAlignment="1">
      <alignment horizontal="right" vertical="center"/>
    </xf>
    <xf numFmtId="0" fontId="10" fillId="0" borderId="68" xfId="1" applyFont="1" applyBorder="1" applyAlignment="1">
      <alignment horizontal="right" vertical="center"/>
    </xf>
    <xf numFmtId="0" fontId="10" fillId="0" borderId="155" xfId="1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9" fillId="0" borderId="156" xfId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/>
    </xf>
    <xf numFmtId="0" fontId="5" fillId="0" borderId="158" xfId="1" applyFont="1" applyBorder="1" applyAlignment="1">
      <alignment horizontal="center" vertical="center"/>
    </xf>
    <xf numFmtId="0" fontId="5" fillId="0" borderId="159" xfId="1" applyFont="1" applyBorder="1" applyAlignment="1">
      <alignment horizontal="center" vertical="center"/>
    </xf>
    <xf numFmtId="0" fontId="9" fillId="0" borderId="160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/>
    </xf>
    <xf numFmtId="41" fontId="5" fillId="0" borderId="0" xfId="0" applyNumberFormat="1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center" vertical="center"/>
    </xf>
    <xf numFmtId="41" fontId="2" fillId="0" borderId="0" xfId="0" applyNumberFormat="1" applyFont="1"/>
    <xf numFmtId="0" fontId="24" fillId="0" borderId="70" xfId="0" applyFont="1" applyBorder="1" applyAlignment="1">
      <alignment horizontal="left" vertical="center"/>
    </xf>
    <xf numFmtId="0" fontId="7" fillId="0" borderId="70" xfId="0" applyFont="1" applyBorder="1" applyAlignment="1">
      <alignment horizontal="center" vertical="center"/>
    </xf>
    <xf numFmtId="0" fontId="9" fillId="0" borderId="159" xfId="1" applyFont="1" applyBorder="1" applyAlignment="1">
      <alignment horizontal="center" vertical="center"/>
    </xf>
    <xf numFmtId="0" fontId="9" fillId="0" borderId="158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161" xfId="1" applyFont="1" applyBorder="1" applyAlignment="1">
      <alignment horizontal="center" vertical="center"/>
    </xf>
    <xf numFmtId="0" fontId="24" fillId="0" borderId="23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155" xfId="1" applyFont="1" applyBorder="1" applyAlignment="1">
      <alignment horizontal="right" vertical="center"/>
    </xf>
    <xf numFmtId="0" fontId="7" fillId="0" borderId="68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7" fillId="0" borderId="23" xfId="1" applyFont="1" applyBorder="1" applyAlignment="1">
      <alignment horizontal="right" vertical="center"/>
    </xf>
    <xf numFmtId="0" fontId="9" fillId="0" borderId="23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/>
    </xf>
    <xf numFmtId="0" fontId="7" fillId="0" borderId="153" xfId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7" fillId="0" borderId="19" xfId="2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41" fontId="7" fillId="0" borderId="150" xfId="1" applyNumberFormat="1" applyFont="1" applyBorder="1" applyAlignment="1">
      <alignment horizontal="right" vertical="center"/>
    </xf>
    <xf numFmtId="41" fontId="7" fillId="0" borderId="69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41" fontId="7" fillId="0" borderId="162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41" fontId="9" fillId="0" borderId="36" xfId="1" applyNumberFormat="1" applyFont="1" applyBorder="1" applyAlignment="1">
      <alignment horizontal="right" vertical="center"/>
    </xf>
    <xf numFmtId="0" fontId="7" fillId="0" borderId="20" xfId="2" applyFont="1" applyFill="1" applyBorder="1" applyAlignment="1">
      <alignment vertical="center"/>
    </xf>
    <xf numFmtId="0" fontId="9" fillId="0" borderId="14" xfId="1" applyFont="1" applyFill="1" applyBorder="1" applyAlignment="1">
      <alignment horizontal="center" vertical="center"/>
    </xf>
    <xf numFmtId="41" fontId="7" fillId="0" borderId="142" xfId="1" applyNumberFormat="1" applyFont="1" applyBorder="1" applyAlignment="1">
      <alignment horizontal="right" vertical="center"/>
    </xf>
    <xf numFmtId="41" fontId="7" fillId="0" borderId="79" xfId="1" applyNumberFormat="1" applyFont="1" applyBorder="1" applyAlignment="1">
      <alignment horizontal="right"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163" xfId="1" applyNumberFormat="1" applyFont="1" applyBorder="1" applyAlignment="1">
      <alignment horizontal="right" vertical="center"/>
    </xf>
    <xf numFmtId="41" fontId="7" fillId="0" borderId="13" xfId="1" applyNumberFormat="1" applyFont="1" applyBorder="1" applyAlignment="1">
      <alignment horizontal="right" vertical="center"/>
    </xf>
    <xf numFmtId="41" fontId="9" fillId="0" borderId="37" xfId="1" applyNumberFormat="1" applyFont="1" applyBorder="1" applyAlignment="1">
      <alignment horizontal="right" vertical="center"/>
    </xf>
    <xf numFmtId="0" fontId="7" fillId="0" borderId="20" xfId="2" applyFont="1" applyFill="1" applyBorder="1" applyAlignment="1">
      <alignment horizontal="left" vertical="center"/>
    </xf>
    <xf numFmtId="0" fontId="9" fillId="0" borderId="85" xfId="1" applyFont="1" applyBorder="1" applyAlignment="1">
      <alignment horizontal="center" vertical="center"/>
    </xf>
    <xf numFmtId="0" fontId="9" fillId="0" borderId="86" xfId="1" applyFont="1" applyBorder="1" applyAlignment="1">
      <alignment horizontal="center" vertical="center"/>
    </xf>
    <xf numFmtId="0" fontId="9" fillId="0" borderId="138" xfId="1" applyFont="1" applyBorder="1" applyAlignment="1">
      <alignment horizontal="right" vertical="center"/>
    </xf>
    <xf numFmtId="0" fontId="9" fillId="0" borderId="74" xfId="1" applyFont="1" applyBorder="1" applyAlignment="1">
      <alignment horizontal="right" vertical="center"/>
    </xf>
    <xf numFmtId="41" fontId="9" fillId="0" borderId="74" xfId="1" applyNumberFormat="1" applyFont="1" applyBorder="1" applyAlignment="1">
      <alignment horizontal="right" vertical="center"/>
    </xf>
    <xf numFmtId="0" fontId="9" fillId="0" borderId="83" xfId="1" applyFont="1" applyBorder="1" applyAlignment="1">
      <alignment horizontal="right" vertical="center"/>
    </xf>
    <xf numFmtId="41" fontId="9" fillId="0" borderId="83" xfId="1" applyNumberFormat="1" applyFont="1" applyBorder="1" applyAlignment="1">
      <alignment horizontal="right" vertical="center"/>
    </xf>
    <xf numFmtId="41" fontId="9" fillId="0" borderId="164" xfId="1" applyNumberFormat="1" applyFont="1" applyBorder="1" applyAlignment="1">
      <alignment horizontal="right" vertical="center"/>
    </xf>
    <xf numFmtId="0" fontId="9" fillId="0" borderId="75" xfId="1" applyFont="1" applyBorder="1" applyAlignment="1">
      <alignment horizontal="right" vertical="center"/>
    </xf>
    <xf numFmtId="0" fontId="9" fillId="0" borderId="85" xfId="1" applyFont="1" applyBorder="1" applyAlignment="1">
      <alignment horizontal="right" vertical="center"/>
    </xf>
    <xf numFmtId="0" fontId="9" fillId="0" borderId="146" xfId="1" applyFont="1" applyBorder="1" applyAlignment="1">
      <alignment horizontal="left" vertical="center"/>
    </xf>
    <xf numFmtId="0" fontId="9" fillId="0" borderId="90" xfId="1" applyFont="1" applyBorder="1" applyAlignment="1">
      <alignment horizontal="center" vertical="center"/>
    </xf>
    <xf numFmtId="1" fontId="7" fillId="0" borderId="145" xfId="1" applyNumberFormat="1" applyFont="1" applyBorder="1" applyAlignment="1">
      <alignment horizontal="right" vertical="center"/>
    </xf>
    <xf numFmtId="1" fontId="7" fillId="0" borderId="96" xfId="1" applyNumberFormat="1" applyFont="1" applyBorder="1" applyAlignment="1">
      <alignment horizontal="right" vertical="center"/>
    </xf>
    <xf numFmtId="1" fontId="7" fillId="0" borderId="95" xfId="1" applyNumberFormat="1" applyFont="1" applyBorder="1" applyAlignment="1">
      <alignment horizontal="right" vertical="center"/>
    </xf>
    <xf numFmtId="1" fontId="7" fillId="0" borderId="165" xfId="1" applyNumberFormat="1" applyFont="1" applyBorder="1" applyAlignment="1">
      <alignment horizontal="right" vertical="center"/>
    </xf>
    <xf numFmtId="1" fontId="7" fillId="0" borderId="166" xfId="1" applyNumberFormat="1" applyFont="1" applyBorder="1" applyAlignment="1">
      <alignment horizontal="right" vertical="center"/>
    </xf>
    <xf numFmtId="1" fontId="7" fillId="0" borderId="146" xfId="1" applyNumberFormat="1" applyFont="1" applyBorder="1" applyAlignment="1">
      <alignment horizontal="right" vertical="center"/>
    </xf>
    <xf numFmtId="0" fontId="7" fillId="0" borderId="19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41" fontId="9" fillId="0" borderId="19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horizontal="center" vertical="center"/>
    </xf>
    <xf numFmtId="41" fontId="9" fillId="0" borderId="20" xfId="1" applyNumberFormat="1" applyFont="1" applyBorder="1" applyAlignment="1">
      <alignment horizontal="right" vertical="center"/>
    </xf>
    <xf numFmtId="0" fontId="7" fillId="0" borderId="167" xfId="1" applyFont="1" applyBorder="1" applyAlignment="1">
      <alignment horizontal="left" vertical="center"/>
    </xf>
    <xf numFmtId="0" fontId="9" fillId="0" borderId="64" xfId="1" applyFont="1" applyBorder="1" applyAlignment="1">
      <alignment horizontal="center" vertical="center"/>
    </xf>
    <xf numFmtId="41" fontId="7" fillId="0" borderId="148" xfId="1" applyNumberFormat="1" applyFont="1" applyBorder="1" applyAlignment="1">
      <alignment horizontal="right" vertical="center"/>
    </xf>
    <xf numFmtId="41" fontId="7" fillId="0" borderId="82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41" fontId="7" fillId="0" borderId="168" xfId="1" applyNumberFormat="1" applyFont="1" applyBorder="1" applyAlignment="1">
      <alignment horizontal="right" vertical="center"/>
    </xf>
    <xf numFmtId="41" fontId="7" fillId="0" borderId="88" xfId="1" applyNumberFormat="1" applyFont="1" applyBorder="1" applyAlignment="1">
      <alignment horizontal="right" vertical="center"/>
    </xf>
    <xf numFmtId="41" fontId="9" fillId="0" borderId="138" xfId="1" applyNumberFormat="1" applyFont="1" applyBorder="1" applyAlignment="1">
      <alignment horizontal="right" vertical="center"/>
    </xf>
    <xf numFmtId="41" fontId="9" fillId="0" borderId="75" xfId="1" applyNumberFormat="1" applyFont="1" applyBorder="1" applyAlignment="1">
      <alignment horizontal="right" vertical="center"/>
    </xf>
    <xf numFmtId="41" fontId="9" fillId="0" borderId="85" xfId="1" applyNumberFormat="1" applyFont="1" applyBorder="1" applyAlignment="1">
      <alignment horizontal="right" vertical="center"/>
    </xf>
    <xf numFmtId="41" fontId="7" fillId="0" borderId="169" xfId="1" applyNumberFormat="1" applyFont="1" applyBorder="1" applyAlignment="1">
      <alignment horizontal="right" vertical="center"/>
    </xf>
    <xf numFmtId="41" fontId="7" fillId="0" borderId="101" xfId="1" applyNumberFormat="1" applyFont="1" applyBorder="1" applyAlignment="1">
      <alignment horizontal="right" vertical="center"/>
    </xf>
    <xf numFmtId="41" fontId="7" fillId="0" borderId="170" xfId="1" applyNumberFormat="1" applyFont="1" applyBorder="1" applyAlignment="1">
      <alignment horizontal="right" vertical="center"/>
    </xf>
    <xf numFmtId="41" fontId="7" fillId="0" borderId="99" xfId="1" applyNumberFormat="1" applyFont="1" applyBorder="1" applyAlignment="1">
      <alignment horizontal="right" vertical="center"/>
    </xf>
    <xf numFmtId="41" fontId="9" fillId="0" borderId="171" xfId="1" applyNumberFormat="1" applyFont="1" applyBorder="1" applyAlignment="1">
      <alignment horizontal="right" vertical="center"/>
    </xf>
    <xf numFmtId="0" fontId="7" fillId="0" borderId="23" xfId="1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41" fontId="7" fillId="0" borderId="153" xfId="1" applyNumberFormat="1" applyFont="1" applyBorder="1" applyAlignment="1">
      <alignment horizontal="right" vertical="center"/>
    </xf>
    <xf numFmtId="41" fontId="7" fillId="0" borderId="68" xfId="1" applyNumberFormat="1" applyFont="1" applyBorder="1" applyAlignment="1">
      <alignment horizontal="right" vertical="center"/>
    </xf>
    <xf numFmtId="41" fontId="7" fillId="0" borderId="72" xfId="1" applyNumberFormat="1" applyFont="1" applyBorder="1" applyAlignment="1">
      <alignment horizontal="right" vertical="center"/>
    </xf>
    <xf numFmtId="41" fontId="7" fillId="0" borderId="71" xfId="1" applyNumberFormat="1" applyFont="1" applyBorder="1" applyAlignment="1">
      <alignment horizontal="right" vertical="center"/>
    </xf>
    <xf numFmtId="41" fontId="7" fillId="0" borderId="172" xfId="1" applyNumberFormat="1" applyFont="1" applyBorder="1" applyAlignment="1">
      <alignment horizontal="right" vertical="center"/>
    </xf>
    <xf numFmtId="41" fontId="7" fillId="0" borderId="173" xfId="1" applyNumberFormat="1" applyFont="1" applyBorder="1" applyAlignment="1">
      <alignment horizontal="right" vertical="center"/>
    </xf>
    <xf numFmtId="41" fontId="9" fillId="0" borderId="60" xfId="1" applyNumberFormat="1" applyFont="1" applyBorder="1" applyAlignment="1">
      <alignment horizontal="right" vertical="center"/>
    </xf>
    <xf numFmtId="0" fontId="9" fillId="5" borderId="85" xfId="1" applyFont="1" applyFill="1" applyBorder="1" applyAlignment="1">
      <alignment horizontal="center" vertical="center"/>
    </xf>
    <xf numFmtId="3" fontId="9" fillId="5" borderId="86" xfId="1" applyNumberFormat="1" applyFont="1" applyFill="1" applyBorder="1" applyAlignment="1">
      <alignment horizontal="center" vertical="center"/>
    </xf>
    <xf numFmtId="41" fontId="9" fillId="5" borderId="174" xfId="1" applyNumberFormat="1" applyFont="1" applyFill="1" applyBorder="1" applyAlignment="1">
      <alignment horizontal="right" vertical="center"/>
    </xf>
    <xf numFmtId="41" fontId="9" fillId="5" borderId="105" xfId="1" applyNumberFormat="1" applyFont="1" applyFill="1" applyBorder="1" applyAlignment="1">
      <alignment horizontal="right" vertical="center"/>
    </xf>
    <xf numFmtId="41" fontId="9" fillId="5" borderId="175" xfId="1" applyNumberFormat="1" applyFont="1" applyFill="1" applyBorder="1" applyAlignment="1">
      <alignment horizontal="right" vertical="center"/>
    </xf>
    <xf numFmtId="41" fontId="9" fillId="5" borderId="176" xfId="1" applyNumberFormat="1" applyFont="1" applyFill="1" applyBorder="1" applyAlignment="1">
      <alignment horizontal="right" vertical="center"/>
    </xf>
    <xf numFmtId="0" fontId="9" fillId="0" borderId="177" xfId="1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0" fontId="7" fillId="0" borderId="51" xfId="1" applyFont="1" applyBorder="1" applyAlignment="1">
      <alignment vertical="center"/>
    </xf>
    <xf numFmtId="0" fontId="7" fillId="0" borderId="51" xfId="1" applyFont="1" applyBorder="1" applyAlignment="1">
      <alignment horizontal="center" vertical="center"/>
    </xf>
    <xf numFmtId="41" fontId="9" fillId="0" borderId="8" xfId="1" applyNumberFormat="1" applyFont="1" applyBorder="1" applyAlignment="1">
      <alignment horizontal="right" vertical="center"/>
    </xf>
    <xf numFmtId="0" fontId="7" fillId="0" borderId="52" xfId="1" applyFont="1" applyBorder="1" applyAlignment="1">
      <alignment horizontal="center" vertical="center"/>
    </xf>
    <xf numFmtId="41" fontId="9" fillId="0" borderId="12" xfId="1" applyNumberFormat="1" applyFont="1" applyBorder="1" applyAlignment="1">
      <alignment horizontal="right" vertical="center"/>
    </xf>
    <xf numFmtId="0" fontId="7" fillId="0" borderId="53" xfId="1" applyFont="1" applyBorder="1" applyAlignment="1">
      <alignment horizontal="center" vertical="center"/>
    </xf>
    <xf numFmtId="41" fontId="9" fillId="0" borderId="84" xfId="1" applyNumberFormat="1" applyFont="1" applyBorder="1" applyAlignment="1">
      <alignment horizontal="right" vertical="center"/>
    </xf>
    <xf numFmtId="0" fontId="9" fillId="0" borderId="178" xfId="1" applyFont="1" applyBorder="1" applyAlignment="1">
      <alignment horizontal="center" vertical="center"/>
    </xf>
    <xf numFmtId="1" fontId="7" fillId="0" borderId="98" xfId="1" applyNumberFormat="1" applyFont="1" applyBorder="1" applyAlignment="1">
      <alignment horizontal="right" vertical="center"/>
    </xf>
    <xf numFmtId="0" fontId="7" fillId="0" borderId="179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9" fillId="0" borderId="180" xfId="1" applyFont="1" applyBorder="1" applyAlignment="1">
      <alignment horizontal="center" vertical="center"/>
    </xf>
    <xf numFmtId="41" fontId="9" fillId="0" borderId="100" xfId="1" applyNumberFormat="1" applyFont="1" applyBorder="1" applyAlignment="1">
      <alignment horizontal="right" vertical="center"/>
    </xf>
    <xf numFmtId="0" fontId="9" fillId="0" borderId="181" xfId="1" applyFont="1" applyBorder="1" applyAlignment="1">
      <alignment horizontal="center" vertical="center" wrapText="1"/>
    </xf>
    <xf numFmtId="0" fontId="9" fillId="0" borderId="182" xfId="1" applyFont="1" applyBorder="1" applyAlignment="1">
      <alignment horizontal="center" vertical="center" wrapText="1"/>
    </xf>
    <xf numFmtId="41" fontId="9" fillId="0" borderId="93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41" fontId="9" fillId="5" borderId="183" xfId="1" applyNumberFormat="1" applyFont="1" applyFill="1" applyBorder="1" applyAlignment="1">
      <alignment horizontal="right" vertical="center"/>
    </xf>
    <xf numFmtId="0" fontId="9" fillId="5" borderId="180" xfId="1" applyFont="1" applyFill="1" applyBorder="1" applyAlignment="1">
      <alignment horizontal="center" vertical="center"/>
    </xf>
    <xf numFmtId="0" fontId="29" fillId="0" borderId="0" xfId="0" applyFont="1"/>
    <xf numFmtId="41" fontId="9" fillId="0" borderId="76" xfId="0" applyNumberFormat="1" applyFont="1" applyBorder="1" applyAlignment="1">
      <alignment horizontal="center" vertical="center"/>
    </xf>
    <xf numFmtId="41" fontId="9" fillId="0" borderId="28" xfId="0" applyNumberFormat="1" applyFont="1" applyBorder="1" applyAlignment="1">
      <alignment horizontal="centerContinuous" vertical="center"/>
    </xf>
    <xf numFmtId="41" fontId="7" fillId="0" borderId="21" xfId="0" applyNumberFormat="1" applyFont="1" applyBorder="1" applyAlignment="1">
      <alignment vertical="center"/>
    </xf>
    <xf numFmtId="41" fontId="9" fillId="0" borderId="184" xfId="0" applyNumberFormat="1" applyFont="1" applyBorder="1" applyAlignment="1">
      <alignment horizontal="center" vertical="center"/>
    </xf>
    <xf numFmtId="41" fontId="9" fillId="0" borderId="77" xfId="0" applyNumberFormat="1" applyFont="1" applyBorder="1" applyAlignment="1">
      <alignment horizontal="center" vertical="center"/>
    </xf>
    <xf numFmtId="41" fontId="9" fillId="0" borderId="70" xfId="0" applyNumberFormat="1" applyFont="1" applyBorder="1" applyAlignment="1">
      <alignment horizontal="center" vertical="center"/>
    </xf>
    <xf numFmtId="41" fontId="9" fillId="0" borderId="185" xfId="0" applyNumberFormat="1" applyFont="1" applyBorder="1" applyAlignment="1">
      <alignment horizontal="center" vertical="center"/>
    </xf>
    <xf numFmtId="41" fontId="9" fillId="0" borderId="43" xfId="0" applyNumberFormat="1" applyFont="1" applyBorder="1" applyAlignment="1">
      <alignment horizontal="center" vertical="center"/>
    </xf>
    <xf numFmtId="41" fontId="9" fillId="0" borderId="186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vertical="center"/>
    </xf>
    <xf numFmtId="41" fontId="7" fillId="0" borderId="18" xfId="0" applyNumberFormat="1" applyFont="1" applyBorder="1" applyAlignment="1">
      <alignment horizontal="center" vertical="center"/>
    </xf>
    <xf numFmtId="0" fontId="29" fillId="0" borderId="18" xfId="0" applyFont="1" applyBorder="1" applyAlignment="1">
      <alignment horizontal="center"/>
    </xf>
    <xf numFmtId="41" fontId="31" fillId="0" borderId="65" xfId="0" applyNumberFormat="1" applyFont="1" applyBorder="1" applyAlignment="1">
      <alignment horizontal="center" vertical="center"/>
    </xf>
    <xf numFmtId="41" fontId="31" fillId="0" borderId="35" xfId="0" applyNumberFormat="1" applyFont="1" applyBorder="1" applyAlignment="1">
      <alignment horizontal="center" vertical="center"/>
    </xf>
    <xf numFmtId="41" fontId="29" fillId="0" borderId="18" xfId="0" applyNumberFormat="1" applyFont="1" applyBorder="1" applyAlignment="1">
      <alignment horizontal="center"/>
    </xf>
    <xf numFmtId="41" fontId="29" fillId="0" borderId="27" xfId="0" applyNumberFormat="1" applyFont="1" applyBorder="1" applyAlignment="1">
      <alignment horizontal="center"/>
    </xf>
    <xf numFmtId="41" fontId="31" fillId="0" borderId="187" xfId="0" applyNumberFormat="1" applyFont="1" applyBorder="1" applyAlignment="1">
      <alignment horizontal="center" vertical="center"/>
    </xf>
    <xf numFmtId="41" fontId="7" fillId="0" borderId="188" xfId="0" applyNumberFormat="1" applyFont="1" applyBorder="1" applyAlignment="1">
      <alignment horizontal="center" vertical="center"/>
    </xf>
    <xf numFmtId="41" fontId="29" fillId="0" borderId="187" xfId="0" applyNumberFormat="1" applyFont="1" applyBorder="1" applyAlignment="1">
      <alignment horizontal="center"/>
    </xf>
    <xf numFmtId="41" fontId="9" fillId="0" borderId="28" xfId="0" applyNumberFormat="1" applyFont="1" applyBorder="1" applyAlignment="1">
      <alignment horizontal="center" vertical="center"/>
    </xf>
    <xf numFmtId="41" fontId="31" fillId="0" borderId="189" xfId="0" applyNumberFormat="1" applyFont="1" applyBorder="1" applyAlignment="1">
      <alignment horizontal="center" vertical="center"/>
    </xf>
    <xf numFmtId="41" fontId="31" fillId="0" borderId="190" xfId="0" applyNumberFormat="1" applyFont="1" applyBorder="1" applyAlignment="1">
      <alignment horizontal="center" vertical="center"/>
    </xf>
    <xf numFmtId="41" fontId="31" fillId="0" borderId="186" xfId="0" applyNumberFormat="1" applyFont="1" applyBorder="1" applyAlignment="1">
      <alignment horizontal="center" vertical="center"/>
    </xf>
    <xf numFmtId="41" fontId="7" fillId="0" borderId="77" xfId="0" applyNumberFormat="1" applyFont="1" applyBorder="1" applyAlignment="1">
      <alignment horizontal="center" vertical="center"/>
    </xf>
    <xf numFmtId="41" fontId="7" fillId="0" borderId="185" xfId="0" applyNumberFormat="1" applyFont="1" applyBorder="1" applyAlignment="1">
      <alignment horizontal="center" vertical="center"/>
    </xf>
    <xf numFmtId="41" fontId="29" fillId="0" borderId="190" xfId="0" applyNumberFormat="1" applyFont="1" applyBorder="1" applyAlignment="1">
      <alignment horizontal="center"/>
    </xf>
    <xf numFmtId="41" fontId="7" fillId="0" borderId="5" xfId="0" applyNumberFormat="1" applyFont="1" applyBorder="1" applyAlignment="1">
      <alignment horizontal="center" vertical="center"/>
    </xf>
    <xf numFmtId="41" fontId="29" fillId="0" borderId="35" xfId="0" applyNumberFormat="1" applyFont="1" applyBorder="1" applyAlignment="1">
      <alignment horizontal="center"/>
    </xf>
    <xf numFmtId="41" fontId="9" fillId="0" borderId="78" xfId="0" applyNumberFormat="1" applyFont="1" applyBorder="1" applyAlignment="1">
      <alignment horizontal="center" vertical="center"/>
    </xf>
    <xf numFmtId="41" fontId="31" fillId="0" borderId="0" xfId="0" applyNumberFormat="1" applyFont="1" applyBorder="1" applyAlignment="1">
      <alignment horizontal="center" vertical="center"/>
    </xf>
    <xf numFmtId="41" fontId="31" fillId="0" borderId="18" xfId="0" applyNumberFormat="1" applyFont="1" applyBorder="1" applyAlignment="1">
      <alignment horizontal="center" vertical="center"/>
    </xf>
    <xf numFmtId="41" fontId="7" fillId="0" borderId="78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vertical="center"/>
    </xf>
    <xf numFmtId="41" fontId="9" fillId="0" borderId="21" xfId="0" applyNumberFormat="1" applyFont="1" applyBorder="1" applyAlignment="1">
      <alignment horizontal="center" vertical="center"/>
    </xf>
    <xf numFmtId="41" fontId="9" fillId="0" borderId="7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41" fontId="9" fillId="0" borderId="190" xfId="0" applyNumberFormat="1" applyFont="1" applyBorder="1" applyAlignment="1">
      <alignment horizontal="centerContinuous" vertical="center"/>
    </xf>
    <xf numFmtId="41" fontId="9" fillId="0" borderId="76" xfId="0" applyNumberFormat="1" applyFont="1" applyBorder="1" applyAlignment="1">
      <alignment horizontal="centerContinuous" vertical="center"/>
    </xf>
    <xf numFmtId="41" fontId="9" fillId="0" borderId="2" xfId="0" applyNumberFormat="1" applyFont="1" applyBorder="1" applyAlignment="1">
      <alignment horizontal="left" vertical="center"/>
    </xf>
    <xf numFmtId="41" fontId="9" fillId="0" borderId="3" xfId="0" applyNumberFormat="1" applyFont="1" applyBorder="1" applyAlignment="1">
      <alignment horizontal="center" vertical="center"/>
    </xf>
    <xf numFmtId="41" fontId="31" fillId="0" borderId="191" xfId="0" applyNumberFormat="1" applyFont="1" applyBorder="1" applyAlignment="1">
      <alignment horizontal="center" vertical="center"/>
    </xf>
    <xf numFmtId="41" fontId="9" fillId="0" borderId="192" xfId="0" applyNumberFormat="1" applyFont="1" applyBorder="1" applyAlignment="1">
      <alignment horizontal="center" vertical="center"/>
    </xf>
    <xf numFmtId="41" fontId="31" fillId="0" borderId="193" xfId="0" applyNumberFormat="1" applyFont="1" applyBorder="1" applyAlignment="1">
      <alignment horizontal="center" vertical="center"/>
    </xf>
    <xf numFmtId="41" fontId="7" fillId="0" borderId="194" xfId="0" applyNumberFormat="1" applyFont="1" applyBorder="1" applyAlignment="1">
      <alignment horizontal="center" vertical="center"/>
    </xf>
    <xf numFmtId="41" fontId="7" fillId="0" borderId="192" xfId="0" applyNumberFormat="1" applyFont="1" applyBorder="1" applyAlignment="1">
      <alignment horizontal="center" vertical="center"/>
    </xf>
    <xf numFmtId="41" fontId="7" fillId="0" borderId="195" xfId="0" applyNumberFormat="1" applyFont="1" applyBorder="1" applyAlignment="1">
      <alignment vertical="center"/>
    </xf>
    <xf numFmtId="41" fontId="7" fillId="0" borderId="169" xfId="0" applyNumberFormat="1" applyFont="1" applyBorder="1" applyAlignment="1">
      <alignment horizontal="center" vertical="center"/>
    </xf>
    <xf numFmtId="41" fontId="31" fillId="0" borderId="70" xfId="0" applyNumberFormat="1" applyFont="1" applyBorder="1" applyAlignment="1">
      <alignment horizontal="center" vertical="center"/>
    </xf>
    <xf numFmtId="41" fontId="7" fillId="0" borderId="196" xfId="0" applyNumberFormat="1" applyFont="1" applyBorder="1" applyAlignment="1">
      <alignment horizontal="center" vertical="center"/>
    </xf>
    <xf numFmtId="41" fontId="31" fillId="0" borderId="43" xfId="0" applyNumberFormat="1" applyFont="1" applyBorder="1" applyAlignment="1">
      <alignment horizontal="center" vertical="center"/>
    </xf>
    <xf numFmtId="41" fontId="9" fillId="0" borderId="197" xfId="0" applyNumberFormat="1" applyFont="1" applyBorder="1" applyAlignment="1">
      <alignment vertical="center"/>
    </xf>
    <xf numFmtId="41" fontId="7" fillId="0" borderId="193" xfId="0" applyNumberFormat="1" applyFont="1" applyBorder="1" applyAlignment="1">
      <alignment horizontal="center" vertical="center"/>
    </xf>
    <xf numFmtId="41" fontId="7" fillId="0" borderId="191" xfId="0" applyNumberFormat="1" applyFont="1" applyBorder="1" applyAlignment="1">
      <alignment horizontal="center" vertical="center"/>
    </xf>
    <xf numFmtId="41" fontId="7" fillId="0" borderId="198" xfId="0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horizontal="center" vertical="center"/>
    </xf>
    <xf numFmtId="0" fontId="29" fillId="0" borderId="62" xfId="0" applyFont="1" applyBorder="1" applyAlignment="1">
      <alignment horizontal="center"/>
    </xf>
    <xf numFmtId="41" fontId="29" fillId="0" borderId="62" xfId="0" applyNumberFormat="1" applyFont="1" applyBorder="1" applyAlignment="1">
      <alignment horizontal="center"/>
    </xf>
    <xf numFmtId="41" fontId="31" fillId="0" borderId="170" xfId="0" applyNumberFormat="1" applyFont="1" applyBorder="1" applyAlignment="1">
      <alignment horizontal="center" vertical="center"/>
    </xf>
    <xf numFmtId="41" fontId="31" fillId="0" borderId="199" xfId="0" applyNumberFormat="1" applyFont="1" applyBorder="1" applyAlignment="1">
      <alignment horizontal="center" vertical="center"/>
    </xf>
    <xf numFmtId="41" fontId="31" fillId="0" borderId="110" xfId="0" applyNumberFormat="1" applyFont="1" applyBorder="1" applyAlignment="1">
      <alignment horizontal="center" vertical="center"/>
    </xf>
    <xf numFmtId="41" fontId="9" fillId="0" borderId="0" xfId="0" applyNumberFormat="1" applyFont="1" applyBorder="1" applyAlignment="1">
      <alignment horizontal="center" vertical="center"/>
    </xf>
    <xf numFmtId="41" fontId="7" fillId="0" borderId="68" xfId="0" applyNumberFormat="1" applyFont="1" applyBorder="1"/>
    <xf numFmtId="41" fontId="9" fillId="0" borderId="18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horizontal="left" vertical="center"/>
    </xf>
    <xf numFmtId="41" fontId="7" fillId="0" borderId="71" xfId="0" applyNumberFormat="1" applyFont="1" applyBorder="1"/>
    <xf numFmtId="41" fontId="31" fillId="0" borderId="99" xfId="0" applyNumberFormat="1" applyFont="1" applyBorder="1" applyAlignment="1">
      <alignment horizontal="center" vertical="center"/>
    </xf>
    <xf numFmtId="41" fontId="7" fillId="0" borderId="199" xfId="0" applyNumberFormat="1" applyFont="1" applyBorder="1" applyAlignment="1">
      <alignment horizontal="center" vertical="center"/>
    </xf>
    <xf numFmtId="41" fontId="7" fillId="0" borderId="101" xfId="0" applyNumberFormat="1" applyFont="1" applyBorder="1"/>
    <xf numFmtId="41" fontId="9" fillId="0" borderId="21" xfId="0" applyNumberFormat="1" applyFont="1" applyBorder="1" applyAlignment="1">
      <alignment horizontal="center"/>
    </xf>
    <xf numFmtId="41" fontId="7" fillId="0" borderId="200" xfId="0" applyNumberFormat="1" applyFont="1" applyBorder="1" applyAlignment="1">
      <alignment vertical="center"/>
    </xf>
    <xf numFmtId="41" fontId="9" fillId="0" borderId="173" xfId="0" applyNumberFormat="1" applyFont="1" applyBorder="1" applyAlignment="1">
      <alignment horizontal="center" vertical="center"/>
    </xf>
    <xf numFmtId="41" fontId="9" fillId="0" borderId="36" xfId="0" applyNumberFormat="1" applyFont="1" applyBorder="1" applyAlignment="1">
      <alignment vertical="center"/>
    </xf>
    <xf numFmtId="41" fontId="29" fillId="0" borderId="201" xfId="0" applyNumberFormat="1" applyFont="1" applyBorder="1" applyAlignment="1">
      <alignment horizontal="center"/>
    </xf>
    <xf numFmtId="41" fontId="29" fillId="0" borderId="13" xfId="0" applyNumberFormat="1" applyFont="1" applyBorder="1" applyAlignment="1">
      <alignment horizontal="center"/>
    </xf>
    <xf numFmtId="41" fontId="9" fillId="0" borderId="28" xfId="0" applyNumberFormat="1" applyFont="1" applyBorder="1" applyAlignment="1">
      <alignment horizontal="center"/>
    </xf>
    <xf numFmtId="41" fontId="9" fillId="0" borderId="0" xfId="0" applyNumberFormat="1" applyFont="1" applyBorder="1" applyAlignment="1">
      <alignment horizontal="center"/>
    </xf>
    <xf numFmtId="0" fontId="29" fillId="0" borderId="0" xfId="0" applyFont="1" applyBorder="1"/>
    <xf numFmtId="41" fontId="9" fillId="0" borderId="71" xfId="0" applyNumberFormat="1" applyFont="1" applyBorder="1" applyAlignment="1">
      <alignment horizontal="center" vertical="center"/>
    </xf>
    <xf numFmtId="41" fontId="9" fillId="0" borderId="196" xfId="0" applyNumberFormat="1" applyFont="1" applyBorder="1" applyAlignment="1">
      <alignment horizontal="center" vertical="center"/>
    </xf>
    <xf numFmtId="41" fontId="31" fillId="0" borderId="173" xfId="0" applyNumberFormat="1" applyFont="1" applyBorder="1" applyAlignment="1">
      <alignment horizontal="center" vertical="center"/>
    </xf>
    <xf numFmtId="41" fontId="9" fillId="0" borderId="17" xfId="0" applyNumberFormat="1" applyFont="1" applyBorder="1" applyAlignment="1">
      <alignment horizontal="center"/>
    </xf>
    <xf numFmtId="41" fontId="31" fillId="0" borderId="202" xfId="0" applyNumberFormat="1" applyFont="1" applyBorder="1" applyAlignment="1">
      <alignment horizontal="center" vertical="center"/>
    </xf>
    <xf numFmtId="41" fontId="9" fillId="0" borderId="203" xfId="0" applyNumberFormat="1" applyFont="1" applyBorder="1" applyAlignment="1">
      <alignment horizontal="center" vertical="center"/>
    </xf>
    <xf numFmtId="41" fontId="31" fillId="0" borderId="180" xfId="0" applyNumberFormat="1" applyFont="1" applyBorder="1" applyAlignment="1">
      <alignment horizontal="center" vertical="center"/>
    </xf>
    <xf numFmtId="41" fontId="31" fillId="0" borderId="75" xfId="0" applyNumberFormat="1" applyFont="1" applyBorder="1" applyAlignment="1">
      <alignment horizontal="center" vertical="center"/>
    </xf>
    <xf numFmtId="41" fontId="9" fillId="0" borderId="113" xfId="0" applyNumberFormat="1" applyFont="1" applyBorder="1" applyAlignment="1">
      <alignment horizontal="center" vertical="center"/>
    </xf>
    <xf numFmtId="41" fontId="9" fillId="0" borderId="204" xfId="0" applyNumberFormat="1" applyFont="1" applyBorder="1" applyAlignment="1">
      <alignment horizontal="center" vertical="center"/>
    </xf>
    <xf numFmtId="41" fontId="7" fillId="0" borderId="0" xfId="0" applyNumberFormat="1" applyFont="1"/>
    <xf numFmtId="41" fontId="9" fillId="0" borderId="0" xfId="0" applyNumberFormat="1" applyFont="1" applyBorder="1" applyAlignment="1">
      <alignment horizontal="centerContinuous"/>
    </xf>
    <xf numFmtId="41" fontId="9" fillId="0" borderId="0" xfId="0" applyNumberFormat="1" applyFont="1" applyAlignment="1">
      <alignment horizontal="centerContinuous"/>
    </xf>
    <xf numFmtId="41" fontId="9" fillId="0" borderId="190" xfId="0" applyNumberFormat="1" applyFont="1" applyBorder="1" applyAlignment="1">
      <alignment horizontal="center"/>
    </xf>
    <xf numFmtId="41" fontId="9" fillId="0" borderId="28" xfId="0" applyNumberFormat="1" applyFont="1" applyBorder="1" applyAlignment="1">
      <alignment horizontal="centerContinuous"/>
    </xf>
    <xf numFmtId="41" fontId="9" fillId="0" borderId="185" xfId="0" applyNumberFormat="1" applyFont="1" applyBorder="1" applyAlignment="1">
      <alignment horizontal="center"/>
    </xf>
    <xf numFmtId="41" fontId="9" fillId="0" borderId="77" xfId="0" applyNumberFormat="1" applyFont="1" applyBorder="1" applyAlignment="1">
      <alignment horizontal="center"/>
    </xf>
    <xf numFmtId="41" fontId="9" fillId="0" borderId="184" xfId="0" applyNumberFormat="1" applyFont="1" applyBorder="1" applyAlignment="1">
      <alignment horizontal="center"/>
    </xf>
    <xf numFmtId="41" fontId="9" fillId="0" borderId="70" xfId="0" applyNumberFormat="1" applyFont="1" applyBorder="1" applyAlignment="1">
      <alignment horizontal="center"/>
    </xf>
    <xf numFmtId="41" fontId="9" fillId="0" borderId="43" xfId="0" applyNumberFormat="1" applyFont="1" applyBorder="1" applyAlignment="1">
      <alignment horizontal="center"/>
    </xf>
    <xf numFmtId="41" fontId="9" fillId="0" borderId="2" xfId="0" applyNumberFormat="1" applyFont="1" applyBorder="1"/>
    <xf numFmtId="41" fontId="7" fillId="0" borderId="22" xfId="0" applyNumberFormat="1" applyFont="1" applyBorder="1" applyAlignment="1">
      <alignment horizontal="center"/>
    </xf>
    <xf numFmtId="41" fontId="7" fillId="0" borderId="68" xfId="0" applyNumberFormat="1" applyFont="1" applyBorder="1" applyAlignment="1">
      <alignment horizontal="center"/>
    </xf>
    <xf numFmtId="41" fontId="7" fillId="0" borderId="18" xfId="0" applyNumberFormat="1" applyFont="1" applyBorder="1" applyAlignment="1">
      <alignment horizontal="center"/>
    </xf>
    <xf numFmtId="41" fontId="7" fillId="0" borderId="3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41" fontId="31" fillId="0" borderId="27" xfId="0" applyNumberFormat="1" applyFont="1" applyBorder="1" applyAlignment="1">
      <alignment horizontal="center" vertical="center"/>
    </xf>
    <xf numFmtId="41" fontId="32" fillId="0" borderId="18" xfId="0" applyNumberFormat="1" applyFont="1" applyBorder="1" applyAlignment="1">
      <alignment horizontal="center"/>
    </xf>
    <xf numFmtId="41" fontId="32" fillId="0" borderId="0" xfId="0" applyNumberFormat="1" applyFont="1" applyBorder="1" applyAlignment="1">
      <alignment horizontal="center"/>
    </xf>
    <xf numFmtId="41" fontId="7" fillId="0" borderId="200" xfId="0" applyNumberFormat="1" applyFont="1" applyBorder="1" applyAlignment="1">
      <alignment horizontal="center" vertical="center"/>
    </xf>
    <xf numFmtId="41" fontId="9" fillId="0" borderId="29" xfId="0" applyNumberFormat="1" applyFont="1" applyBorder="1" applyAlignment="1">
      <alignment horizontal="left"/>
    </xf>
    <xf numFmtId="41" fontId="9" fillId="0" borderId="22" xfId="0" applyNumberFormat="1" applyFont="1" applyBorder="1" applyAlignment="1">
      <alignment horizontal="center"/>
    </xf>
    <xf numFmtId="41" fontId="9" fillId="0" borderId="68" xfId="0" applyNumberFormat="1" applyFont="1" applyBorder="1" applyAlignment="1">
      <alignment horizontal="center"/>
    </xf>
    <xf numFmtId="41" fontId="9" fillId="0" borderId="198" xfId="0" applyNumberFormat="1" applyFont="1" applyBorder="1" applyAlignment="1">
      <alignment horizontal="center"/>
    </xf>
    <xf numFmtId="41" fontId="9" fillId="0" borderId="3" xfId="0" applyNumberFormat="1" applyFont="1" applyBorder="1" applyAlignment="1">
      <alignment horizontal="center"/>
    </xf>
    <xf numFmtId="41" fontId="9" fillId="0" borderId="18" xfId="0" applyNumberFormat="1" applyFont="1" applyBorder="1" applyAlignment="1">
      <alignment horizontal="center"/>
    </xf>
    <xf numFmtId="41" fontId="31" fillId="0" borderId="43" xfId="0" applyNumberFormat="1" applyFont="1" applyBorder="1" applyAlignment="1">
      <alignment horizontal="center"/>
    </xf>
    <xf numFmtId="41" fontId="31" fillId="0" borderId="70" xfId="0" applyNumberFormat="1" applyFont="1" applyBorder="1" applyAlignment="1">
      <alignment horizontal="center"/>
    </xf>
    <xf numFmtId="41" fontId="7" fillId="0" borderId="196" xfId="0" applyNumberFormat="1" applyFont="1" applyBorder="1" applyAlignment="1">
      <alignment horizontal="center"/>
    </xf>
    <xf numFmtId="41" fontId="7" fillId="0" borderId="71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left"/>
    </xf>
    <xf numFmtId="41" fontId="9" fillId="0" borderId="5" xfId="0" applyNumberFormat="1" applyFont="1" applyBorder="1" applyAlignment="1">
      <alignment horizontal="center"/>
    </xf>
    <xf numFmtId="41" fontId="31" fillId="0" borderId="18" xfId="0" applyNumberFormat="1" applyFont="1" applyBorder="1" applyAlignment="1">
      <alignment horizontal="center"/>
    </xf>
    <xf numFmtId="41" fontId="31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41" fontId="9" fillId="0" borderId="128" xfId="0" applyNumberFormat="1" applyFont="1" applyBorder="1" applyAlignment="1">
      <alignment horizontal="center"/>
    </xf>
    <xf numFmtId="41" fontId="9" fillId="0" borderId="205" xfId="0" applyNumberFormat="1" applyFont="1" applyBorder="1" applyAlignment="1">
      <alignment horizontal="center"/>
    </xf>
    <xf numFmtId="41" fontId="9" fillId="0" borderId="206" xfId="0" applyNumberFormat="1" applyFont="1" applyBorder="1" applyAlignment="1">
      <alignment horizontal="center" vertical="center"/>
    </xf>
    <xf numFmtId="41" fontId="9" fillId="0" borderId="207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9" fillId="0" borderId="208" xfId="0" applyNumberFormat="1" applyFont="1" applyBorder="1" applyAlignment="1">
      <alignment horizontal="center"/>
    </xf>
    <xf numFmtId="41" fontId="9" fillId="0" borderId="209" xfId="0" applyNumberFormat="1" applyFont="1" applyBorder="1" applyAlignment="1">
      <alignment horizontal="center"/>
    </xf>
    <xf numFmtId="41" fontId="9" fillId="0" borderId="210" xfId="0" applyNumberFormat="1" applyFont="1" applyBorder="1" applyAlignment="1">
      <alignment horizontal="center"/>
    </xf>
    <xf numFmtId="41" fontId="31" fillId="0" borderId="211" xfId="0" applyNumberFormat="1" applyFont="1" applyBorder="1" applyAlignment="1">
      <alignment horizontal="center"/>
    </xf>
    <xf numFmtId="41" fontId="9" fillId="0" borderId="212" xfId="0" applyNumberFormat="1" applyFont="1" applyBorder="1" applyAlignment="1">
      <alignment horizontal="center"/>
    </xf>
    <xf numFmtId="41" fontId="31" fillId="0" borderId="213" xfId="0" applyNumberFormat="1" applyFont="1" applyBorder="1" applyAlignment="1">
      <alignment horizontal="center"/>
    </xf>
    <xf numFmtId="41" fontId="9" fillId="0" borderId="0" xfId="0" applyNumberFormat="1" applyFont="1"/>
    <xf numFmtId="41" fontId="9" fillId="0" borderId="0" xfId="0" applyNumberFormat="1" applyFont="1" applyAlignment="1">
      <alignment horizontal="left"/>
    </xf>
    <xf numFmtId="41" fontId="9" fillId="0" borderId="1" xfId="0" applyNumberFormat="1" applyFont="1" applyBorder="1" applyAlignment="1">
      <alignment horizontal="center"/>
    </xf>
    <xf numFmtId="41" fontId="9" fillId="0" borderId="198" xfId="0" applyNumberFormat="1" applyFont="1" applyBorder="1" applyAlignment="1">
      <alignment horizontal="center" vertical="center"/>
    </xf>
    <xf numFmtId="0" fontId="35" fillId="0" borderId="0" xfId="0" applyFont="1"/>
    <xf numFmtId="41" fontId="33" fillId="0" borderId="79" xfId="0" applyNumberFormat="1" applyFont="1" applyBorder="1" applyAlignment="1">
      <alignment horizontal="center" vertical="center"/>
    </xf>
    <xf numFmtId="41" fontId="31" fillId="0" borderId="28" xfId="0" applyNumberFormat="1" applyFont="1" applyBorder="1" applyAlignment="1">
      <alignment horizontal="center" vertical="center"/>
    </xf>
    <xf numFmtId="41" fontId="7" fillId="0" borderId="28" xfId="0" applyNumberFormat="1" applyFont="1" applyBorder="1" applyAlignment="1">
      <alignment horizontal="center" vertical="center"/>
    </xf>
    <xf numFmtId="41" fontId="9" fillId="0" borderId="162" xfId="0" applyNumberFormat="1" applyFont="1" applyBorder="1" applyAlignment="1">
      <alignment vertical="center"/>
    </xf>
    <xf numFmtId="41" fontId="7" fillId="0" borderId="163" xfId="0" applyNumberFormat="1" applyFont="1" applyBorder="1" applyAlignment="1">
      <alignment vertical="center"/>
    </xf>
    <xf numFmtId="41" fontId="33" fillId="0" borderId="163" xfId="0" applyNumberFormat="1" applyFont="1" applyBorder="1" applyAlignment="1">
      <alignment vertical="center"/>
    </xf>
    <xf numFmtId="41" fontId="7" fillId="0" borderId="168" xfId="0" applyNumberFormat="1" applyFont="1" applyBorder="1" applyAlignment="1">
      <alignment vertical="center"/>
    </xf>
    <xf numFmtId="41" fontId="7" fillId="0" borderId="228" xfId="0" applyNumberFormat="1" applyFont="1" applyBorder="1" applyAlignment="1">
      <alignment horizontal="center" vertical="center"/>
    </xf>
    <xf numFmtId="41" fontId="9" fillId="0" borderId="229" xfId="0" applyNumberFormat="1" applyFont="1" applyBorder="1" applyAlignment="1">
      <alignment horizontal="center" vertical="center"/>
    </xf>
    <xf numFmtId="41" fontId="31" fillId="0" borderId="201" xfId="0" applyNumberFormat="1" applyFont="1" applyBorder="1" applyAlignment="1">
      <alignment horizontal="center" vertical="center"/>
    </xf>
    <xf numFmtId="41" fontId="31" fillId="0" borderId="13" xfId="0" applyNumberFormat="1" applyFont="1" applyBorder="1" applyAlignment="1">
      <alignment horizontal="center" vertical="center"/>
    </xf>
    <xf numFmtId="41" fontId="33" fillId="0" borderId="25" xfId="0" applyNumberFormat="1" applyFont="1" applyBorder="1" applyAlignment="1">
      <alignment horizontal="center" vertical="center"/>
    </xf>
    <xf numFmtId="41" fontId="34" fillId="0" borderId="13" xfId="0" applyNumberFormat="1" applyFont="1" applyBorder="1" applyAlignment="1">
      <alignment horizontal="center" vertical="center"/>
    </xf>
    <xf numFmtId="41" fontId="7" fillId="0" borderId="229" xfId="0" applyNumberFormat="1" applyFont="1" applyBorder="1" applyAlignment="1">
      <alignment horizontal="center" vertical="center"/>
    </xf>
    <xf numFmtId="0" fontId="29" fillId="0" borderId="201" xfId="0" applyFont="1" applyBorder="1" applyAlignment="1">
      <alignment horizontal="center"/>
    </xf>
    <xf numFmtId="41" fontId="35" fillId="0" borderId="13" xfId="0" applyNumberFormat="1" applyFont="1" applyBorder="1" applyAlignment="1">
      <alignment horizontal="center"/>
    </xf>
    <xf numFmtId="41" fontId="29" fillId="0" borderId="99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0" fillId="0" borderId="219" xfId="1" applyFont="1" applyBorder="1" applyAlignment="1">
      <alignment horizontal="center" vertical="center"/>
    </xf>
    <xf numFmtId="0" fontId="9" fillId="0" borderId="220" xfId="1" applyFont="1" applyBorder="1" applyAlignment="1">
      <alignment horizontal="center" vertical="center"/>
    </xf>
    <xf numFmtId="0" fontId="9" fillId="0" borderId="221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9" fillId="0" borderId="222" xfId="1" applyFont="1" applyBorder="1" applyAlignment="1">
      <alignment horizontal="center" vertical="center"/>
    </xf>
    <xf numFmtId="0" fontId="9" fillId="0" borderId="223" xfId="1" applyFont="1" applyBorder="1" applyAlignment="1">
      <alignment horizontal="center" vertical="center"/>
    </xf>
    <xf numFmtId="0" fontId="9" fillId="0" borderId="224" xfId="1" applyFont="1" applyBorder="1" applyAlignment="1">
      <alignment horizontal="center" vertical="center"/>
    </xf>
    <xf numFmtId="0" fontId="9" fillId="0" borderId="22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81" xfId="1" applyFont="1" applyBorder="1" applyAlignment="1">
      <alignment horizontal="center" vertical="center" textRotation="90" wrapText="1"/>
    </xf>
    <xf numFmtId="0" fontId="9" fillId="0" borderId="182" xfId="1" applyFont="1" applyBorder="1" applyAlignment="1">
      <alignment horizontal="center" vertical="center" textRotation="90" wrapText="1"/>
    </xf>
    <xf numFmtId="0" fontId="9" fillId="0" borderId="214" xfId="0" applyFont="1" applyBorder="1" applyAlignment="1">
      <alignment horizontal="center" vertical="center" textRotation="90" wrapText="1"/>
    </xf>
    <xf numFmtId="0" fontId="9" fillId="0" borderId="61" xfId="0" applyFont="1" applyBorder="1" applyAlignment="1">
      <alignment horizontal="center" vertical="center" textRotation="90" wrapText="1"/>
    </xf>
    <xf numFmtId="0" fontId="9" fillId="0" borderId="9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189" xfId="0" applyFont="1" applyBorder="1" applyAlignment="1">
      <alignment horizontal="center" vertical="center"/>
    </xf>
    <xf numFmtId="0" fontId="9" fillId="0" borderId="215" xfId="0" applyFont="1" applyBorder="1" applyAlignment="1">
      <alignment horizontal="center" vertical="center"/>
    </xf>
    <xf numFmtId="0" fontId="9" fillId="0" borderId="216" xfId="0" applyFont="1" applyBorder="1" applyAlignment="1">
      <alignment horizontal="center" vertical="center"/>
    </xf>
    <xf numFmtId="0" fontId="9" fillId="0" borderId="2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218" xfId="0" applyFont="1" applyBorder="1" applyAlignment="1">
      <alignment horizontal="center" vertical="center"/>
    </xf>
    <xf numFmtId="0" fontId="5" fillId="0" borderId="220" xfId="1" applyFont="1" applyBorder="1" applyAlignment="1">
      <alignment horizontal="center" vertical="center"/>
    </xf>
    <xf numFmtId="0" fontId="5" fillId="0" borderId="221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222" xfId="1" applyFont="1" applyBorder="1" applyAlignment="1">
      <alignment horizontal="center" vertical="center"/>
    </xf>
    <xf numFmtId="0" fontId="5" fillId="0" borderId="223" xfId="1" applyFont="1" applyBorder="1" applyAlignment="1">
      <alignment horizontal="center" vertical="center"/>
    </xf>
    <xf numFmtId="0" fontId="5" fillId="0" borderId="224" xfId="1" applyFont="1" applyBorder="1" applyAlignment="1">
      <alignment horizontal="center" vertical="center"/>
    </xf>
    <xf numFmtId="0" fontId="5" fillId="0" borderId="2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181" xfId="0" applyNumberFormat="1" applyFont="1" applyBorder="1" applyAlignment="1">
      <alignment horizontal="center" vertical="center"/>
    </xf>
    <xf numFmtId="49" fontId="5" fillId="0" borderId="182" xfId="0" applyNumberFormat="1" applyFont="1" applyBorder="1" applyAlignment="1">
      <alignment horizontal="center" vertical="center"/>
    </xf>
    <xf numFmtId="0" fontId="20" fillId="0" borderId="227" xfId="0" applyFont="1" applyBorder="1" applyAlignment="1">
      <alignment horizontal="center" vertical="center" wrapText="1"/>
    </xf>
    <xf numFmtId="0" fontId="20" fillId="0" borderId="20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26" xfId="0" applyFont="1" applyBorder="1" applyAlignment="1">
      <alignment horizontal="center" vertical="center"/>
    </xf>
    <xf numFmtId="0" fontId="5" fillId="0" borderId="22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41" fontId="9" fillId="0" borderId="76" xfId="0" applyNumberFormat="1" applyFont="1" applyBorder="1" applyAlignment="1">
      <alignment horizontal="center" vertical="center"/>
    </xf>
    <xf numFmtId="41" fontId="9" fillId="0" borderId="189" xfId="0" applyNumberFormat="1" applyFont="1" applyBorder="1" applyAlignment="1">
      <alignment horizontal="center" vertical="center"/>
    </xf>
    <xf numFmtId="41" fontId="9" fillId="0" borderId="190" xfId="0" applyNumberFormat="1" applyFont="1" applyBorder="1" applyAlignment="1">
      <alignment horizontal="center" vertical="center"/>
    </xf>
    <xf numFmtId="41" fontId="9" fillId="0" borderId="0" xfId="0" applyNumberFormat="1" applyFont="1" applyAlignment="1">
      <alignment horizontal="center"/>
    </xf>
    <xf numFmtId="41" fontId="9" fillId="0" borderId="29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vertical="center"/>
    </xf>
    <xf numFmtId="0" fontId="30" fillId="0" borderId="76" xfId="0" applyFont="1" applyBorder="1" applyAlignment="1">
      <alignment horizontal="center"/>
    </xf>
    <xf numFmtId="0" fontId="30" fillId="0" borderId="190" xfId="0" applyFont="1" applyBorder="1" applyAlignment="1">
      <alignment horizontal="center"/>
    </xf>
    <xf numFmtId="41" fontId="9" fillId="0" borderId="0" xfId="0" applyNumberFormat="1" applyFont="1" applyBorder="1" applyAlignment="1">
      <alignment horizontal="center"/>
    </xf>
    <xf numFmtId="41" fontId="9" fillId="0" borderId="70" xfId="0" applyNumberFormat="1" applyFont="1" applyBorder="1" applyAlignment="1">
      <alignment horizontal="center"/>
    </xf>
    <xf numFmtId="41" fontId="9" fillId="0" borderId="197" xfId="0" applyNumberFormat="1" applyFont="1" applyBorder="1" applyAlignment="1">
      <alignment horizontal="center" vertical="center"/>
    </xf>
    <xf numFmtId="41" fontId="7" fillId="0" borderId="66" xfId="0" applyNumberFormat="1" applyFont="1" applyBorder="1" applyAlignment="1">
      <alignment vertical="center"/>
    </xf>
    <xf numFmtId="41" fontId="9" fillId="0" borderId="76" xfId="0" applyNumberFormat="1" applyFont="1" applyBorder="1" applyAlignment="1">
      <alignment horizontal="center"/>
    </xf>
    <xf numFmtId="41" fontId="9" fillId="0" borderId="189" xfId="0" applyNumberFormat="1" applyFont="1" applyBorder="1" applyAlignment="1">
      <alignment horizontal="center"/>
    </xf>
    <xf numFmtId="41" fontId="9" fillId="0" borderId="190" xfId="0" applyNumberFormat="1" applyFont="1" applyBorder="1" applyAlignment="1">
      <alignment horizontal="center"/>
    </xf>
    <xf numFmtId="41" fontId="9" fillId="0" borderId="21" xfId="0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5" fillId="0" borderId="205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89" xfId="0" applyFont="1" applyBorder="1" applyAlignment="1">
      <alignment horizontal="center" vertical="center"/>
    </xf>
    <xf numFmtId="0" fontId="5" fillId="0" borderId="217" xfId="0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/>
    </xf>
    <xf numFmtId="0" fontId="5" fillId="0" borderId="197" xfId="0" applyFont="1" applyBorder="1" applyAlignment="1">
      <alignment horizontal="center" vertical="center"/>
    </xf>
    <xf numFmtId="0" fontId="5" fillId="0" borderId="191" xfId="0" applyFont="1" applyBorder="1" applyAlignment="1">
      <alignment horizontal="center" vertical="center"/>
    </xf>
    <xf numFmtId="0" fontId="5" fillId="0" borderId="19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89" xfId="0" applyFont="1" applyBorder="1" applyAlignment="1">
      <alignment horizontal="center" vertical="center"/>
    </xf>
    <xf numFmtId="0" fontId="8" fillId="0" borderId="19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189" xfId="0" applyFont="1" applyFill="1" applyBorder="1" applyAlignment="1">
      <alignment horizontal="center" vertical="center"/>
    </xf>
    <xf numFmtId="0" fontId="8" fillId="0" borderId="190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5" fillId="0" borderId="29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</cellXfs>
  <cellStyles count="3">
    <cellStyle name="ปกติ" xfId="0" builtinId="0"/>
    <cellStyle name="ปกติ 2" xfId="1"/>
    <cellStyle name="ปกติ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787889436808062E-2"/>
          <c:y val="9.6916560146140626E-2"/>
          <c:w val="0.64393963213912764"/>
          <c:h val="0.8039669193941210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357-4DEF-93ED-5620D9F300A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357-4DEF-93ED-5620D9F300A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[1]Sheet1!$B$12:$B$13</c:f>
              <c:strCache>
                <c:ptCount val="2"/>
                <c:pt idx="0">
                  <c:v>วิทยาเขตสงขลา</c:v>
                </c:pt>
                <c:pt idx="1">
                  <c:v>วิทยาเขตพัทลุง</c:v>
                </c:pt>
              </c:strCache>
            </c:strRef>
          </c:cat>
          <c:val>
            <c:numRef>
              <c:f>[1]Sheet1!$C$12:$C$13</c:f>
              <c:numCache>
                <c:formatCode>General</c:formatCode>
                <c:ptCount val="2"/>
                <c:pt idx="0">
                  <c:v>0.78749999999999998</c:v>
                </c:pt>
                <c:pt idx="1">
                  <c:v>0.21249999999999999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57-4DEF-93ED-5620D9F30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445610965296"/>
          <c:y val="0.40000059147536132"/>
          <c:w val="0.28148206474190729"/>
          <c:h val="0.171831281653173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5</xdr:row>
      <xdr:rowOff>276225</xdr:rowOff>
    </xdr:to>
    <xdr:pic>
      <xdr:nvPicPr>
        <xdr:cNvPr id="164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33496</xdr:colOff>
      <xdr:row>5</xdr:row>
      <xdr:rowOff>122364</xdr:rowOff>
    </xdr:from>
    <xdr:ext cx="5729129" cy="651326"/>
    <xdr:sp macro="" textlink="">
      <xdr:nvSpPr>
        <xdr:cNvPr id="3" name="สี่เหลี่ยมผืนผ้า 2"/>
        <xdr:cNvSpPr/>
      </xdr:nvSpPr>
      <xdr:spPr>
        <a:xfrm>
          <a:off x="33496" y="1658852"/>
          <a:ext cx="5729129" cy="63408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th-TH" sz="32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สถิตินิสิต</a:t>
          </a:r>
          <a:r>
            <a:rPr lang="th-TH" sz="35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มหาวิทยาลัย</a:t>
          </a:r>
          <a:r>
            <a:rPr lang="th-TH" sz="32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ทักษิณ</a:t>
          </a:r>
        </a:p>
      </xdr:txBody>
    </xdr:sp>
    <xdr:clientData/>
  </xdr:oneCellAnchor>
  <xdr:oneCellAnchor>
    <xdr:from>
      <xdr:col>0</xdr:col>
      <xdr:colOff>77946</xdr:colOff>
      <xdr:row>8</xdr:row>
      <xdr:rowOff>135065</xdr:rowOff>
    </xdr:from>
    <xdr:ext cx="5938679" cy="999504"/>
    <xdr:sp macro="" textlink="">
      <xdr:nvSpPr>
        <xdr:cNvPr id="4" name="สี่เหลี่ยมผืนผ้า 3"/>
        <xdr:cNvSpPr/>
      </xdr:nvSpPr>
      <xdr:spPr>
        <a:xfrm>
          <a:off x="77946" y="2573465"/>
          <a:ext cx="5938679" cy="9995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 rtl="0">
            <a:defRPr sz="1000"/>
          </a:pPr>
          <a:r>
            <a:rPr lang="th-TH" sz="5400" b="1" i="0" strike="noStrike" cap="none" spc="50">
              <a:ln w="0"/>
              <a:solidFill>
                <a:srgbClr val="FF0000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ประจำปีการศึกษา 2562</a:t>
          </a:r>
        </a:p>
      </xdr:txBody>
    </xdr:sp>
    <xdr:clientData/>
  </xdr:oneCellAnchor>
  <xdr:twoCellAnchor>
    <xdr:from>
      <xdr:col>0</xdr:col>
      <xdr:colOff>514350</xdr:colOff>
      <xdr:row>12</xdr:row>
      <xdr:rowOff>152400</xdr:rowOff>
    </xdr:from>
    <xdr:to>
      <xdr:col>8</xdr:col>
      <xdr:colOff>171450</xdr:colOff>
      <xdr:row>23</xdr:row>
      <xdr:rowOff>180975</xdr:rowOff>
    </xdr:to>
    <xdr:graphicFrame macro="">
      <xdr:nvGraphicFramePr>
        <xdr:cNvPr id="1644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26;&#3617;&#3640;&#3604;&#3591;&#3634;&#3609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-eak\Desktop\&#3626;&#3606;&#3636;&#3605;&#3636;&#3614;&#3633;&#3607;&#3621;&#3640;&#3591;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B12" t="str">
            <v>วิทยาเขตสงขลา</v>
          </cell>
          <cell r="C12">
            <v>0.78749999999999998</v>
          </cell>
        </row>
        <row r="13">
          <cell r="B13" t="str">
            <v>วิทยาเขตพัทลุง</v>
          </cell>
          <cell r="C13">
            <v>0.21249999999999999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รวมทั้งสิ้นวิทยาเขตพัทลุง"/>
      <sheetName val="ปี1 ป.โทพัทลุง"/>
      <sheetName val="ป.ตรีพัทลุง"/>
      <sheetName val="ป.ตรีสมทบพัทลุง"/>
      <sheetName val="ป.โทพัทลุง"/>
      <sheetName val="จำนวนที่มีชื่อ"/>
      <sheetName val="Sheet1"/>
    </sheetNames>
    <sheetDataSet>
      <sheetData sheetId="0">
        <row r="28">
          <cell r="R28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I29"/>
  <sheetViews>
    <sheetView showGridLines="0" tabSelected="1" zoomScale="50" zoomScaleNormal="50" workbookViewId="0">
      <selection activeCell="N15" sqref="N15"/>
    </sheetView>
  </sheetViews>
  <sheetFormatPr defaultRowHeight="24" x14ac:dyDescent="0.55000000000000004"/>
  <cols>
    <col min="9" max="9" width="10.5" customWidth="1"/>
  </cols>
  <sheetData>
    <row r="7" spans="1:9" x14ac:dyDescent="0.55000000000000004">
      <c r="A7" s="708"/>
      <c r="B7" s="708"/>
      <c r="C7" s="708"/>
      <c r="D7" s="708"/>
      <c r="E7" s="708"/>
      <c r="F7" s="708"/>
      <c r="G7" s="708"/>
      <c r="H7" s="708"/>
      <c r="I7" s="708"/>
    </row>
    <row r="28" spans="2:9" s="80" customFormat="1" ht="31.5" customHeight="1" x14ac:dyDescent="0.75">
      <c r="B28" s="130" t="s">
        <v>121</v>
      </c>
      <c r="D28" s="709" t="s">
        <v>124</v>
      </c>
      <c r="E28" s="709"/>
      <c r="F28" s="709"/>
      <c r="G28" s="709"/>
      <c r="H28" s="709"/>
      <c r="I28" s="709"/>
    </row>
    <row r="29" spans="2:9" s="80" customFormat="1" ht="30" customHeight="1" x14ac:dyDescent="0.75">
      <c r="D29" s="709" t="s">
        <v>492</v>
      </c>
      <c r="E29" s="709"/>
      <c r="F29" s="709"/>
      <c r="G29" s="709"/>
      <c r="H29" s="709"/>
      <c r="I29" s="709"/>
    </row>
  </sheetData>
  <mergeCells count="3">
    <mergeCell ref="A7:I7"/>
    <mergeCell ref="D28:I28"/>
    <mergeCell ref="D29:I29"/>
  </mergeCells>
  <phoneticPr fontId="1" type="noConversion"/>
  <printOptions horizontalCentered="1"/>
  <pageMargins left="0.70866141732283472" right="0.59055118110236227" top="0.39370078740157483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workbookViewId="0">
      <selection activeCell="O40" sqref="O40"/>
    </sheetView>
  </sheetViews>
  <sheetFormatPr defaultColWidth="5" defaultRowHeight="23.25" customHeight="1" x14ac:dyDescent="0.55000000000000004"/>
  <cols>
    <col min="1" max="1" width="33.875" style="49" customWidth="1"/>
    <col min="2" max="10" width="5" style="5" customWidth="1"/>
    <col min="11" max="11" width="5.5" style="5" customWidth="1"/>
    <col min="12" max="13" width="5.625" style="5" customWidth="1"/>
    <col min="14" max="16384" width="5" style="4"/>
  </cols>
  <sheetData>
    <row r="1" spans="1:19" s="85" customFormat="1" ht="24.75" customHeight="1" x14ac:dyDescent="0.55000000000000004">
      <c r="A1" s="796" t="s">
        <v>0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</row>
    <row r="2" spans="1:19" s="85" customFormat="1" ht="24.75" customHeight="1" x14ac:dyDescent="0.55000000000000004">
      <c r="A2" s="796" t="s">
        <v>356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65"/>
      <c r="O2" s="65"/>
      <c r="P2" s="65"/>
      <c r="Q2" s="65"/>
      <c r="R2" s="65"/>
      <c r="S2" s="65"/>
    </row>
    <row r="3" spans="1:19" s="85" customFormat="1" ht="24.75" customHeight="1" x14ac:dyDescent="0.55000000000000004">
      <c r="A3" s="796" t="s">
        <v>262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</row>
    <row r="5" spans="1:19" s="86" customFormat="1" ht="23.25" customHeight="1" x14ac:dyDescent="0.55000000000000004">
      <c r="A5" s="808" t="s">
        <v>1</v>
      </c>
      <c r="B5" s="785" t="s">
        <v>8</v>
      </c>
      <c r="C5" s="786"/>
      <c r="D5" s="788"/>
      <c r="E5" s="785" t="s">
        <v>9</v>
      </c>
      <c r="F5" s="786"/>
      <c r="G5" s="788"/>
      <c r="H5" s="785" t="s">
        <v>10</v>
      </c>
      <c r="I5" s="786"/>
      <c r="J5" s="788"/>
      <c r="K5" s="785" t="s">
        <v>7</v>
      </c>
      <c r="L5" s="786"/>
      <c r="M5" s="788"/>
    </row>
    <row r="6" spans="1:19" s="86" customFormat="1" ht="23.25" customHeight="1" x14ac:dyDescent="0.55000000000000004">
      <c r="A6" s="809"/>
      <c r="B6" s="33" t="s">
        <v>4</v>
      </c>
      <c r="C6" s="33" t="s">
        <v>5</v>
      </c>
      <c r="D6" s="33" t="s">
        <v>6</v>
      </c>
      <c r="E6" s="33" t="s">
        <v>4</v>
      </c>
      <c r="F6" s="33" t="s">
        <v>5</v>
      </c>
      <c r="G6" s="33" t="s">
        <v>6</v>
      </c>
      <c r="H6" s="33" t="s">
        <v>4</v>
      </c>
      <c r="I6" s="33" t="s">
        <v>5</v>
      </c>
      <c r="J6" s="33" t="s">
        <v>6</v>
      </c>
      <c r="K6" s="33" t="s">
        <v>4</v>
      </c>
      <c r="L6" s="33" t="s">
        <v>5</v>
      </c>
      <c r="M6" s="33" t="s">
        <v>6</v>
      </c>
    </row>
    <row r="7" spans="1:19" ht="23.25" customHeight="1" x14ac:dyDescent="0.55000000000000004">
      <c r="A7" s="82" t="s">
        <v>200</v>
      </c>
      <c r="B7" s="28">
        <v>8</v>
      </c>
      <c r="C7" s="28">
        <v>71</v>
      </c>
      <c r="D7" s="57">
        <f>SUM(B7:C7)</f>
        <v>79</v>
      </c>
      <c r="E7" s="28">
        <v>4</v>
      </c>
      <c r="F7" s="28">
        <v>62</v>
      </c>
      <c r="G7" s="57">
        <f>SUM(E7:F7)</f>
        <v>66</v>
      </c>
      <c r="H7" s="28">
        <v>0</v>
      </c>
      <c r="I7" s="28">
        <v>4</v>
      </c>
      <c r="J7" s="57">
        <f>SUM(H7:I7)</f>
        <v>4</v>
      </c>
      <c r="K7" s="28">
        <f t="shared" ref="K7:M10" si="0">SUM(B7,E7,H7)</f>
        <v>12</v>
      </c>
      <c r="L7" s="28">
        <f t="shared" si="0"/>
        <v>137</v>
      </c>
      <c r="M7" s="57">
        <f t="shared" si="0"/>
        <v>149</v>
      </c>
    </row>
    <row r="8" spans="1:19" ht="23.25" customHeight="1" x14ac:dyDescent="0.55000000000000004">
      <c r="A8" s="82" t="s">
        <v>194</v>
      </c>
      <c r="B8" s="28">
        <v>7</v>
      </c>
      <c r="C8" s="28">
        <v>36</v>
      </c>
      <c r="D8" s="57">
        <f>SUM(B8:C8)</f>
        <v>43</v>
      </c>
      <c r="E8" s="28">
        <v>12</v>
      </c>
      <c r="F8" s="28">
        <v>32</v>
      </c>
      <c r="G8" s="57">
        <f>SUM(E8:F8)</f>
        <v>44</v>
      </c>
      <c r="H8" s="28">
        <v>1</v>
      </c>
      <c r="I8" s="28">
        <v>13</v>
      </c>
      <c r="J8" s="57">
        <f>SUM(H8:I8)</f>
        <v>14</v>
      </c>
      <c r="K8" s="28">
        <f t="shared" si="0"/>
        <v>20</v>
      </c>
      <c r="L8" s="28">
        <f t="shared" si="0"/>
        <v>81</v>
      </c>
      <c r="M8" s="57">
        <f t="shared" si="0"/>
        <v>101</v>
      </c>
    </row>
    <row r="9" spans="1:19" ht="23.25" customHeight="1" x14ac:dyDescent="0.55000000000000004">
      <c r="A9" s="82" t="s">
        <v>195</v>
      </c>
      <c r="B9" s="28">
        <v>0</v>
      </c>
      <c r="C9" s="28">
        <v>0</v>
      </c>
      <c r="D9" s="57">
        <f>SUM(B9:C9)</f>
        <v>0</v>
      </c>
      <c r="E9" s="28">
        <v>5</v>
      </c>
      <c r="F9" s="28">
        <v>25</v>
      </c>
      <c r="G9" s="57">
        <f>SUM(E9:F9)</f>
        <v>30</v>
      </c>
      <c r="H9" s="28">
        <v>2</v>
      </c>
      <c r="I9" s="28">
        <v>5</v>
      </c>
      <c r="J9" s="57">
        <f>SUM(H9:I9)</f>
        <v>7</v>
      </c>
      <c r="K9" s="28">
        <f t="shared" si="0"/>
        <v>7</v>
      </c>
      <c r="L9" s="28">
        <f t="shared" si="0"/>
        <v>30</v>
      </c>
      <c r="M9" s="57">
        <f t="shared" si="0"/>
        <v>37</v>
      </c>
    </row>
    <row r="10" spans="1:19" ht="23.25" customHeight="1" x14ac:dyDescent="0.55000000000000004">
      <c r="A10" s="82" t="s">
        <v>196</v>
      </c>
      <c r="B10" s="28">
        <v>0</v>
      </c>
      <c r="C10" s="28">
        <v>0</v>
      </c>
      <c r="D10" s="57">
        <f>SUM(B10:C10)</f>
        <v>0</v>
      </c>
      <c r="E10" s="28">
        <v>6</v>
      </c>
      <c r="F10" s="28">
        <v>37</v>
      </c>
      <c r="G10" s="57">
        <f>SUM(E10:F10)</f>
        <v>43</v>
      </c>
      <c r="H10" s="28">
        <v>1</v>
      </c>
      <c r="I10" s="28">
        <v>4</v>
      </c>
      <c r="J10" s="57">
        <f>SUM(H10:I10)</f>
        <v>5</v>
      </c>
      <c r="K10" s="28">
        <f t="shared" si="0"/>
        <v>7</v>
      </c>
      <c r="L10" s="28">
        <f t="shared" si="0"/>
        <v>41</v>
      </c>
      <c r="M10" s="57">
        <f t="shared" si="0"/>
        <v>48</v>
      </c>
    </row>
    <row r="11" spans="1:19" ht="23.25" customHeight="1" x14ac:dyDescent="0.55000000000000004">
      <c r="A11" s="82"/>
      <c r="B11" s="28"/>
      <c r="C11" s="28"/>
      <c r="D11" s="57"/>
      <c r="E11" s="28"/>
      <c r="F11" s="28"/>
      <c r="G11" s="57"/>
      <c r="H11" s="28"/>
      <c r="I11" s="28"/>
      <c r="J11" s="57"/>
      <c r="K11" s="28"/>
      <c r="L11" s="28"/>
      <c r="M11" s="57"/>
    </row>
    <row r="12" spans="1:19" ht="23.25" customHeight="1" x14ac:dyDescent="0.55000000000000004">
      <c r="A12" s="83" t="s">
        <v>6</v>
      </c>
      <c r="B12" s="48">
        <f>SUM(B7:B11)</f>
        <v>15</v>
      </c>
      <c r="C12" s="48">
        <f>SUM(C7:C11)</f>
        <v>107</v>
      </c>
      <c r="D12" s="48">
        <f>SUM(B12:C12)</f>
        <v>122</v>
      </c>
      <c r="E12" s="48">
        <f>SUM(E7:E11)</f>
        <v>27</v>
      </c>
      <c r="F12" s="48">
        <f>SUM(F7:F11)</f>
        <v>156</v>
      </c>
      <c r="G12" s="48">
        <f>SUM(E12:F12)</f>
        <v>183</v>
      </c>
      <c r="H12" s="48">
        <f>SUM(H7:H11)</f>
        <v>4</v>
      </c>
      <c r="I12" s="48">
        <f>SUM(I7:I11)</f>
        <v>26</v>
      </c>
      <c r="J12" s="48">
        <f>SUM(H12:I12)</f>
        <v>30</v>
      </c>
      <c r="K12" s="48">
        <f>SUM(B12,E12,H12)</f>
        <v>46</v>
      </c>
      <c r="L12" s="48">
        <f>SUM(C12,F12,I12)</f>
        <v>289</v>
      </c>
      <c r="M12" s="48">
        <f>SUM(D12,G12,J12)</f>
        <v>335</v>
      </c>
    </row>
    <row r="13" spans="1:19" ht="14.25" customHeight="1" x14ac:dyDescent="0.55000000000000004"/>
    <row r="14" spans="1:19" ht="23.25" customHeight="1" x14ac:dyDescent="0.55000000000000004">
      <c r="A14" s="796" t="s">
        <v>0</v>
      </c>
      <c r="B14" s="796"/>
      <c r="C14" s="796"/>
      <c r="D14" s="796"/>
      <c r="E14" s="796"/>
      <c r="F14" s="796"/>
      <c r="G14" s="796"/>
      <c r="H14" s="796"/>
      <c r="I14" s="796"/>
      <c r="J14" s="796"/>
      <c r="K14" s="796"/>
      <c r="L14" s="796"/>
      <c r="M14" s="796"/>
    </row>
    <row r="15" spans="1:19" ht="23.25" customHeight="1" x14ac:dyDescent="0.55000000000000004">
      <c r="A15" s="796" t="s">
        <v>356</v>
      </c>
      <c r="B15" s="796"/>
      <c r="C15" s="796"/>
      <c r="D15" s="796"/>
      <c r="E15" s="796"/>
      <c r="F15" s="796"/>
      <c r="G15" s="796"/>
      <c r="H15" s="796"/>
      <c r="I15" s="796"/>
      <c r="J15" s="796"/>
      <c r="K15" s="796"/>
      <c r="L15" s="796"/>
      <c r="M15" s="796"/>
    </row>
    <row r="16" spans="1:19" ht="23.25" customHeight="1" x14ac:dyDescent="0.55000000000000004">
      <c r="A16" s="796" t="s">
        <v>263</v>
      </c>
      <c r="B16" s="796"/>
      <c r="C16" s="796"/>
      <c r="D16" s="796"/>
      <c r="E16" s="796"/>
      <c r="F16" s="796"/>
      <c r="G16" s="796"/>
      <c r="H16" s="796"/>
      <c r="I16" s="796"/>
      <c r="J16" s="796"/>
      <c r="K16" s="796"/>
      <c r="L16" s="796"/>
      <c r="M16" s="796"/>
    </row>
    <row r="18" spans="1:13" ht="23.25" customHeight="1" x14ac:dyDescent="0.55000000000000004">
      <c r="A18" s="808" t="s">
        <v>1</v>
      </c>
      <c r="B18" s="785" t="s">
        <v>8</v>
      </c>
      <c r="C18" s="786"/>
      <c r="D18" s="788"/>
      <c r="E18" s="785" t="s">
        <v>9</v>
      </c>
      <c r="F18" s="786"/>
      <c r="G18" s="788"/>
      <c r="H18" s="785" t="s">
        <v>10</v>
      </c>
      <c r="I18" s="786"/>
      <c r="J18" s="788"/>
      <c r="K18" s="785" t="s">
        <v>7</v>
      </c>
      <c r="L18" s="786"/>
      <c r="M18" s="788"/>
    </row>
    <row r="19" spans="1:13" ht="23.25" customHeight="1" x14ac:dyDescent="0.55000000000000004">
      <c r="A19" s="809"/>
      <c r="B19" s="33" t="s">
        <v>4</v>
      </c>
      <c r="C19" s="33" t="s">
        <v>5</v>
      </c>
      <c r="D19" s="33" t="s">
        <v>6</v>
      </c>
      <c r="E19" s="33" t="s">
        <v>4</v>
      </c>
      <c r="F19" s="33" t="s">
        <v>5</v>
      </c>
      <c r="G19" s="33" t="s">
        <v>6</v>
      </c>
      <c r="H19" s="33" t="s">
        <v>4</v>
      </c>
      <c r="I19" s="33" t="s">
        <v>5</v>
      </c>
      <c r="J19" s="33" t="s">
        <v>6</v>
      </c>
      <c r="K19" s="33" t="s">
        <v>4</v>
      </c>
      <c r="L19" s="33" t="s">
        <v>5</v>
      </c>
      <c r="M19" s="33" t="s">
        <v>6</v>
      </c>
    </row>
    <row r="20" spans="1:13" ht="23.25" customHeight="1" x14ac:dyDescent="0.55000000000000004">
      <c r="A20" s="82" t="s">
        <v>200</v>
      </c>
      <c r="B20" s="28">
        <v>6</v>
      </c>
      <c r="C20" s="28">
        <v>112</v>
      </c>
      <c r="D20" s="57">
        <f>SUM(B20:C20)</f>
        <v>118</v>
      </c>
      <c r="E20" s="28">
        <v>5</v>
      </c>
      <c r="F20" s="28">
        <v>143</v>
      </c>
      <c r="G20" s="57">
        <f>SUM(E20:F20)</f>
        <v>148</v>
      </c>
      <c r="H20" s="28">
        <v>1</v>
      </c>
      <c r="I20" s="28">
        <v>17</v>
      </c>
      <c r="J20" s="57">
        <f>SUM(H20:I20)</f>
        <v>18</v>
      </c>
      <c r="K20" s="28">
        <f t="shared" ref="K20:M23" si="1">SUM(B20,E20,H20)</f>
        <v>12</v>
      </c>
      <c r="L20" s="28">
        <f t="shared" si="1"/>
        <v>272</v>
      </c>
      <c r="M20" s="57">
        <f t="shared" si="1"/>
        <v>284</v>
      </c>
    </row>
    <row r="21" spans="1:13" ht="23.25" customHeight="1" x14ac:dyDescent="0.55000000000000004">
      <c r="A21" s="82" t="s">
        <v>194</v>
      </c>
      <c r="B21" s="28">
        <v>11</v>
      </c>
      <c r="C21" s="87">
        <v>47</v>
      </c>
      <c r="D21" s="57">
        <f>SUM(B21:C21)</f>
        <v>58</v>
      </c>
      <c r="E21" s="28">
        <v>12</v>
      </c>
      <c r="F21" s="28">
        <v>50</v>
      </c>
      <c r="G21" s="57">
        <f>SUM(E21:F21)</f>
        <v>62</v>
      </c>
      <c r="H21" s="28">
        <v>2</v>
      </c>
      <c r="I21" s="28">
        <v>7</v>
      </c>
      <c r="J21" s="57">
        <f>SUM(H21:I21)</f>
        <v>9</v>
      </c>
      <c r="K21" s="28">
        <f t="shared" si="1"/>
        <v>25</v>
      </c>
      <c r="L21" s="28">
        <f t="shared" si="1"/>
        <v>104</v>
      </c>
      <c r="M21" s="57">
        <f t="shared" si="1"/>
        <v>129</v>
      </c>
    </row>
    <row r="22" spans="1:13" ht="23.25" customHeight="1" x14ac:dyDescent="0.55000000000000004">
      <c r="A22" s="82" t="s">
        <v>195</v>
      </c>
      <c r="B22" s="28">
        <v>0</v>
      </c>
      <c r="C22" s="28">
        <v>0</v>
      </c>
      <c r="D22" s="57">
        <f>SUM(B22:C22)</f>
        <v>0</v>
      </c>
      <c r="E22" s="28">
        <v>0</v>
      </c>
      <c r="F22" s="28">
        <v>0</v>
      </c>
      <c r="G22" s="57">
        <f>SUM(E22:F22)</f>
        <v>0</v>
      </c>
      <c r="H22" s="28">
        <v>0</v>
      </c>
      <c r="I22" s="28">
        <v>1</v>
      </c>
      <c r="J22" s="57">
        <f>SUM(H22:I22)</f>
        <v>1</v>
      </c>
      <c r="K22" s="28">
        <f t="shared" si="1"/>
        <v>0</v>
      </c>
      <c r="L22" s="28">
        <f t="shared" si="1"/>
        <v>1</v>
      </c>
      <c r="M22" s="57">
        <f t="shared" si="1"/>
        <v>1</v>
      </c>
    </row>
    <row r="23" spans="1:13" ht="23.25" customHeight="1" x14ac:dyDescent="0.55000000000000004">
      <c r="A23" s="82" t="s">
        <v>196</v>
      </c>
      <c r="B23" s="28">
        <v>0</v>
      </c>
      <c r="C23" s="28">
        <v>0</v>
      </c>
      <c r="D23" s="57">
        <f>SUM(B23:C23)</f>
        <v>0</v>
      </c>
      <c r="E23" s="28">
        <v>4</v>
      </c>
      <c r="F23" s="28">
        <v>13</v>
      </c>
      <c r="G23" s="57">
        <f>SUM(E23:F23)</f>
        <v>17</v>
      </c>
      <c r="H23" s="28">
        <v>0</v>
      </c>
      <c r="I23" s="28">
        <v>1</v>
      </c>
      <c r="J23" s="57">
        <f>SUM(H23:I23)</f>
        <v>1</v>
      </c>
      <c r="K23" s="28">
        <f t="shared" si="1"/>
        <v>4</v>
      </c>
      <c r="L23" s="28">
        <f t="shared" si="1"/>
        <v>14</v>
      </c>
      <c r="M23" s="57">
        <f t="shared" si="1"/>
        <v>18</v>
      </c>
    </row>
    <row r="24" spans="1:13" ht="23.25" customHeight="1" x14ac:dyDescent="0.55000000000000004">
      <c r="A24" s="82"/>
      <c r="B24" s="28"/>
      <c r="C24" s="28"/>
      <c r="D24" s="57"/>
      <c r="E24" s="28"/>
      <c r="F24" s="28"/>
      <c r="G24" s="57"/>
      <c r="H24" s="28"/>
      <c r="I24" s="28"/>
      <c r="J24" s="57"/>
      <c r="K24" s="28"/>
      <c r="L24" s="28"/>
      <c r="M24" s="57"/>
    </row>
    <row r="25" spans="1:13" ht="23.25" customHeight="1" x14ac:dyDescent="0.55000000000000004">
      <c r="A25" s="83" t="s">
        <v>6</v>
      </c>
      <c r="B25" s="48">
        <f>SUM(B20:B24)</f>
        <v>17</v>
      </c>
      <c r="C25" s="48">
        <f>SUM(C20:C24)</f>
        <v>159</v>
      </c>
      <c r="D25" s="48">
        <f>SUM(B25:C25)</f>
        <v>176</v>
      </c>
      <c r="E25" s="48">
        <f>SUM(E20:E24)</f>
        <v>21</v>
      </c>
      <c r="F25" s="48">
        <f>SUM(F20:F24)</f>
        <v>206</v>
      </c>
      <c r="G25" s="48">
        <f>SUM(E25:F25)</f>
        <v>227</v>
      </c>
      <c r="H25" s="48">
        <f>SUM(H20:H24)</f>
        <v>3</v>
      </c>
      <c r="I25" s="48">
        <f>SUM(I20:I24)</f>
        <v>26</v>
      </c>
      <c r="J25" s="48">
        <f>SUM(H25:I25)</f>
        <v>29</v>
      </c>
      <c r="K25" s="48">
        <f>SUM(B25,E25,H25)</f>
        <v>41</v>
      </c>
      <c r="L25" s="48">
        <f>SUM(C25,F25,I25)</f>
        <v>391</v>
      </c>
      <c r="M25" s="48">
        <f>SUM(D25,G25,J25)</f>
        <v>432</v>
      </c>
    </row>
  </sheetData>
  <mergeCells count="16">
    <mergeCell ref="A1:M1"/>
    <mergeCell ref="A2:M2"/>
    <mergeCell ref="A3:M3"/>
    <mergeCell ref="A5:A6"/>
    <mergeCell ref="B5:D5"/>
    <mergeCell ref="E5:G5"/>
    <mergeCell ref="H5:J5"/>
    <mergeCell ref="K5:M5"/>
    <mergeCell ref="A14:M14"/>
    <mergeCell ref="A15:M15"/>
    <mergeCell ref="A16:M16"/>
    <mergeCell ref="A18:A19"/>
    <mergeCell ref="B18:D18"/>
    <mergeCell ref="E18:G18"/>
    <mergeCell ref="H18:J18"/>
    <mergeCell ref="K18:M18"/>
  </mergeCells>
  <phoneticPr fontId="0" type="noConversion"/>
  <printOptions horizontalCentered="1"/>
  <pageMargins left="0.59055118110236227" right="0.59055118110236227" top="0.98425196850393704" bottom="0.39370078740157483" header="0" footer="0"/>
  <pageSetup paperSize="9" firstPageNumber="23" orientation="landscape" useFirstPageNumber="1" r:id="rId1"/>
  <headerFooter alignWithMargins="0">
    <oddFooter>&amp;L&amp;"TH SarabunPSK,ธรรมดา"&amp;12กลุ่มภารกิจทะเบียนนิสิตและบริการการศึกษา&amp;C&amp;"TH SarabunPSK,ธรรมดา"&amp;12หน้าที่  &amp;P&amp;R&amp;"TH SarabunPSK,ธรรมดา"&amp;12ข้อมูล ณ วันที่ 12 กันยายน 2561</oddFooter>
  </headerFooter>
  <rowBreaks count="1" manualBreakCount="1">
    <brk id="1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90" zoomScaleNormal="90" workbookViewId="0">
      <selection activeCell="T21" sqref="P21:T21"/>
    </sheetView>
  </sheetViews>
  <sheetFormatPr defaultRowHeight="21.75" x14ac:dyDescent="0.55000000000000004"/>
  <cols>
    <col min="1" max="1" width="32.125" style="49" customWidth="1"/>
    <col min="2" max="19" width="5" style="5" customWidth="1"/>
    <col min="20" max="16384" width="9" style="4"/>
  </cols>
  <sheetData>
    <row r="1" spans="1:22" s="85" customFormat="1" ht="24.75" customHeight="1" x14ac:dyDescent="0.55000000000000004">
      <c r="A1" s="796" t="s">
        <v>0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796"/>
      <c r="Q1" s="796"/>
      <c r="R1" s="796"/>
      <c r="S1" s="796"/>
    </row>
    <row r="2" spans="1:22" s="85" customFormat="1" ht="24.75" customHeight="1" x14ac:dyDescent="0.55000000000000004">
      <c r="A2" s="796" t="s">
        <v>356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796"/>
      <c r="Q2" s="796"/>
      <c r="R2" s="796"/>
      <c r="S2" s="796"/>
    </row>
    <row r="3" spans="1:22" s="85" customFormat="1" ht="24.75" customHeight="1" x14ac:dyDescent="0.55000000000000004">
      <c r="A3" s="796" t="s">
        <v>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</row>
    <row r="4" spans="1:22" ht="20.25" customHeight="1" x14ac:dyDescent="0.55000000000000004"/>
    <row r="5" spans="1:22" s="86" customFormat="1" ht="25.5" customHeight="1" x14ac:dyDescent="0.55000000000000004">
      <c r="A5" s="808" t="s">
        <v>1</v>
      </c>
      <c r="B5" s="785" t="s">
        <v>2</v>
      </c>
      <c r="C5" s="786"/>
      <c r="D5" s="788"/>
      <c r="E5" s="785" t="s">
        <v>3</v>
      </c>
      <c r="F5" s="786"/>
      <c r="G5" s="788"/>
      <c r="H5" s="785" t="s">
        <v>8</v>
      </c>
      <c r="I5" s="786"/>
      <c r="J5" s="788"/>
      <c r="K5" s="785" t="s">
        <v>9</v>
      </c>
      <c r="L5" s="786"/>
      <c r="M5" s="788"/>
      <c r="N5" s="785" t="s">
        <v>10</v>
      </c>
      <c r="O5" s="786"/>
      <c r="P5" s="788"/>
      <c r="Q5" s="785" t="s">
        <v>7</v>
      </c>
      <c r="R5" s="786"/>
      <c r="S5" s="788"/>
    </row>
    <row r="6" spans="1:22" s="86" customFormat="1" x14ac:dyDescent="0.55000000000000004">
      <c r="A6" s="809"/>
      <c r="B6" s="33" t="s">
        <v>4</v>
      </c>
      <c r="C6" s="33" t="s">
        <v>5</v>
      </c>
      <c r="D6" s="33" t="s">
        <v>6</v>
      </c>
      <c r="E6" s="33" t="s">
        <v>4</v>
      </c>
      <c r="F6" s="33" t="s">
        <v>5</v>
      </c>
      <c r="G6" s="33" t="s">
        <v>6</v>
      </c>
      <c r="H6" s="33" t="s">
        <v>4</v>
      </c>
      <c r="I6" s="33" t="s">
        <v>5</v>
      </c>
      <c r="J6" s="33" t="s">
        <v>6</v>
      </c>
      <c r="K6" s="33" t="s">
        <v>4</v>
      </c>
      <c r="L6" s="33" t="s">
        <v>5</v>
      </c>
      <c r="M6" s="33" t="s">
        <v>6</v>
      </c>
      <c r="N6" s="33" t="s">
        <v>4</v>
      </c>
      <c r="O6" s="33" t="s">
        <v>5</v>
      </c>
      <c r="P6" s="33" t="s">
        <v>6</v>
      </c>
      <c r="Q6" s="33" t="s">
        <v>4</v>
      </c>
      <c r="R6" s="33" t="s">
        <v>5</v>
      </c>
      <c r="S6" s="33" t="s">
        <v>6</v>
      </c>
    </row>
    <row r="7" spans="1:22" ht="25.5" customHeight="1" x14ac:dyDescent="0.55000000000000004">
      <c r="A7" s="82" t="s">
        <v>157</v>
      </c>
      <c r="B7" s="28">
        <v>35</v>
      </c>
      <c r="C7" s="28">
        <v>24</v>
      </c>
      <c r="D7" s="57">
        <f>SUM(B7:C7)</f>
        <v>59</v>
      </c>
      <c r="E7" s="28">
        <v>27</v>
      </c>
      <c r="F7" s="28">
        <v>26</v>
      </c>
      <c r="G7" s="57">
        <f>SUM(E7:F7)</f>
        <v>53</v>
      </c>
      <c r="H7" s="28">
        <v>24</v>
      </c>
      <c r="I7" s="28">
        <v>23</v>
      </c>
      <c r="J7" s="57">
        <f>SUM(H7:I7)</f>
        <v>47</v>
      </c>
      <c r="K7" s="28">
        <v>15</v>
      </c>
      <c r="L7" s="28">
        <v>14</v>
      </c>
      <c r="M7" s="57">
        <f>SUM(K7:L7)</f>
        <v>29</v>
      </c>
      <c r="N7" s="28">
        <v>8</v>
      </c>
      <c r="O7" s="28">
        <v>11</v>
      </c>
      <c r="P7" s="57">
        <f>SUM(N7:O7)</f>
        <v>19</v>
      </c>
      <c r="Q7" s="28">
        <f t="shared" ref="Q7:R9" si="0">SUM(B7,E7,H7,K7,N7)</f>
        <v>109</v>
      </c>
      <c r="R7" s="28">
        <f t="shared" si="0"/>
        <v>98</v>
      </c>
      <c r="S7" s="57">
        <f>SUM(Q7:R7)</f>
        <v>207</v>
      </c>
    </row>
    <row r="8" spans="1:22" ht="25.5" customHeight="1" x14ac:dyDescent="0.55000000000000004">
      <c r="A8" s="82" t="s">
        <v>253</v>
      </c>
      <c r="B8" s="28">
        <v>26</v>
      </c>
      <c r="C8" s="28">
        <v>1</v>
      </c>
      <c r="D8" s="57">
        <f>SUM(B8:C8)</f>
        <v>27</v>
      </c>
      <c r="E8" s="28">
        <v>18</v>
      </c>
      <c r="F8" s="28">
        <v>8</v>
      </c>
      <c r="G8" s="57">
        <f>SUM(E8:F8)</f>
        <v>26</v>
      </c>
      <c r="H8" s="28">
        <v>0</v>
      </c>
      <c r="I8" s="28">
        <v>0</v>
      </c>
      <c r="J8" s="57">
        <f>SUM(H8:I8)</f>
        <v>0</v>
      </c>
      <c r="K8" s="28">
        <v>0</v>
      </c>
      <c r="L8" s="28">
        <v>0</v>
      </c>
      <c r="M8" s="57">
        <f>SUM(K8:L8)</f>
        <v>0</v>
      </c>
      <c r="N8" s="28">
        <v>0</v>
      </c>
      <c r="O8" s="28">
        <v>0</v>
      </c>
      <c r="P8" s="57">
        <f>SUM(N8:O8)</f>
        <v>0</v>
      </c>
      <c r="Q8" s="28">
        <f t="shared" si="0"/>
        <v>44</v>
      </c>
      <c r="R8" s="28">
        <f t="shared" si="0"/>
        <v>9</v>
      </c>
      <c r="S8" s="57">
        <f>SUM(Q8:R8)</f>
        <v>53</v>
      </c>
      <c r="U8" s="441"/>
    </row>
    <row r="9" spans="1:22" ht="25.5" customHeight="1" x14ac:dyDescent="0.55000000000000004">
      <c r="A9" s="83" t="s">
        <v>6</v>
      </c>
      <c r="B9" s="48">
        <f>SUM(B7:B8)</f>
        <v>61</v>
      </c>
      <c r="C9" s="48">
        <f>SUM(C7:C8)</f>
        <v>25</v>
      </c>
      <c r="D9" s="48">
        <f>SUM(B9:C9)</f>
        <v>86</v>
      </c>
      <c r="E9" s="48">
        <f>SUM(E7:E8)</f>
        <v>45</v>
      </c>
      <c r="F9" s="48">
        <f>SUM(F7:F8)</f>
        <v>34</v>
      </c>
      <c r="G9" s="48">
        <f>SUM(E9:F9)</f>
        <v>79</v>
      </c>
      <c r="H9" s="48">
        <f>SUM(H7:H8)</f>
        <v>24</v>
      </c>
      <c r="I9" s="48">
        <f>SUM(I7:I8)</f>
        <v>23</v>
      </c>
      <c r="J9" s="48">
        <f>SUM(H9:I9)</f>
        <v>47</v>
      </c>
      <c r="K9" s="48">
        <f>SUM(K7:K8)</f>
        <v>15</v>
      </c>
      <c r="L9" s="48">
        <f>SUM(L7:L8)</f>
        <v>14</v>
      </c>
      <c r="M9" s="48">
        <f>SUM(K9:L9)</f>
        <v>29</v>
      </c>
      <c r="N9" s="48">
        <f>SUM(N7:N8)</f>
        <v>8</v>
      </c>
      <c r="O9" s="48">
        <f>SUM(O7:O8)</f>
        <v>11</v>
      </c>
      <c r="P9" s="48">
        <f>SUM(N9:O9)</f>
        <v>19</v>
      </c>
      <c r="Q9" s="48">
        <f t="shared" si="0"/>
        <v>153</v>
      </c>
      <c r="R9" s="48">
        <f>SUM(C9,F9,I9,L9,O9)</f>
        <v>107</v>
      </c>
      <c r="S9" s="48">
        <f>SUM(Q9:R9)</f>
        <v>260</v>
      </c>
    </row>
    <row r="12" spans="1:22" ht="24" x14ac:dyDescent="0.55000000000000004">
      <c r="A12" s="796" t="s">
        <v>0</v>
      </c>
      <c r="B12" s="796"/>
      <c r="C12" s="796"/>
      <c r="D12" s="796"/>
      <c r="E12" s="796"/>
      <c r="F12" s="796"/>
      <c r="G12" s="796"/>
      <c r="H12" s="796"/>
      <c r="I12" s="796"/>
      <c r="J12" s="796"/>
      <c r="K12" s="796"/>
      <c r="L12" s="796"/>
      <c r="M12" s="796"/>
      <c r="N12" s="796"/>
      <c r="O12" s="796"/>
      <c r="P12" s="796"/>
      <c r="Q12" s="796"/>
      <c r="R12" s="796"/>
      <c r="S12" s="796"/>
    </row>
    <row r="13" spans="1:22" ht="24" x14ac:dyDescent="0.55000000000000004">
      <c r="A13" s="796" t="s">
        <v>356</v>
      </c>
      <c r="B13" s="796"/>
      <c r="C13" s="796"/>
      <c r="D13" s="796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</row>
    <row r="14" spans="1:22" ht="24" x14ac:dyDescent="0.55000000000000004">
      <c r="A14" s="796" t="s">
        <v>252</v>
      </c>
      <c r="B14" s="796"/>
      <c r="C14" s="796"/>
      <c r="D14" s="796"/>
      <c r="E14" s="796"/>
      <c r="F14" s="796"/>
      <c r="G14" s="796"/>
      <c r="H14" s="796"/>
      <c r="I14" s="796"/>
      <c r="J14" s="796"/>
      <c r="K14" s="796"/>
      <c r="L14" s="796"/>
      <c r="M14" s="796"/>
      <c r="N14" s="796"/>
      <c r="O14" s="796"/>
      <c r="P14" s="796"/>
      <c r="Q14" s="796"/>
      <c r="R14" s="796"/>
      <c r="S14" s="796"/>
    </row>
    <row r="15" spans="1:22" x14ac:dyDescent="0.55000000000000004">
      <c r="V15" s="441"/>
    </row>
    <row r="16" spans="1:22" x14ac:dyDescent="0.55000000000000004">
      <c r="A16" s="808" t="s">
        <v>1</v>
      </c>
      <c r="B16" s="785" t="s">
        <v>2</v>
      </c>
      <c r="C16" s="786"/>
      <c r="D16" s="788"/>
      <c r="E16" s="785" t="s">
        <v>3</v>
      </c>
      <c r="F16" s="786"/>
      <c r="G16" s="788"/>
      <c r="H16" s="785" t="s">
        <v>8</v>
      </c>
      <c r="I16" s="786"/>
      <c r="J16" s="788"/>
      <c r="K16" s="785" t="s">
        <v>9</v>
      </c>
      <c r="L16" s="786"/>
      <c r="M16" s="788"/>
      <c r="N16" s="785" t="s">
        <v>10</v>
      </c>
      <c r="O16" s="786"/>
      <c r="P16" s="788"/>
      <c r="Q16" s="785" t="s">
        <v>7</v>
      </c>
      <c r="R16" s="786"/>
      <c r="S16" s="788"/>
    </row>
    <row r="17" spans="1:19" x14ac:dyDescent="0.55000000000000004">
      <c r="A17" s="809"/>
      <c r="B17" s="33" t="s">
        <v>4</v>
      </c>
      <c r="C17" s="33" t="s">
        <v>5</v>
      </c>
      <c r="D17" s="33" t="s">
        <v>6</v>
      </c>
      <c r="E17" s="33" t="s">
        <v>4</v>
      </c>
      <c r="F17" s="33" t="s">
        <v>5</v>
      </c>
      <c r="G17" s="33" t="s">
        <v>6</v>
      </c>
      <c r="H17" s="33" t="s">
        <v>4</v>
      </c>
      <c r="I17" s="33" t="s">
        <v>5</v>
      </c>
      <c r="J17" s="33" t="s">
        <v>6</v>
      </c>
      <c r="K17" s="33" t="s">
        <v>4</v>
      </c>
      <c r="L17" s="33" t="s">
        <v>5</v>
      </c>
      <c r="M17" s="33" t="s">
        <v>6</v>
      </c>
      <c r="N17" s="33" t="s">
        <v>4</v>
      </c>
      <c r="O17" s="33" t="s">
        <v>5</v>
      </c>
      <c r="P17" s="33" t="s">
        <v>6</v>
      </c>
      <c r="Q17" s="33" t="s">
        <v>4</v>
      </c>
      <c r="R17" s="33" t="s">
        <v>5</v>
      </c>
      <c r="S17" s="33" t="s">
        <v>6</v>
      </c>
    </row>
    <row r="18" spans="1:19" x14ac:dyDescent="0.55000000000000004">
      <c r="A18" s="82" t="s">
        <v>254</v>
      </c>
      <c r="B18" s="28">
        <v>20</v>
      </c>
      <c r="C18" s="28">
        <v>7</v>
      </c>
      <c r="D18" s="57">
        <f>SUM(B18:C18)</f>
        <v>27</v>
      </c>
      <c r="E18" s="28">
        <v>36</v>
      </c>
      <c r="F18" s="28">
        <v>8</v>
      </c>
      <c r="G18" s="57">
        <f>SUM(E18:F18)</f>
        <v>44</v>
      </c>
      <c r="H18" s="28">
        <v>0</v>
      </c>
      <c r="I18" s="28">
        <v>0</v>
      </c>
      <c r="J18" s="57">
        <f>SUM(H18:I18)</f>
        <v>0</v>
      </c>
      <c r="K18" s="28">
        <v>0</v>
      </c>
      <c r="L18" s="28">
        <v>0</v>
      </c>
      <c r="M18" s="57">
        <f>SUM(K18:L18)</f>
        <v>0</v>
      </c>
      <c r="N18" s="28">
        <v>0</v>
      </c>
      <c r="O18" s="28">
        <v>0</v>
      </c>
      <c r="P18" s="57">
        <f>SUM(N18:O18)</f>
        <v>0</v>
      </c>
      <c r="Q18" s="28">
        <f>SUM(B18,E18,H18,K18,N18)</f>
        <v>56</v>
      </c>
      <c r="R18" s="28">
        <f>SUM(C18,F18,I18,L18,O18)</f>
        <v>15</v>
      </c>
      <c r="S18" s="57">
        <f>SUM(Q18:R18)</f>
        <v>71</v>
      </c>
    </row>
    <row r="19" spans="1:19" x14ac:dyDescent="0.55000000000000004">
      <c r="A19" s="82"/>
      <c r="B19" s="28"/>
      <c r="C19" s="28"/>
      <c r="D19" s="57"/>
      <c r="E19" s="28"/>
      <c r="F19" s="28"/>
      <c r="G19" s="57"/>
      <c r="H19" s="28"/>
      <c r="I19" s="28"/>
      <c r="J19" s="57"/>
      <c r="K19" s="28"/>
      <c r="L19" s="28"/>
      <c r="M19" s="57"/>
      <c r="N19" s="28"/>
      <c r="O19" s="28"/>
      <c r="P19" s="57"/>
      <c r="Q19" s="28"/>
      <c r="R19" s="28"/>
      <c r="S19" s="57"/>
    </row>
    <row r="20" spans="1:19" x14ac:dyDescent="0.55000000000000004">
      <c r="A20" s="83" t="s">
        <v>6</v>
      </c>
      <c r="B20" s="48">
        <f>SUM(B18:B19)</f>
        <v>20</v>
      </c>
      <c r="C20" s="48">
        <f>SUM(C18:C19)</f>
        <v>7</v>
      </c>
      <c r="D20" s="48">
        <f>SUM(B20:C20)</f>
        <v>27</v>
      </c>
      <c r="E20" s="48">
        <f>SUM(E18:E19)</f>
        <v>36</v>
      </c>
      <c r="F20" s="48">
        <f>SUM(F18:F19)</f>
        <v>8</v>
      </c>
      <c r="G20" s="48">
        <f>SUM(E20:F20)</f>
        <v>44</v>
      </c>
      <c r="H20" s="48">
        <f>SUM(H18:H19)</f>
        <v>0</v>
      </c>
      <c r="I20" s="48">
        <f>SUM(I18:I19)</f>
        <v>0</v>
      </c>
      <c r="J20" s="48">
        <f>SUM(H20:I20)</f>
        <v>0</v>
      </c>
      <c r="K20" s="48">
        <f>SUM(K18:K19)</f>
        <v>0</v>
      </c>
      <c r="L20" s="48">
        <f>SUM(L18:L19)</f>
        <v>0</v>
      </c>
      <c r="M20" s="48">
        <f>SUM(K20:L20)</f>
        <v>0</v>
      </c>
      <c r="N20" s="48">
        <f>SUM(N18:N19)</f>
        <v>0</v>
      </c>
      <c r="O20" s="48">
        <f>SUM(O18:O19)</f>
        <v>0</v>
      </c>
      <c r="P20" s="48">
        <f>SUM(N20:O20)</f>
        <v>0</v>
      </c>
      <c r="Q20" s="48">
        <f>SUM(B20,E20,H20,K20,N20)</f>
        <v>56</v>
      </c>
      <c r="R20" s="48">
        <f>SUM(C20,F20,I20,L20,O20)</f>
        <v>15</v>
      </c>
      <c r="S20" s="48">
        <f>SUM(Q20:R20)</f>
        <v>71</v>
      </c>
    </row>
    <row r="21" spans="1:19" x14ac:dyDescent="0.55000000000000004">
      <c r="Q21" s="440"/>
      <c r="R21" s="440"/>
      <c r="S21" s="440"/>
    </row>
  </sheetData>
  <mergeCells count="20">
    <mergeCell ref="K5:M5"/>
    <mergeCell ref="N5:P5"/>
    <mergeCell ref="Q5:S5"/>
    <mergeCell ref="A1:S1"/>
    <mergeCell ref="A2:S2"/>
    <mergeCell ref="A3:S3"/>
    <mergeCell ref="A5:A6"/>
    <mergeCell ref="B5:D5"/>
    <mergeCell ref="E5:G5"/>
    <mergeCell ref="H5:J5"/>
    <mergeCell ref="A12:S12"/>
    <mergeCell ref="A13:S13"/>
    <mergeCell ref="A14:S14"/>
    <mergeCell ref="A16:A17"/>
    <mergeCell ref="B16:D16"/>
    <mergeCell ref="E16:G16"/>
    <mergeCell ref="H16:J16"/>
    <mergeCell ref="K16:M16"/>
    <mergeCell ref="N16:P16"/>
    <mergeCell ref="Q16:S16"/>
  </mergeCells>
  <phoneticPr fontId="0" type="noConversion"/>
  <printOptions horizontalCentered="1"/>
  <pageMargins left="0.59055118110236227" right="0.59055118110236227" top="0.98425196850393704" bottom="0.78740157480314965" header="0" footer="0"/>
  <pageSetup paperSize="9" firstPageNumber="25" orientation="landscape" useFirstPageNumber="1" r:id="rId1"/>
  <headerFooter alignWithMargins="0">
    <oddFooter>&amp;L&amp;"TH SarabunPSK,ธรรมดา"&amp;12กลุ่มภารกิจทะเบียนนิสิตและบริการการศึกษา&amp;C&amp;"TH SarabunPSK,ธรรมดา"&amp;12หน้าที่  &amp;P&amp;R&amp;"TH SarabunPSK,ธรรมดา"&amp;12ข้อมูล ณ วันที่  12 กันยายน 2561</oddFooter>
  </headerFooter>
  <rowBreaks count="1" manualBreakCount="1">
    <brk id="1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workbookViewId="0">
      <selection activeCell="K79" sqref="K79"/>
    </sheetView>
  </sheetViews>
  <sheetFormatPr defaultColWidth="5" defaultRowHeight="24" customHeight="1" x14ac:dyDescent="0.55000000000000004"/>
  <cols>
    <col min="1" max="1" width="38.625" style="49" customWidth="1"/>
    <col min="2" max="12" width="5" style="5" customWidth="1"/>
    <col min="13" max="13" width="5.875" style="5" customWidth="1"/>
    <col min="14" max="16384" width="5" style="4"/>
  </cols>
  <sheetData>
    <row r="1" spans="1:13" s="85" customFormat="1" ht="25.5" customHeight="1" x14ac:dyDescent="0.55000000000000004">
      <c r="A1" s="796" t="s">
        <v>0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</row>
    <row r="2" spans="1:13" s="85" customFormat="1" ht="25.5" customHeight="1" x14ac:dyDescent="0.55000000000000004">
      <c r="A2" s="796" t="s">
        <v>357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</row>
    <row r="4" spans="1:13" s="86" customFormat="1" ht="24" customHeight="1" x14ac:dyDescent="0.55000000000000004">
      <c r="A4" s="808" t="s">
        <v>20</v>
      </c>
      <c r="B4" s="785" t="s">
        <v>2</v>
      </c>
      <c r="C4" s="786"/>
      <c r="D4" s="788"/>
      <c r="E4" s="785" t="s">
        <v>3</v>
      </c>
      <c r="F4" s="786"/>
      <c r="G4" s="788"/>
      <c r="H4" s="785" t="s">
        <v>57</v>
      </c>
      <c r="I4" s="786"/>
      <c r="J4" s="788"/>
      <c r="K4" s="785" t="s">
        <v>7</v>
      </c>
      <c r="L4" s="786"/>
      <c r="M4" s="788"/>
    </row>
    <row r="5" spans="1:13" s="86" customFormat="1" ht="24" customHeight="1" x14ac:dyDescent="0.55000000000000004">
      <c r="A5" s="809"/>
      <c r="B5" s="33" t="s">
        <v>4</v>
      </c>
      <c r="C5" s="33" t="s">
        <v>5</v>
      </c>
      <c r="D5" s="33" t="s">
        <v>6</v>
      </c>
      <c r="E5" s="33" t="s">
        <v>4</v>
      </c>
      <c r="F5" s="33" t="s">
        <v>5</v>
      </c>
      <c r="G5" s="33" t="s">
        <v>6</v>
      </c>
      <c r="H5" s="33" t="s">
        <v>4</v>
      </c>
      <c r="I5" s="33" t="s">
        <v>5</v>
      </c>
      <c r="J5" s="33" t="s">
        <v>6</v>
      </c>
      <c r="K5" s="33" t="s">
        <v>4</v>
      </c>
      <c r="L5" s="33" t="s">
        <v>5</v>
      </c>
      <c r="M5" s="33" t="s">
        <v>6</v>
      </c>
    </row>
    <row r="6" spans="1:13" ht="24" customHeight="1" x14ac:dyDescent="0.55000000000000004">
      <c r="A6" s="82" t="s">
        <v>203</v>
      </c>
      <c r="B6" s="28">
        <v>0</v>
      </c>
      <c r="C6" s="28">
        <v>0</v>
      </c>
      <c r="D6" s="57">
        <f t="shared" ref="D6:D13" si="0">SUM(B6:C6)</f>
        <v>0</v>
      </c>
      <c r="E6" s="28">
        <v>0</v>
      </c>
      <c r="F6" s="28">
        <v>0</v>
      </c>
      <c r="G6" s="57">
        <f t="shared" ref="G6:G13" si="1">SUM(E6:F6)</f>
        <v>0</v>
      </c>
      <c r="H6" s="28">
        <v>1</v>
      </c>
      <c r="I6" s="28">
        <v>0</v>
      </c>
      <c r="J6" s="57">
        <f t="shared" ref="J6:J13" si="2">SUM(H6:I6)</f>
        <v>1</v>
      </c>
      <c r="K6" s="28">
        <f t="shared" ref="K6:M8" si="3">SUM(B6,E6,H6)</f>
        <v>1</v>
      </c>
      <c r="L6" s="28">
        <f t="shared" si="3"/>
        <v>0</v>
      </c>
      <c r="M6" s="57">
        <f t="shared" si="3"/>
        <v>1</v>
      </c>
    </row>
    <row r="7" spans="1:13" ht="24" customHeight="1" x14ac:dyDescent="0.55000000000000004">
      <c r="A7" s="82" t="s">
        <v>372</v>
      </c>
      <c r="B7" s="28">
        <v>0</v>
      </c>
      <c r="C7" s="28">
        <v>2</v>
      </c>
      <c r="D7" s="57">
        <f t="shared" si="0"/>
        <v>2</v>
      </c>
      <c r="E7" s="28">
        <v>0</v>
      </c>
      <c r="F7" s="28">
        <v>1</v>
      </c>
      <c r="G7" s="57">
        <f t="shared" si="1"/>
        <v>1</v>
      </c>
      <c r="H7" s="28">
        <v>0</v>
      </c>
      <c r="I7" s="28">
        <v>0</v>
      </c>
      <c r="J7" s="57">
        <f t="shared" si="2"/>
        <v>0</v>
      </c>
      <c r="K7" s="28">
        <f t="shared" si="3"/>
        <v>0</v>
      </c>
      <c r="L7" s="28">
        <f t="shared" si="3"/>
        <v>3</v>
      </c>
      <c r="M7" s="57">
        <f t="shared" si="3"/>
        <v>3</v>
      </c>
    </row>
    <row r="8" spans="1:13" ht="24" customHeight="1" x14ac:dyDescent="0.55000000000000004">
      <c r="A8" s="82" t="s">
        <v>204</v>
      </c>
      <c r="B8" s="28">
        <v>3</v>
      </c>
      <c r="C8" s="28">
        <v>2</v>
      </c>
      <c r="D8" s="57">
        <f t="shared" si="0"/>
        <v>5</v>
      </c>
      <c r="E8" s="28">
        <v>1</v>
      </c>
      <c r="F8" s="28">
        <v>1</v>
      </c>
      <c r="G8" s="57">
        <f t="shared" si="1"/>
        <v>2</v>
      </c>
      <c r="H8" s="28">
        <v>0</v>
      </c>
      <c r="I8" s="28">
        <v>3</v>
      </c>
      <c r="J8" s="57">
        <f t="shared" si="2"/>
        <v>3</v>
      </c>
      <c r="K8" s="28">
        <f t="shared" si="3"/>
        <v>4</v>
      </c>
      <c r="L8" s="28">
        <f t="shared" si="3"/>
        <v>6</v>
      </c>
      <c r="M8" s="57">
        <f t="shared" si="3"/>
        <v>10</v>
      </c>
    </row>
    <row r="9" spans="1:13" ht="24" customHeight="1" x14ac:dyDescent="0.55000000000000004">
      <c r="A9" s="75" t="s">
        <v>6</v>
      </c>
      <c r="B9" s="60">
        <f>SUM(B6:B8)</f>
        <v>3</v>
      </c>
      <c r="C9" s="60">
        <f>SUM(C6:C8)</f>
        <v>4</v>
      </c>
      <c r="D9" s="60">
        <f t="shared" si="0"/>
        <v>7</v>
      </c>
      <c r="E9" s="60">
        <f>SUM(E6:E8)</f>
        <v>1</v>
      </c>
      <c r="F9" s="60">
        <f>SUM(F6:F8)</f>
        <v>2</v>
      </c>
      <c r="G9" s="60">
        <f t="shared" si="1"/>
        <v>3</v>
      </c>
      <c r="H9" s="60">
        <f>SUM(H6:H8)</f>
        <v>1</v>
      </c>
      <c r="I9" s="60">
        <f>SUM(I6:I8)</f>
        <v>3</v>
      </c>
      <c r="J9" s="60">
        <f t="shared" si="2"/>
        <v>4</v>
      </c>
      <c r="K9" s="60">
        <f>SUM(K6:K8)</f>
        <v>5</v>
      </c>
      <c r="L9" s="60">
        <f>SUM(L6:L8)</f>
        <v>9</v>
      </c>
      <c r="M9" s="60">
        <f>SUM(K9:L9)</f>
        <v>14</v>
      </c>
    </row>
    <row r="10" spans="1:13" ht="24" customHeight="1" x14ac:dyDescent="0.55000000000000004">
      <c r="A10" s="72" t="s">
        <v>205</v>
      </c>
      <c r="B10" s="28">
        <v>0</v>
      </c>
      <c r="C10" s="28">
        <v>1</v>
      </c>
      <c r="D10" s="57">
        <f>SUM(B10:C10)</f>
        <v>1</v>
      </c>
      <c r="E10" s="28">
        <v>0</v>
      </c>
      <c r="F10" s="28">
        <v>1</v>
      </c>
      <c r="G10" s="57">
        <f>SUM(E10:F10)</f>
        <v>1</v>
      </c>
      <c r="H10" s="28">
        <v>1</v>
      </c>
      <c r="I10" s="28">
        <v>2</v>
      </c>
      <c r="J10" s="57">
        <f>SUM(H10:I10)</f>
        <v>3</v>
      </c>
      <c r="K10" s="28">
        <f>SUM(B10,E10,H10)</f>
        <v>1</v>
      </c>
      <c r="L10" s="28">
        <f>SUM(C10,F10,I10)</f>
        <v>4</v>
      </c>
      <c r="M10" s="57">
        <f>SUM(D10,G10,J10)</f>
        <v>5</v>
      </c>
    </row>
    <row r="11" spans="1:13" ht="24" customHeight="1" x14ac:dyDescent="0.55000000000000004">
      <c r="A11" s="75" t="s">
        <v>6</v>
      </c>
      <c r="B11" s="60">
        <f>SUM(B10:B10)</f>
        <v>0</v>
      </c>
      <c r="C11" s="60">
        <f>SUM(C10:C10)</f>
        <v>1</v>
      </c>
      <c r="D11" s="60">
        <f>SUM(B11:C11)</f>
        <v>1</v>
      </c>
      <c r="E11" s="60">
        <f>SUM(E10:E10)</f>
        <v>0</v>
      </c>
      <c r="F11" s="60">
        <f>SUM(F10:F10)</f>
        <v>1</v>
      </c>
      <c r="G11" s="60">
        <f>SUM(E11:F11)</f>
        <v>1</v>
      </c>
      <c r="H11" s="60">
        <f>SUM(H10:H10)</f>
        <v>1</v>
      </c>
      <c r="I11" s="60">
        <f>SUM(I10:I10)</f>
        <v>2</v>
      </c>
      <c r="J11" s="60">
        <f>SUM(H11:I11)</f>
        <v>3</v>
      </c>
      <c r="K11" s="60">
        <f>SUM(K10:K10)</f>
        <v>1</v>
      </c>
      <c r="L11" s="60">
        <f>SUM(L10:L10)</f>
        <v>4</v>
      </c>
      <c r="M11" s="60">
        <f>SUM(M10:M10)</f>
        <v>5</v>
      </c>
    </row>
    <row r="12" spans="1:13" ht="24" customHeight="1" x14ac:dyDescent="0.55000000000000004">
      <c r="A12" s="72" t="s">
        <v>225</v>
      </c>
      <c r="B12" s="28">
        <v>0</v>
      </c>
      <c r="C12" s="28">
        <v>0</v>
      </c>
      <c r="D12" s="57">
        <f t="shared" si="0"/>
        <v>0</v>
      </c>
      <c r="E12" s="28">
        <v>0</v>
      </c>
      <c r="F12" s="28">
        <v>3</v>
      </c>
      <c r="G12" s="57">
        <f t="shared" si="1"/>
        <v>3</v>
      </c>
      <c r="H12" s="28">
        <v>0</v>
      </c>
      <c r="I12" s="28">
        <v>0</v>
      </c>
      <c r="J12" s="57">
        <f t="shared" si="2"/>
        <v>0</v>
      </c>
      <c r="K12" s="28">
        <f>SUM(B12,E12,H12)</f>
        <v>0</v>
      </c>
      <c r="L12" s="28">
        <f>SUM(C12,F12,I12)</f>
        <v>3</v>
      </c>
      <c r="M12" s="57">
        <f>SUM(D12,G12,J12)</f>
        <v>3</v>
      </c>
    </row>
    <row r="13" spans="1:13" ht="24" customHeight="1" x14ac:dyDescent="0.55000000000000004">
      <c r="A13" s="75" t="s">
        <v>6</v>
      </c>
      <c r="B13" s="60">
        <f>SUM(B12:B12)</f>
        <v>0</v>
      </c>
      <c r="C13" s="60">
        <f>SUM(C12:C12)</f>
        <v>0</v>
      </c>
      <c r="D13" s="60">
        <f t="shared" si="0"/>
        <v>0</v>
      </c>
      <c r="E13" s="60">
        <f>SUM(E12:E12)</f>
        <v>0</v>
      </c>
      <c r="F13" s="60">
        <f>SUM(F12:F12)</f>
        <v>3</v>
      </c>
      <c r="G13" s="60">
        <f t="shared" si="1"/>
        <v>3</v>
      </c>
      <c r="H13" s="60">
        <f>SUM(H12:H12)</f>
        <v>0</v>
      </c>
      <c r="I13" s="60">
        <f>SUM(I12:I12)</f>
        <v>0</v>
      </c>
      <c r="J13" s="60">
        <f t="shared" si="2"/>
        <v>0</v>
      </c>
      <c r="K13" s="60">
        <f>SUM(K12:K12)</f>
        <v>0</v>
      </c>
      <c r="L13" s="60">
        <f>SUM(L12:L12)</f>
        <v>3</v>
      </c>
      <c r="M13" s="60">
        <f>SUM(M12:M12)</f>
        <v>3</v>
      </c>
    </row>
    <row r="14" spans="1:13" ht="29.25" customHeight="1" x14ac:dyDescent="0.55000000000000004">
      <c r="A14" s="94" t="s">
        <v>21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5" customHeight="1" x14ac:dyDescent="0.55000000000000004"/>
    <row r="16" spans="1:13" s="86" customFormat="1" ht="24" customHeight="1" x14ac:dyDescent="0.55000000000000004">
      <c r="A16" s="808" t="s">
        <v>20</v>
      </c>
      <c r="B16" s="785" t="s">
        <v>2</v>
      </c>
      <c r="C16" s="786"/>
      <c r="D16" s="788"/>
      <c r="E16" s="785" t="s">
        <v>3</v>
      </c>
      <c r="F16" s="786"/>
      <c r="G16" s="788"/>
      <c r="H16" s="785" t="s">
        <v>57</v>
      </c>
      <c r="I16" s="786"/>
      <c r="J16" s="788"/>
      <c r="K16" s="785" t="s">
        <v>7</v>
      </c>
      <c r="L16" s="786"/>
      <c r="M16" s="788"/>
    </row>
    <row r="17" spans="1:13" s="86" customFormat="1" ht="24" customHeight="1" x14ac:dyDescent="0.55000000000000004">
      <c r="A17" s="809"/>
      <c r="B17" s="33" t="s">
        <v>4</v>
      </c>
      <c r="C17" s="33" t="s">
        <v>5</v>
      </c>
      <c r="D17" s="33" t="s">
        <v>6</v>
      </c>
      <c r="E17" s="33" t="s">
        <v>4</v>
      </c>
      <c r="F17" s="33" t="s">
        <v>5</v>
      </c>
      <c r="G17" s="33" t="s">
        <v>6</v>
      </c>
      <c r="H17" s="33" t="s">
        <v>4</v>
      </c>
      <c r="I17" s="33" t="s">
        <v>5</v>
      </c>
      <c r="J17" s="33" t="s">
        <v>6</v>
      </c>
      <c r="K17" s="33" t="s">
        <v>4</v>
      </c>
      <c r="L17" s="33" t="s">
        <v>5</v>
      </c>
      <c r="M17" s="33" t="s">
        <v>6</v>
      </c>
    </row>
    <row r="18" spans="1:13" ht="24" customHeight="1" x14ac:dyDescent="0.55000000000000004">
      <c r="A18" s="82" t="s">
        <v>206</v>
      </c>
      <c r="B18" s="28">
        <v>0</v>
      </c>
      <c r="C18" s="28">
        <v>1</v>
      </c>
      <c r="D18" s="57">
        <f t="shared" ref="D18:D27" si="4">SUM(B18:C18)</f>
        <v>1</v>
      </c>
      <c r="E18" s="28">
        <v>2</v>
      </c>
      <c r="F18" s="28">
        <v>1</v>
      </c>
      <c r="G18" s="57">
        <f t="shared" ref="G18:G27" si="5">SUM(E18:F18)</f>
        <v>3</v>
      </c>
      <c r="H18" s="28">
        <v>0</v>
      </c>
      <c r="I18" s="28">
        <v>6</v>
      </c>
      <c r="J18" s="57">
        <f t="shared" ref="J18:J27" si="6">SUM(H18:I18)</f>
        <v>6</v>
      </c>
      <c r="K18" s="28">
        <f t="shared" ref="K18:K27" si="7">SUM(B18,E18,H18)</f>
        <v>2</v>
      </c>
      <c r="L18" s="28">
        <f t="shared" ref="L18:L27" si="8">SUM(C18,F18,I18)</f>
        <v>8</v>
      </c>
      <c r="M18" s="57">
        <f t="shared" ref="M18:M27" si="9">SUM(D18,G18,J18)</f>
        <v>10</v>
      </c>
    </row>
    <row r="19" spans="1:13" ht="24" customHeight="1" x14ac:dyDescent="0.55000000000000004">
      <c r="A19" s="82" t="s">
        <v>172</v>
      </c>
      <c r="B19" s="28">
        <v>0</v>
      </c>
      <c r="C19" s="28">
        <v>1</v>
      </c>
      <c r="D19" s="57">
        <f t="shared" si="4"/>
        <v>1</v>
      </c>
      <c r="E19" s="28">
        <v>0</v>
      </c>
      <c r="F19" s="28">
        <v>0</v>
      </c>
      <c r="G19" s="57">
        <f t="shared" si="5"/>
        <v>0</v>
      </c>
      <c r="H19" s="28">
        <v>0</v>
      </c>
      <c r="I19" s="28">
        <v>1</v>
      </c>
      <c r="J19" s="57">
        <f t="shared" si="6"/>
        <v>1</v>
      </c>
      <c r="K19" s="28">
        <f t="shared" si="7"/>
        <v>0</v>
      </c>
      <c r="L19" s="28">
        <f t="shared" si="8"/>
        <v>2</v>
      </c>
      <c r="M19" s="57">
        <f t="shared" si="9"/>
        <v>2</v>
      </c>
    </row>
    <row r="20" spans="1:13" ht="24" customHeight="1" x14ac:dyDescent="0.55000000000000004">
      <c r="A20" s="82" t="s">
        <v>207</v>
      </c>
      <c r="B20" s="28">
        <v>0</v>
      </c>
      <c r="C20" s="28">
        <v>0</v>
      </c>
      <c r="D20" s="57">
        <f t="shared" si="4"/>
        <v>0</v>
      </c>
      <c r="E20" s="28">
        <v>0</v>
      </c>
      <c r="F20" s="28">
        <v>0</v>
      </c>
      <c r="G20" s="57">
        <f t="shared" si="5"/>
        <v>0</v>
      </c>
      <c r="H20" s="28">
        <v>1</v>
      </c>
      <c r="I20" s="28">
        <v>2</v>
      </c>
      <c r="J20" s="57">
        <f t="shared" si="6"/>
        <v>3</v>
      </c>
      <c r="K20" s="28">
        <f t="shared" si="7"/>
        <v>1</v>
      </c>
      <c r="L20" s="28">
        <f t="shared" si="8"/>
        <v>2</v>
      </c>
      <c r="M20" s="57">
        <f t="shared" si="9"/>
        <v>3</v>
      </c>
    </row>
    <row r="21" spans="1:13" ht="24" customHeight="1" x14ac:dyDescent="0.55000000000000004">
      <c r="A21" s="82" t="s">
        <v>213</v>
      </c>
      <c r="B21" s="28">
        <v>3</v>
      </c>
      <c r="C21" s="28">
        <v>11</v>
      </c>
      <c r="D21" s="57">
        <f t="shared" si="4"/>
        <v>14</v>
      </c>
      <c r="E21" s="28">
        <v>7</v>
      </c>
      <c r="F21" s="28">
        <v>12</v>
      </c>
      <c r="G21" s="57">
        <f t="shared" si="5"/>
        <v>19</v>
      </c>
      <c r="H21" s="28">
        <v>6</v>
      </c>
      <c r="I21" s="28">
        <v>15</v>
      </c>
      <c r="J21" s="57">
        <f t="shared" si="6"/>
        <v>21</v>
      </c>
      <c r="K21" s="28">
        <f t="shared" si="7"/>
        <v>16</v>
      </c>
      <c r="L21" s="28">
        <f t="shared" si="8"/>
        <v>38</v>
      </c>
      <c r="M21" s="57">
        <f t="shared" si="9"/>
        <v>54</v>
      </c>
    </row>
    <row r="22" spans="1:13" ht="24" customHeight="1" x14ac:dyDescent="0.55000000000000004">
      <c r="A22" s="82" t="s">
        <v>208</v>
      </c>
      <c r="B22" s="28">
        <v>0</v>
      </c>
      <c r="C22" s="28">
        <v>0</v>
      </c>
      <c r="D22" s="57">
        <f t="shared" si="4"/>
        <v>0</v>
      </c>
      <c r="E22" s="28">
        <v>0</v>
      </c>
      <c r="F22" s="28">
        <v>0</v>
      </c>
      <c r="G22" s="57">
        <f t="shared" si="5"/>
        <v>0</v>
      </c>
      <c r="H22" s="28">
        <v>0</v>
      </c>
      <c r="I22" s="28">
        <v>1</v>
      </c>
      <c r="J22" s="57">
        <f t="shared" si="6"/>
        <v>1</v>
      </c>
      <c r="K22" s="28">
        <f t="shared" si="7"/>
        <v>0</v>
      </c>
      <c r="L22" s="28">
        <f t="shared" si="8"/>
        <v>1</v>
      </c>
      <c r="M22" s="57">
        <f t="shared" si="9"/>
        <v>1</v>
      </c>
    </row>
    <row r="23" spans="1:13" ht="24" customHeight="1" x14ac:dyDescent="0.55000000000000004">
      <c r="A23" s="82" t="s">
        <v>211</v>
      </c>
      <c r="B23" s="28">
        <v>4</v>
      </c>
      <c r="C23" s="28">
        <v>1</v>
      </c>
      <c r="D23" s="57">
        <f t="shared" si="4"/>
        <v>5</v>
      </c>
      <c r="E23" s="28">
        <v>0</v>
      </c>
      <c r="F23" s="28">
        <v>0</v>
      </c>
      <c r="G23" s="57">
        <f t="shared" si="5"/>
        <v>0</v>
      </c>
      <c r="H23" s="28">
        <v>0</v>
      </c>
      <c r="I23" s="28">
        <v>3</v>
      </c>
      <c r="J23" s="57">
        <f t="shared" si="6"/>
        <v>3</v>
      </c>
      <c r="K23" s="28">
        <f t="shared" si="7"/>
        <v>4</v>
      </c>
      <c r="L23" s="28">
        <f t="shared" si="8"/>
        <v>4</v>
      </c>
      <c r="M23" s="57">
        <f t="shared" si="9"/>
        <v>8</v>
      </c>
    </row>
    <row r="24" spans="1:13" ht="24" customHeight="1" x14ac:dyDescent="0.55000000000000004">
      <c r="A24" s="82" t="s">
        <v>209</v>
      </c>
      <c r="B24" s="28">
        <v>3</v>
      </c>
      <c r="C24" s="28">
        <v>0</v>
      </c>
      <c r="D24" s="57">
        <f t="shared" si="4"/>
        <v>3</v>
      </c>
      <c r="E24" s="28">
        <v>3</v>
      </c>
      <c r="F24" s="28">
        <v>4</v>
      </c>
      <c r="G24" s="57">
        <f t="shared" si="5"/>
        <v>7</v>
      </c>
      <c r="H24" s="28">
        <v>2</v>
      </c>
      <c r="I24" s="28">
        <v>0</v>
      </c>
      <c r="J24" s="57">
        <f t="shared" si="6"/>
        <v>2</v>
      </c>
      <c r="K24" s="28">
        <f t="shared" si="7"/>
        <v>8</v>
      </c>
      <c r="L24" s="28">
        <f t="shared" si="8"/>
        <v>4</v>
      </c>
      <c r="M24" s="57">
        <f t="shared" si="9"/>
        <v>12</v>
      </c>
    </row>
    <row r="25" spans="1:13" ht="24" customHeight="1" x14ac:dyDescent="0.55000000000000004">
      <c r="A25" s="82" t="s">
        <v>210</v>
      </c>
      <c r="B25" s="28">
        <v>0</v>
      </c>
      <c r="C25" s="28">
        <v>1</v>
      </c>
      <c r="D25" s="57">
        <f t="shared" si="4"/>
        <v>1</v>
      </c>
      <c r="E25" s="28">
        <v>0</v>
      </c>
      <c r="F25" s="28">
        <v>2</v>
      </c>
      <c r="G25" s="57">
        <f t="shared" si="5"/>
        <v>2</v>
      </c>
      <c r="H25" s="28">
        <v>0</v>
      </c>
      <c r="I25" s="28">
        <v>6</v>
      </c>
      <c r="J25" s="57">
        <f t="shared" si="6"/>
        <v>6</v>
      </c>
      <c r="K25" s="28">
        <f t="shared" si="7"/>
        <v>0</v>
      </c>
      <c r="L25" s="28">
        <f t="shared" si="8"/>
        <v>9</v>
      </c>
      <c r="M25" s="57">
        <f t="shared" si="9"/>
        <v>9</v>
      </c>
    </row>
    <row r="26" spans="1:13" ht="24" customHeight="1" x14ac:dyDescent="0.55000000000000004">
      <c r="A26" s="82" t="s">
        <v>212</v>
      </c>
      <c r="B26" s="28">
        <v>1</v>
      </c>
      <c r="C26" s="28">
        <v>0</v>
      </c>
      <c r="D26" s="57">
        <f t="shared" si="4"/>
        <v>1</v>
      </c>
      <c r="E26" s="28">
        <v>0</v>
      </c>
      <c r="F26" s="28">
        <v>0</v>
      </c>
      <c r="G26" s="57">
        <f t="shared" si="5"/>
        <v>0</v>
      </c>
      <c r="H26" s="28">
        <v>1</v>
      </c>
      <c r="I26" s="28">
        <v>6</v>
      </c>
      <c r="J26" s="57">
        <f t="shared" si="6"/>
        <v>7</v>
      </c>
      <c r="K26" s="28">
        <f t="shared" si="7"/>
        <v>2</v>
      </c>
      <c r="L26" s="28">
        <f t="shared" si="8"/>
        <v>6</v>
      </c>
      <c r="M26" s="57">
        <f t="shared" si="9"/>
        <v>8</v>
      </c>
    </row>
    <row r="27" spans="1:13" ht="24" customHeight="1" x14ac:dyDescent="0.55000000000000004">
      <c r="A27" s="82" t="s">
        <v>201</v>
      </c>
      <c r="B27" s="28">
        <v>0</v>
      </c>
      <c r="C27" s="28">
        <v>0</v>
      </c>
      <c r="D27" s="57">
        <f t="shared" si="4"/>
        <v>0</v>
      </c>
      <c r="E27" s="28">
        <v>0</v>
      </c>
      <c r="F27" s="28">
        <v>1</v>
      </c>
      <c r="G27" s="57">
        <f t="shared" si="5"/>
        <v>1</v>
      </c>
      <c r="H27" s="28">
        <v>0</v>
      </c>
      <c r="I27" s="28">
        <v>3</v>
      </c>
      <c r="J27" s="57">
        <f t="shared" si="6"/>
        <v>3</v>
      </c>
      <c r="K27" s="28">
        <f t="shared" si="7"/>
        <v>0</v>
      </c>
      <c r="L27" s="28">
        <f t="shared" si="8"/>
        <v>4</v>
      </c>
      <c r="M27" s="57">
        <f t="shared" si="9"/>
        <v>4</v>
      </c>
    </row>
    <row r="28" spans="1:13" ht="24" customHeight="1" x14ac:dyDescent="0.55000000000000004">
      <c r="A28" s="89" t="s">
        <v>6</v>
      </c>
      <c r="B28" s="90">
        <f>SUM(B18:B27)</f>
        <v>11</v>
      </c>
      <c r="C28" s="90">
        <f>SUM(C18:C27)</f>
        <v>15</v>
      </c>
      <c r="D28" s="90">
        <f>SUM(B28:C28)</f>
        <v>26</v>
      </c>
      <c r="E28" s="90">
        <f>SUM(E18:E27)</f>
        <v>12</v>
      </c>
      <c r="F28" s="90">
        <f>SUM(F18:F27)</f>
        <v>20</v>
      </c>
      <c r="G28" s="90">
        <f>SUM(E28:F28)</f>
        <v>32</v>
      </c>
      <c r="H28" s="90">
        <f>SUM(H18:H27)</f>
        <v>10</v>
      </c>
      <c r="I28" s="90">
        <f>SUM(I18:I27)</f>
        <v>43</v>
      </c>
      <c r="J28" s="90">
        <f>SUM(H28:I28)</f>
        <v>53</v>
      </c>
      <c r="K28" s="90">
        <f>SUM(B28,E28,H28)</f>
        <v>33</v>
      </c>
      <c r="L28" s="90">
        <f>SUM(C28,F28,I28)</f>
        <v>78</v>
      </c>
      <c r="M28" s="90">
        <f>SUM(D28,G28,J28)</f>
        <v>111</v>
      </c>
    </row>
    <row r="29" spans="1:13" ht="32.25" customHeight="1" thickBot="1" x14ac:dyDescent="0.6">
      <c r="A29" s="91" t="s">
        <v>24</v>
      </c>
      <c r="B29" s="21">
        <f t="shared" ref="B29:M29" si="10">SUM(B9,B11,B13,B28)</f>
        <v>14</v>
      </c>
      <c r="C29" s="21">
        <f t="shared" si="10"/>
        <v>20</v>
      </c>
      <c r="D29" s="21">
        <f t="shared" si="10"/>
        <v>34</v>
      </c>
      <c r="E29" s="21">
        <f t="shared" si="10"/>
        <v>13</v>
      </c>
      <c r="F29" s="21">
        <f t="shared" si="10"/>
        <v>26</v>
      </c>
      <c r="G29" s="21">
        <f t="shared" si="10"/>
        <v>39</v>
      </c>
      <c r="H29" s="21">
        <f t="shared" si="10"/>
        <v>12</v>
      </c>
      <c r="I29" s="21">
        <f t="shared" si="10"/>
        <v>48</v>
      </c>
      <c r="J29" s="21">
        <f t="shared" si="10"/>
        <v>60</v>
      </c>
      <c r="K29" s="21">
        <f t="shared" si="10"/>
        <v>39</v>
      </c>
      <c r="L29" s="21">
        <f t="shared" si="10"/>
        <v>94</v>
      </c>
      <c r="M29" s="21">
        <f t="shared" si="10"/>
        <v>133</v>
      </c>
    </row>
    <row r="30" spans="1:13" s="85" customFormat="1" ht="25.5" customHeight="1" thickTop="1" x14ac:dyDescent="0.55000000000000004">
      <c r="A30" s="796" t="s">
        <v>0</v>
      </c>
      <c r="B30" s="796"/>
      <c r="C30" s="796"/>
      <c r="D30" s="796"/>
      <c r="E30" s="796"/>
      <c r="F30" s="796"/>
      <c r="G30" s="796"/>
      <c r="H30" s="796"/>
      <c r="I30" s="796"/>
      <c r="J30" s="796"/>
      <c r="K30" s="796"/>
      <c r="L30" s="796"/>
      <c r="M30" s="796"/>
    </row>
    <row r="31" spans="1:13" s="85" customFormat="1" ht="25.5" customHeight="1" x14ac:dyDescent="0.55000000000000004">
      <c r="A31" s="796" t="s">
        <v>358</v>
      </c>
      <c r="B31" s="796"/>
      <c r="C31" s="796"/>
      <c r="D31" s="796"/>
      <c r="E31" s="796"/>
      <c r="F31" s="796"/>
      <c r="G31" s="796"/>
      <c r="H31" s="796"/>
      <c r="I31" s="796"/>
      <c r="J31" s="796"/>
      <c r="K31" s="796"/>
      <c r="L31" s="796"/>
      <c r="M31" s="796"/>
    </row>
    <row r="32" spans="1:13" ht="21" customHeight="1" x14ac:dyDescent="0.55000000000000004"/>
    <row r="33" spans="1:13" s="86" customFormat="1" ht="24" customHeight="1" x14ac:dyDescent="0.55000000000000004">
      <c r="A33" s="808" t="s">
        <v>1</v>
      </c>
      <c r="B33" s="785" t="s">
        <v>2</v>
      </c>
      <c r="C33" s="786"/>
      <c r="D33" s="788"/>
      <c r="E33" s="785" t="s">
        <v>3</v>
      </c>
      <c r="F33" s="786"/>
      <c r="G33" s="788"/>
      <c r="H33" s="785" t="s">
        <v>57</v>
      </c>
      <c r="I33" s="786"/>
      <c r="J33" s="788"/>
      <c r="K33" s="785" t="s">
        <v>7</v>
      </c>
      <c r="L33" s="786"/>
      <c r="M33" s="788"/>
    </row>
    <row r="34" spans="1:13" s="86" customFormat="1" ht="24" customHeight="1" x14ac:dyDescent="0.55000000000000004">
      <c r="A34" s="809"/>
      <c r="B34" s="33" t="s">
        <v>4</v>
      </c>
      <c r="C34" s="33" t="s">
        <v>5</v>
      </c>
      <c r="D34" s="33" t="s">
        <v>6</v>
      </c>
      <c r="E34" s="33" t="s">
        <v>4</v>
      </c>
      <c r="F34" s="33" t="s">
        <v>5</v>
      </c>
      <c r="G34" s="33" t="s">
        <v>6</v>
      </c>
      <c r="H34" s="33" t="s">
        <v>4</v>
      </c>
      <c r="I34" s="33" t="s">
        <v>5</v>
      </c>
      <c r="J34" s="33" t="s">
        <v>6</v>
      </c>
      <c r="K34" s="33" t="s">
        <v>4</v>
      </c>
      <c r="L34" s="33" t="s">
        <v>5</v>
      </c>
      <c r="M34" s="33" t="s">
        <v>6</v>
      </c>
    </row>
    <row r="35" spans="1:13" ht="24" customHeight="1" x14ac:dyDescent="0.55000000000000004">
      <c r="A35" s="82" t="s">
        <v>202</v>
      </c>
      <c r="B35" s="28">
        <v>0</v>
      </c>
      <c r="C35" s="28">
        <v>0</v>
      </c>
      <c r="D35" s="57">
        <f>SUM(B35:C35)</f>
        <v>0</v>
      </c>
      <c r="E35" s="28">
        <v>0</v>
      </c>
      <c r="F35" s="28">
        <v>0</v>
      </c>
      <c r="G35" s="57">
        <f>SUM(E35:F35)</f>
        <v>0</v>
      </c>
      <c r="H35" s="28">
        <v>1</v>
      </c>
      <c r="I35" s="28">
        <v>4</v>
      </c>
      <c r="J35" s="57">
        <f>SUM(H35:I35)</f>
        <v>5</v>
      </c>
      <c r="K35" s="28">
        <f t="shared" ref="K35:M37" si="11">SUM(B35,E35,H35)</f>
        <v>1</v>
      </c>
      <c r="L35" s="28">
        <f t="shared" si="11"/>
        <v>4</v>
      </c>
      <c r="M35" s="57">
        <f t="shared" si="11"/>
        <v>5</v>
      </c>
    </row>
    <row r="36" spans="1:13" ht="24" customHeight="1" x14ac:dyDescent="0.55000000000000004">
      <c r="A36" s="82" t="s">
        <v>203</v>
      </c>
      <c r="B36" s="28">
        <v>0</v>
      </c>
      <c r="C36" s="28">
        <v>0</v>
      </c>
      <c r="D36" s="57">
        <f>SUM(B36:C36)</f>
        <v>0</v>
      </c>
      <c r="E36" s="28">
        <v>0</v>
      </c>
      <c r="F36" s="28">
        <v>0</v>
      </c>
      <c r="G36" s="57">
        <f>SUM(E36:F36)</f>
        <v>0</v>
      </c>
      <c r="H36" s="28">
        <v>1</v>
      </c>
      <c r="I36" s="28">
        <v>0</v>
      </c>
      <c r="J36" s="57">
        <f>SUM(H36:I36)</f>
        <v>1</v>
      </c>
      <c r="K36" s="28">
        <f t="shared" si="11"/>
        <v>1</v>
      </c>
      <c r="L36" s="28">
        <f t="shared" si="11"/>
        <v>0</v>
      </c>
      <c r="M36" s="57">
        <f t="shared" si="11"/>
        <v>1</v>
      </c>
    </row>
    <row r="37" spans="1:13" ht="24" customHeight="1" x14ac:dyDescent="0.55000000000000004">
      <c r="A37" s="82" t="s">
        <v>372</v>
      </c>
      <c r="B37" s="28">
        <v>0</v>
      </c>
      <c r="C37" s="28">
        <v>0</v>
      </c>
      <c r="D37" s="57">
        <f>SUM(B37:C37)</f>
        <v>0</v>
      </c>
      <c r="E37" s="28">
        <v>1</v>
      </c>
      <c r="F37" s="28">
        <v>0</v>
      </c>
      <c r="G37" s="57">
        <f>SUM(E37:F37)</f>
        <v>1</v>
      </c>
      <c r="H37" s="28">
        <v>0</v>
      </c>
      <c r="I37" s="28">
        <v>0</v>
      </c>
      <c r="J37" s="57">
        <f>SUM(H37:I37)</f>
        <v>0</v>
      </c>
      <c r="K37" s="28">
        <f t="shared" si="11"/>
        <v>1</v>
      </c>
      <c r="L37" s="28">
        <f t="shared" si="11"/>
        <v>0</v>
      </c>
      <c r="M37" s="57">
        <f t="shared" si="11"/>
        <v>1</v>
      </c>
    </row>
    <row r="38" spans="1:13" ht="9.75" customHeight="1" x14ac:dyDescent="0.55000000000000004">
      <c r="A38" s="82"/>
      <c r="B38" s="28"/>
      <c r="C38" s="28"/>
      <c r="D38" s="57"/>
      <c r="E38" s="28"/>
      <c r="F38" s="28"/>
      <c r="G38" s="57"/>
      <c r="H38" s="28"/>
      <c r="I38" s="28"/>
      <c r="J38" s="57"/>
      <c r="K38" s="28"/>
      <c r="L38" s="28"/>
      <c r="M38" s="57"/>
    </row>
    <row r="39" spans="1:13" ht="24" customHeight="1" x14ac:dyDescent="0.55000000000000004">
      <c r="A39" s="83" t="s">
        <v>6</v>
      </c>
      <c r="B39" s="48">
        <f>SUM(B35:B38)</f>
        <v>0</v>
      </c>
      <c r="C39" s="48">
        <f>SUM(C35:C38)</f>
        <v>0</v>
      </c>
      <c r="D39" s="48">
        <f>SUM(B39:C39)</f>
        <v>0</v>
      </c>
      <c r="E39" s="48">
        <f>SUM(E35:E38)</f>
        <v>1</v>
      </c>
      <c r="F39" s="48">
        <f>SUM(F35:F38)</f>
        <v>0</v>
      </c>
      <c r="G39" s="48">
        <f>SUM(E39:F39)</f>
        <v>1</v>
      </c>
      <c r="H39" s="48">
        <f>SUM(H35:H38)</f>
        <v>2</v>
      </c>
      <c r="I39" s="48">
        <f>SUM(I35:I38)</f>
        <v>4</v>
      </c>
      <c r="J39" s="48">
        <f>SUM(H39:I39)</f>
        <v>6</v>
      </c>
      <c r="K39" s="48">
        <f t="shared" ref="K39:M41" si="12">SUM(B39,E39,H39)</f>
        <v>3</v>
      </c>
      <c r="L39" s="48">
        <f t="shared" si="12"/>
        <v>4</v>
      </c>
      <c r="M39" s="48">
        <f t="shared" si="12"/>
        <v>7</v>
      </c>
    </row>
    <row r="40" spans="1:13" ht="24" customHeight="1" x14ac:dyDescent="0.55000000000000004">
      <c r="A40" s="92" t="s">
        <v>205</v>
      </c>
      <c r="B40" s="34">
        <v>0</v>
      </c>
      <c r="C40" s="34">
        <v>4</v>
      </c>
      <c r="D40" s="93">
        <f>SUM(B40:C40)</f>
        <v>4</v>
      </c>
      <c r="E40" s="34">
        <v>3</v>
      </c>
      <c r="F40" s="34">
        <v>6</v>
      </c>
      <c r="G40" s="93">
        <f>SUM(E40:F40)</f>
        <v>9</v>
      </c>
      <c r="H40" s="34">
        <v>6</v>
      </c>
      <c r="I40" s="34">
        <v>6</v>
      </c>
      <c r="J40" s="93">
        <f>SUM(H40:I40)</f>
        <v>12</v>
      </c>
      <c r="K40" s="34">
        <f t="shared" si="12"/>
        <v>9</v>
      </c>
      <c r="L40" s="34">
        <f t="shared" si="12"/>
        <v>16</v>
      </c>
      <c r="M40" s="93">
        <f t="shared" si="12"/>
        <v>25</v>
      </c>
    </row>
    <row r="41" spans="1:13" ht="24" customHeight="1" x14ac:dyDescent="0.55000000000000004">
      <c r="A41" s="83" t="s">
        <v>6</v>
      </c>
      <c r="B41" s="48">
        <f>SUM(B40:B40)</f>
        <v>0</v>
      </c>
      <c r="C41" s="48">
        <f>SUM(C40:C40)</f>
        <v>4</v>
      </c>
      <c r="D41" s="48">
        <f>SUM(B41:C41)</f>
        <v>4</v>
      </c>
      <c r="E41" s="48">
        <f>SUM(E40:E40)</f>
        <v>3</v>
      </c>
      <c r="F41" s="48">
        <f>SUM(F40:F40)</f>
        <v>6</v>
      </c>
      <c r="G41" s="48">
        <f>SUM(E41:F41)</f>
        <v>9</v>
      </c>
      <c r="H41" s="48">
        <f>SUM(H40:H40)</f>
        <v>6</v>
      </c>
      <c r="I41" s="48">
        <f>SUM(I40:I40)</f>
        <v>6</v>
      </c>
      <c r="J41" s="48">
        <f>SUM(H41:I41)</f>
        <v>12</v>
      </c>
      <c r="K41" s="48">
        <f t="shared" si="12"/>
        <v>9</v>
      </c>
      <c r="L41" s="48">
        <f t="shared" si="12"/>
        <v>16</v>
      </c>
      <c r="M41" s="48">
        <f t="shared" si="12"/>
        <v>25</v>
      </c>
    </row>
    <row r="42" spans="1:13" ht="24" customHeight="1" x14ac:dyDescent="0.55000000000000004">
      <c r="A42" s="92" t="s">
        <v>225</v>
      </c>
      <c r="B42" s="34">
        <v>0</v>
      </c>
      <c r="C42" s="34">
        <v>0</v>
      </c>
      <c r="D42" s="93">
        <f>SUM(B42:C42)</f>
        <v>0</v>
      </c>
      <c r="E42" s="34">
        <v>1</v>
      </c>
      <c r="F42" s="34">
        <v>2</v>
      </c>
      <c r="G42" s="93">
        <f>SUM(E42:F42)</f>
        <v>3</v>
      </c>
      <c r="H42" s="34">
        <v>0</v>
      </c>
      <c r="I42" s="34">
        <v>0</v>
      </c>
      <c r="J42" s="93">
        <f>SUM(H42:I42)</f>
        <v>0</v>
      </c>
      <c r="K42" s="34">
        <f t="shared" ref="K42:M43" si="13">SUM(B42,E42,H42)</f>
        <v>1</v>
      </c>
      <c r="L42" s="34">
        <f t="shared" si="13"/>
        <v>2</v>
      </c>
      <c r="M42" s="93">
        <f t="shared" si="13"/>
        <v>3</v>
      </c>
    </row>
    <row r="43" spans="1:13" ht="24" customHeight="1" x14ac:dyDescent="0.55000000000000004">
      <c r="A43" s="83" t="s">
        <v>6</v>
      </c>
      <c r="B43" s="48">
        <f>SUM(B42:B42)</f>
        <v>0</v>
      </c>
      <c r="C43" s="48">
        <f>SUM(C42:C42)</f>
        <v>0</v>
      </c>
      <c r="D43" s="48">
        <f>SUM(B43:C43)</f>
        <v>0</v>
      </c>
      <c r="E43" s="48">
        <f>SUM(E42:E42)</f>
        <v>1</v>
      </c>
      <c r="F43" s="48">
        <f>SUM(F42:F42)</f>
        <v>2</v>
      </c>
      <c r="G43" s="48">
        <f>SUM(E43:F43)</f>
        <v>3</v>
      </c>
      <c r="H43" s="48">
        <f>SUM(H42:H42)</f>
        <v>0</v>
      </c>
      <c r="I43" s="48">
        <f>SUM(I42:I42)</f>
        <v>0</v>
      </c>
      <c r="J43" s="48">
        <f>SUM(H43:I43)</f>
        <v>0</v>
      </c>
      <c r="K43" s="48">
        <f t="shared" si="13"/>
        <v>1</v>
      </c>
      <c r="L43" s="48">
        <f t="shared" si="13"/>
        <v>2</v>
      </c>
      <c r="M43" s="48">
        <f t="shared" si="13"/>
        <v>3</v>
      </c>
    </row>
    <row r="44" spans="1:13" ht="24" customHeight="1" x14ac:dyDescent="0.55000000000000004">
      <c r="A44" s="88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</row>
    <row r="45" spans="1:13" ht="24" customHeight="1" x14ac:dyDescent="0.55000000000000004">
      <c r="A45" s="84" t="s">
        <v>22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2"/>
      <c r="M45" s="23"/>
    </row>
    <row r="46" spans="1:13" s="86" customFormat="1" ht="23.25" customHeight="1" x14ac:dyDescent="0.55000000000000004">
      <c r="A46" s="808" t="s">
        <v>1</v>
      </c>
      <c r="B46" s="785" t="s">
        <v>2</v>
      </c>
      <c r="C46" s="786"/>
      <c r="D46" s="788"/>
      <c r="E46" s="785" t="s">
        <v>3</v>
      </c>
      <c r="F46" s="786"/>
      <c r="G46" s="788"/>
      <c r="H46" s="785" t="s">
        <v>57</v>
      </c>
      <c r="I46" s="786"/>
      <c r="J46" s="788"/>
      <c r="K46" s="785" t="s">
        <v>7</v>
      </c>
      <c r="L46" s="786"/>
      <c r="M46" s="788"/>
    </row>
    <row r="47" spans="1:13" s="86" customFormat="1" ht="23.25" customHeight="1" x14ac:dyDescent="0.55000000000000004">
      <c r="A47" s="809"/>
      <c r="B47" s="33" t="s">
        <v>4</v>
      </c>
      <c r="C47" s="33" t="s">
        <v>5</v>
      </c>
      <c r="D47" s="33" t="s">
        <v>6</v>
      </c>
      <c r="E47" s="33" t="s">
        <v>4</v>
      </c>
      <c r="F47" s="33" t="s">
        <v>5</v>
      </c>
      <c r="G47" s="33" t="s">
        <v>6</v>
      </c>
      <c r="H47" s="33" t="s">
        <v>4</v>
      </c>
      <c r="I47" s="33" t="s">
        <v>5</v>
      </c>
      <c r="J47" s="33" t="s">
        <v>6</v>
      </c>
      <c r="K47" s="33" t="s">
        <v>4</v>
      </c>
      <c r="L47" s="33" t="s">
        <v>5</v>
      </c>
      <c r="M47" s="33" t="s">
        <v>6</v>
      </c>
    </row>
    <row r="48" spans="1:13" ht="21" customHeight="1" x14ac:dyDescent="0.55000000000000004">
      <c r="A48" s="82" t="s">
        <v>215</v>
      </c>
      <c r="B48" s="28">
        <v>21</v>
      </c>
      <c r="C48" s="28">
        <v>42</v>
      </c>
      <c r="D48" s="57">
        <f t="shared" ref="D48:D59" si="14">SUM(B48:C48)</f>
        <v>63</v>
      </c>
      <c r="E48" s="28">
        <v>9</v>
      </c>
      <c r="F48" s="28">
        <v>20</v>
      </c>
      <c r="G48" s="57">
        <f t="shared" ref="G48:G59" si="15">SUM(E48:F48)</f>
        <v>29</v>
      </c>
      <c r="H48" s="28">
        <v>0</v>
      </c>
      <c r="I48" s="28">
        <v>0</v>
      </c>
      <c r="J48" s="57">
        <f t="shared" ref="J48:J59" si="16">SUM(H48:I48)</f>
        <v>0</v>
      </c>
      <c r="K48" s="28">
        <f t="shared" ref="K48:K58" si="17">SUM(B48,E48,H48)</f>
        <v>30</v>
      </c>
      <c r="L48" s="28">
        <f t="shared" ref="L48:L58" si="18">SUM(C48,F48,I48)</f>
        <v>62</v>
      </c>
      <c r="M48" s="57">
        <f t="shared" ref="M48:M58" si="19">SUM(D48,G48,J48)</f>
        <v>92</v>
      </c>
    </row>
    <row r="49" spans="1:13" ht="21" customHeight="1" x14ac:dyDescent="0.55000000000000004">
      <c r="A49" s="82" t="s">
        <v>216</v>
      </c>
      <c r="B49" s="28">
        <v>0</v>
      </c>
      <c r="C49" s="28">
        <v>0</v>
      </c>
      <c r="D49" s="57">
        <f t="shared" si="14"/>
        <v>0</v>
      </c>
      <c r="E49" s="28">
        <v>14</v>
      </c>
      <c r="F49" s="28">
        <v>12</v>
      </c>
      <c r="G49" s="57">
        <f t="shared" si="15"/>
        <v>26</v>
      </c>
      <c r="H49" s="28">
        <v>2</v>
      </c>
      <c r="I49" s="28">
        <v>1</v>
      </c>
      <c r="J49" s="57">
        <f t="shared" si="16"/>
        <v>3</v>
      </c>
      <c r="K49" s="28">
        <f t="shared" si="17"/>
        <v>16</v>
      </c>
      <c r="L49" s="28">
        <f t="shared" si="18"/>
        <v>13</v>
      </c>
      <c r="M49" s="57">
        <f t="shared" si="19"/>
        <v>29</v>
      </c>
    </row>
    <row r="50" spans="1:13" ht="21" customHeight="1" x14ac:dyDescent="0.55000000000000004">
      <c r="A50" s="82" t="s">
        <v>217</v>
      </c>
      <c r="B50" s="28">
        <v>0</v>
      </c>
      <c r="C50" s="28">
        <v>0</v>
      </c>
      <c r="D50" s="57">
        <f t="shared" si="14"/>
        <v>0</v>
      </c>
      <c r="E50" s="28">
        <v>0</v>
      </c>
      <c r="F50" s="28">
        <v>0</v>
      </c>
      <c r="G50" s="57">
        <f t="shared" si="15"/>
        <v>0</v>
      </c>
      <c r="H50" s="28">
        <v>0</v>
      </c>
      <c r="I50" s="28">
        <v>3</v>
      </c>
      <c r="J50" s="57">
        <f t="shared" si="16"/>
        <v>3</v>
      </c>
      <c r="K50" s="28">
        <f t="shared" si="17"/>
        <v>0</v>
      </c>
      <c r="L50" s="28">
        <f t="shared" si="18"/>
        <v>3</v>
      </c>
      <c r="M50" s="57">
        <f t="shared" si="19"/>
        <v>3</v>
      </c>
    </row>
    <row r="51" spans="1:13" ht="21" customHeight="1" x14ac:dyDescent="0.55000000000000004">
      <c r="A51" s="82" t="s">
        <v>172</v>
      </c>
      <c r="B51" s="28">
        <v>0</v>
      </c>
      <c r="C51" s="28">
        <v>6</v>
      </c>
      <c r="D51" s="57">
        <f t="shared" si="14"/>
        <v>6</v>
      </c>
      <c r="E51" s="28">
        <v>1</v>
      </c>
      <c r="F51" s="28">
        <v>4</v>
      </c>
      <c r="G51" s="57">
        <f t="shared" si="15"/>
        <v>5</v>
      </c>
      <c r="H51" s="28">
        <v>5</v>
      </c>
      <c r="I51" s="28">
        <v>19</v>
      </c>
      <c r="J51" s="57">
        <f t="shared" si="16"/>
        <v>24</v>
      </c>
      <c r="K51" s="28">
        <f t="shared" si="17"/>
        <v>6</v>
      </c>
      <c r="L51" s="28">
        <f t="shared" si="18"/>
        <v>29</v>
      </c>
      <c r="M51" s="57">
        <f t="shared" si="19"/>
        <v>35</v>
      </c>
    </row>
    <row r="52" spans="1:13" ht="21" customHeight="1" x14ac:dyDescent="0.55000000000000004">
      <c r="A52" s="82" t="s">
        <v>207</v>
      </c>
      <c r="B52" s="28">
        <v>0</v>
      </c>
      <c r="C52" s="28">
        <v>0</v>
      </c>
      <c r="D52" s="57">
        <f t="shared" si="14"/>
        <v>0</v>
      </c>
      <c r="E52" s="28">
        <v>0</v>
      </c>
      <c r="F52" s="28">
        <v>0</v>
      </c>
      <c r="G52" s="57">
        <f t="shared" si="15"/>
        <v>0</v>
      </c>
      <c r="H52" s="28">
        <v>7</v>
      </c>
      <c r="I52" s="28">
        <v>6</v>
      </c>
      <c r="J52" s="57">
        <f t="shared" si="16"/>
        <v>13</v>
      </c>
      <c r="K52" s="28">
        <f t="shared" si="17"/>
        <v>7</v>
      </c>
      <c r="L52" s="28">
        <f t="shared" si="18"/>
        <v>6</v>
      </c>
      <c r="M52" s="57">
        <f t="shared" si="19"/>
        <v>13</v>
      </c>
    </row>
    <row r="53" spans="1:13" ht="21" customHeight="1" x14ac:dyDescent="0.55000000000000004">
      <c r="A53" s="82" t="s">
        <v>213</v>
      </c>
      <c r="B53" s="28">
        <v>0</v>
      </c>
      <c r="C53" s="28">
        <v>0</v>
      </c>
      <c r="D53" s="57">
        <f t="shared" si="14"/>
        <v>0</v>
      </c>
      <c r="E53" s="28">
        <v>0</v>
      </c>
      <c r="F53" s="28">
        <v>0</v>
      </c>
      <c r="G53" s="57">
        <f t="shared" si="15"/>
        <v>0</v>
      </c>
      <c r="H53" s="28">
        <v>2</v>
      </c>
      <c r="I53" s="28">
        <v>6</v>
      </c>
      <c r="J53" s="57">
        <f t="shared" si="16"/>
        <v>8</v>
      </c>
      <c r="K53" s="28">
        <f t="shared" si="17"/>
        <v>2</v>
      </c>
      <c r="L53" s="28">
        <f t="shared" si="18"/>
        <v>6</v>
      </c>
      <c r="M53" s="57">
        <f t="shared" si="19"/>
        <v>8</v>
      </c>
    </row>
    <row r="54" spans="1:13" ht="21" customHeight="1" x14ac:dyDescent="0.55000000000000004">
      <c r="A54" s="82" t="s">
        <v>218</v>
      </c>
      <c r="B54" s="28">
        <v>0</v>
      </c>
      <c r="C54" s="28">
        <v>0</v>
      </c>
      <c r="D54" s="57">
        <f t="shared" si="14"/>
        <v>0</v>
      </c>
      <c r="E54" s="28">
        <v>0</v>
      </c>
      <c r="F54" s="28">
        <v>0</v>
      </c>
      <c r="G54" s="57">
        <f t="shared" si="15"/>
        <v>0</v>
      </c>
      <c r="H54" s="28">
        <v>0</v>
      </c>
      <c r="I54" s="28">
        <v>2</v>
      </c>
      <c r="J54" s="57">
        <f t="shared" si="16"/>
        <v>2</v>
      </c>
      <c r="K54" s="28">
        <f t="shared" si="17"/>
        <v>0</v>
      </c>
      <c r="L54" s="28">
        <f t="shared" si="18"/>
        <v>2</v>
      </c>
      <c r="M54" s="57">
        <f t="shared" si="19"/>
        <v>2</v>
      </c>
    </row>
    <row r="55" spans="1:13" ht="21" customHeight="1" x14ac:dyDescent="0.55000000000000004">
      <c r="A55" s="82" t="s">
        <v>211</v>
      </c>
      <c r="B55" s="28">
        <v>1</v>
      </c>
      <c r="C55" s="28">
        <v>0</v>
      </c>
      <c r="D55" s="57">
        <f t="shared" si="14"/>
        <v>1</v>
      </c>
      <c r="E55" s="28">
        <v>3</v>
      </c>
      <c r="F55" s="28">
        <v>2</v>
      </c>
      <c r="G55" s="57">
        <f t="shared" si="15"/>
        <v>5</v>
      </c>
      <c r="H55" s="28">
        <v>10</v>
      </c>
      <c r="I55" s="28">
        <v>11</v>
      </c>
      <c r="J55" s="57">
        <f t="shared" si="16"/>
        <v>21</v>
      </c>
      <c r="K55" s="28">
        <f t="shared" si="17"/>
        <v>14</v>
      </c>
      <c r="L55" s="28">
        <f t="shared" si="18"/>
        <v>13</v>
      </c>
      <c r="M55" s="57">
        <f t="shared" si="19"/>
        <v>27</v>
      </c>
    </row>
    <row r="56" spans="1:13" ht="21" customHeight="1" x14ac:dyDescent="0.55000000000000004">
      <c r="A56" s="82" t="s">
        <v>210</v>
      </c>
      <c r="B56" s="28">
        <v>0</v>
      </c>
      <c r="C56" s="28">
        <v>2</v>
      </c>
      <c r="D56" s="57">
        <f t="shared" si="14"/>
        <v>2</v>
      </c>
      <c r="E56" s="28">
        <v>2</v>
      </c>
      <c r="F56" s="28">
        <v>7</v>
      </c>
      <c r="G56" s="57">
        <f t="shared" si="15"/>
        <v>9</v>
      </c>
      <c r="H56" s="28">
        <v>8</v>
      </c>
      <c r="I56" s="28">
        <v>14</v>
      </c>
      <c r="J56" s="57">
        <f t="shared" si="16"/>
        <v>22</v>
      </c>
      <c r="K56" s="28">
        <f t="shared" si="17"/>
        <v>10</v>
      </c>
      <c r="L56" s="28">
        <f t="shared" si="18"/>
        <v>23</v>
      </c>
      <c r="M56" s="57">
        <f t="shared" si="19"/>
        <v>33</v>
      </c>
    </row>
    <row r="57" spans="1:13" ht="21" customHeight="1" x14ac:dyDescent="0.55000000000000004">
      <c r="A57" s="82" t="s">
        <v>219</v>
      </c>
      <c r="B57" s="28">
        <v>0</v>
      </c>
      <c r="C57" s="28">
        <v>9</v>
      </c>
      <c r="D57" s="57">
        <f t="shared" si="14"/>
        <v>9</v>
      </c>
      <c r="E57" s="28">
        <v>1</v>
      </c>
      <c r="F57" s="28">
        <v>3</v>
      </c>
      <c r="G57" s="57">
        <f t="shared" si="15"/>
        <v>4</v>
      </c>
      <c r="H57" s="28">
        <v>1</v>
      </c>
      <c r="I57" s="28">
        <v>14</v>
      </c>
      <c r="J57" s="57">
        <f t="shared" si="16"/>
        <v>15</v>
      </c>
      <c r="K57" s="28">
        <f t="shared" si="17"/>
        <v>2</v>
      </c>
      <c r="L57" s="28">
        <f t="shared" si="18"/>
        <v>26</v>
      </c>
      <c r="M57" s="57">
        <f t="shared" si="19"/>
        <v>28</v>
      </c>
    </row>
    <row r="58" spans="1:13" ht="21" customHeight="1" x14ac:dyDescent="0.55000000000000004">
      <c r="A58" s="82" t="s">
        <v>214</v>
      </c>
      <c r="B58" s="28">
        <v>0</v>
      </c>
      <c r="C58" s="28">
        <v>4</v>
      </c>
      <c r="D58" s="57">
        <f t="shared" si="14"/>
        <v>4</v>
      </c>
      <c r="E58" s="28">
        <v>0</v>
      </c>
      <c r="F58" s="28">
        <v>0</v>
      </c>
      <c r="G58" s="57">
        <f t="shared" si="15"/>
        <v>0</v>
      </c>
      <c r="H58" s="28">
        <v>2</v>
      </c>
      <c r="I58" s="28">
        <v>6</v>
      </c>
      <c r="J58" s="57">
        <f t="shared" si="16"/>
        <v>8</v>
      </c>
      <c r="K58" s="28">
        <f t="shared" si="17"/>
        <v>2</v>
      </c>
      <c r="L58" s="28">
        <f t="shared" si="18"/>
        <v>10</v>
      </c>
      <c r="M58" s="57">
        <f t="shared" si="19"/>
        <v>12</v>
      </c>
    </row>
    <row r="59" spans="1:13" ht="24.75" customHeight="1" x14ac:dyDescent="0.55000000000000004">
      <c r="A59" s="83" t="s">
        <v>6</v>
      </c>
      <c r="B59" s="48">
        <f>SUM(B48:B58)</f>
        <v>22</v>
      </c>
      <c r="C59" s="48">
        <f>SUM(C48:C58)</f>
        <v>63</v>
      </c>
      <c r="D59" s="48">
        <f t="shared" si="14"/>
        <v>85</v>
      </c>
      <c r="E59" s="48">
        <f>SUM(E48:E58)</f>
        <v>30</v>
      </c>
      <c r="F59" s="48">
        <f>SUM(F48:F58)</f>
        <v>48</v>
      </c>
      <c r="G59" s="48">
        <f t="shared" si="15"/>
        <v>78</v>
      </c>
      <c r="H59" s="48">
        <f>SUM(H48:H58)</f>
        <v>37</v>
      </c>
      <c r="I59" s="48">
        <f>SUM(I48:I58)</f>
        <v>82</v>
      </c>
      <c r="J59" s="48">
        <f t="shared" si="16"/>
        <v>119</v>
      </c>
      <c r="K59" s="48">
        <f>SUM(K48:K58)</f>
        <v>89</v>
      </c>
      <c r="L59" s="48">
        <f>SUM(L48:L58)</f>
        <v>193</v>
      </c>
      <c r="M59" s="48">
        <f>SUM(K59:L59)</f>
        <v>282</v>
      </c>
    </row>
    <row r="60" spans="1:13" ht="24.75" customHeight="1" x14ac:dyDescent="0.55000000000000004">
      <c r="A60" s="83" t="s">
        <v>23</v>
      </c>
      <c r="B60" s="48">
        <f t="shared" ref="B60:M60" si="20">SUM(B39,B41,B43,B59)</f>
        <v>22</v>
      </c>
      <c r="C60" s="48">
        <f t="shared" si="20"/>
        <v>67</v>
      </c>
      <c r="D60" s="48">
        <f t="shared" si="20"/>
        <v>89</v>
      </c>
      <c r="E60" s="48">
        <f t="shared" si="20"/>
        <v>35</v>
      </c>
      <c r="F60" s="48">
        <f t="shared" si="20"/>
        <v>56</v>
      </c>
      <c r="G60" s="48">
        <f t="shared" si="20"/>
        <v>91</v>
      </c>
      <c r="H60" s="48">
        <f t="shared" si="20"/>
        <v>45</v>
      </c>
      <c r="I60" s="48">
        <f t="shared" si="20"/>
        <v>92</v>
      </c>
      <c r="J60" s="48">
        <f t="shared" si="20"/>
        <v>137</v>
      </c>
      <c r="K60" s="48">
        <f t="shared" si="20"/>
        <v>102</v>
      </c>
      <c r="L60" s="48">
        <f t="shared" si="20"/>
        <v>215</v>
      </c>
      <c r="M60" s="48">
        <f t="shared" si="20"/>
        <v>317</v>
      </c>
    </row>
    <row r="62" spans="1:13" s="85" customFormat="1" ht="28.5" customHeight="1" x14ac:dyDescent="0.55000000000000004">
      <c r="A62" s="796" t="s">
        <v>0</v>
      </c>
      <c r="B62" s="796"/>
      <c r="C62" s="796"/>
      <c r="D62" s="796"/>
      <c r="E62" s="796"/>
      <c r="F62" s="796"/>
      <c r="G62" s="796"/>
      <c r="H62" s="796"/>
      <c r="I62" s="796"/>
      <c r="J62" s="796"/>
      <c r="K62" s="796"/>
      <c r="L62" s="796"/>
      <c r="M62" s="796"/>
    </row>
    <row r="63" spans="1:13" s="85" customFormat="1" ht="28.5" customHeight="1" x14ac:dyDescent="0.55000000000000004">
      <c r="A63" s="796" t="s">
        <v>359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</row>
    <row r="64" spans="1:13" s="95" customFormat="1" ht="24" customHeight="1" x14ac:dyDescent="0.55000000000000004">
      <c r="A64" s="88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29"/>
      <c r="M64" s="61"/>
    </row>
    <row r="65" spans="1:13" s="86" customFormat="1" ht="24" customHeight="1" x14ac:dyDescent="0.55000000000000004">
      <c r="A65" s="808" t="s">
        <v>20</v>
      </c>
      <c r="B65" s="785" t="s">
        <v>2</v>
      </c>
      <c r="C65" s="786"/>
      <c r="D65" s="788"/>
      <c r="E65" s="785" t="s">
        <v>3</v>
      </c>
      <c r="F65" s="786"/>
      <c r="G65" s="788"/>
      <c r="H65" s="785" t="s">
        <v>57</v>
      </c>
      <c r="I65" s="786"/>
      <c r="J65" s="788"/>
      <c r="K65" s="785" t="s">
        <v>7</v>
      </c>
      <c r="L65" s="786"/>
      <c r="M65" s="788"/>
    </row>
    <row r="66" spans="1:13" s="86" customFormat="1" ht="24" customHeight="1" x14ac:dyDescent="0.55000000000000004">
      <c r="A66" s="809"/>
      <c r="B66" s="33" t="s">
        <v>4</v>
      </c>
      <c r="C66" s="33" t="s">
        <v>5</v>
      </c>
      <c r="D66" s="33" t="s">
        <v>6</v>
      </c>
      <c r="E66" s="33" t="s">
        <v>4</v>
      </c>
      <c r="F66" s="33" t="s">
        <v>5</v>
      </c>
      <c r="G66" s="33" t="s">
        <v>6</v>
      </c>
      <c r="H66" s="33" t="s">
        <v>4</v>
      </c>
      <c r="I66" s="33" t="s">
        <v>5</v>
      </c>
      <c r="J66" s="33" t="s">
        <v>6</v>
      </c>
      <c r="K66" s="33" t="s">
        <v>4</v>
      </c>
      <c r="L66" s="33" t="s">
        <v>5</v>
      </c>
      <c r="M66" s="33" t="s">
        <v>6</v>
      </c>
    </row>
    <row r="67" spans="1:13" ht="24" customHeight="1" x14ac:dyDescent="0.55000000000000004">
      <c r="A67" s="82" t="s">
        <v>222</v>
      </c>
      <c r="B67" s="28">
        <v>10</v>
      </c>
      <c r="C67" s="28">
        <v>0</v>
      </c>
      <c r="D67" s="57">
        <f>SUM(B67:C67)</f>
        <v>10</v>
      </c>
      <c r="E67" s="28">
        <v>8</v>
      </c>
      <c r="F67" s="28">
        <v>5</v>
      </c>
      <c r="G67" s="57">
        <f>SUM(E67:F67)</f>
        <v>13</v>
      </c>
      <c r="H67" s="28">
        <v>3</v>
      </c>
      <c r="I67" s="28">
        <v>3</v>
      </c>
      <c r="J67" s="57">
        <f>SUM(H67:I67)</f>
        <v>6</v>
      </c>
      <c r="K67" s="28">
        <f t="shared" ref="K67:M69" si="21">SUM(B67,E67,H67)</f>
        <v>21</v>
      </c>
      <c r="L67" s="28">
        <f t="shared" si="21"/>
        <v>8</v>
      </c>
      <c r="M67" s="57">
        <f t="shared" si="21"/>
        <v>29</v>
      </c>
    </row>
    <row r="68" spans="1:13" ht="24" customHeight="1" x14ac:dyDescent="0.55000000000000004">
      <c r="A68" s="82" t="s">
        <v>221</v>
      </c>
      <c r="B68" s="28">
        <v>0</v>
      </c>
      <c r="C68" s="28">
        <v>0</v>
      </c>
      <c r="D68" s="57">
        <f>SUM(B68:C68)</f>
        <v>0</v>
      </c>
      <c r="E68" s="28">
        <v>0</v>
      </c>
      <c r="F68" s="28">
        <v>0</v>
      </c>
      <c r="G68" s="57">
        <f>SUM(E68:F68)</f>
        <v>0</v>
      </c>
      <c r="H68" s="28">
        <v>0</v>
      </c>
      <c r="I68" s="28">
        <v>1</v>
      </c>
      <c r="J68" s="57">
        <f>SUM(H68:I68)</f>
        <v>1</v>
      </c>
      <c r="K68" s="28">
        <f t="shared" si="21"/>
        <v>0</v>
      </c>
      <c r="L68" s="28">
        <f t="shared" si="21"/>
        <v>1</v>
      </c>
      <c r="M68" s="57">
        <f t="shared" si="21"/>
        <v>1</v>
      </c>
    </row>
    <row r="69" spans="1:13" ht="24" customHeight="1" x14ac:dyDescent="0.55000000000000004">
      <c r="A69" s="82" t="s">
        <v>220</v>
      </c>
      <c r="B69" s="28">
        <v>1</v>
      </c>
      <c r="C69" s="28">
        <v>5</v>
      </c>
      <c r="D69" s="57">
        <f>SUM(B69:C69)</f>
        <v>6</v>
      </c>
      <c r="E69" s="28">
        <v>3</v>
      </c>
      <c r="F69" s="28">
        <v>0</v>
      </c>
      <c r="G69" s="57">
        <f>SUM(E69:F69)</f>
        <v>3</v>
      </c>
      <c r="H69" s="28">
        <v>7</v>
      </c>
      <c r="I69" s="28">
        <v>9</v>
      </c>
      <c r="J69" s="57">
        <f>SUM(H69:I69)</f>
        <v>16</v>
      </c>
      <c r="K69" s="28">
        <f t="shared" si="21"/>
        <v>11</v>
      </c>
      <c r="L69" s="28">
        <f t="shared" si="21"/>
        <v>14</v>
      </c>
      <c r="M69" s="57">
        <f t="shared" si="21"/>
        <v>25</v>
      </c>
    </row>
    <row r="70" spans="1:13" ht="24" customHeight="1" x14ac:dyDescent="0.55000000000000004">
      <c r="A70" s="83" t="s">
        <v>6</v>
      </c>
      <c r="B70" s="48">
        <f>SUM(B67:B69)</f>
        <v>11</v>
      </c>
      <c r="C70" s="48">
        <f>SUM(C67:C69)</f>
        <v>5</v>
      </c>
      <c r="D70" s="48">
        <f>SUM(B70:C70)</f>
        <v>16</v>
      </c>
      <c r="E70" s="48">
        <f>SUM(E67:E69)</f>
        <v>11</v>
      </c>
      <c r="F70" s="48">
        <f>SUM(F67:F69)</f>
        <v>5</v>
      </c>
      <c r="G70" s="48">
        <f>SUM(E70:F70)</f>
        <v>16</v>
      </c>
      <c r="H70" s="48">
        <f>SUM(H67:H69)</f>
        <v>10</v>
      </c>
      <c r="I70" s="48">
        <f>SUM(I67:I69)</f>
        <v>13</v>
      </c>
      <c r="J70" s="48">
        <f>SUM(H70:I70)</f>
        <v>23</v>
      </c>
      <c r="K70" s="48">
        <f>SUM(B70,E70,H70)</f>
        <v>32</v>
      </c>
      <c r="L70" s="48">
        <f>SUM(C70,F70,I70)</f>
        <v>23</v>
      </c>
      <c r="M70" s="48">
        <f>SUM(D70,G70,J70)</f>
        <v>55</v>
      </c>
    </row>
    <row r="71" spans="1:13" ht="24" customHeight="1" x14ac:dyDescent="0.55000000000000004">
      <c r="A71" s="88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</row>
    <row r="72" spans="1:13" s="85" customFormat="1" ht="28.5" customHeight="1" x14ac:dyDescent="0.55000000000000004">
      <c r="A72" s="796" t="s">
        <v>0</v>
      </c>
      <c r="B72" s="796"/>
      <c r="C72" s="796"/>
      <c r="D72" s="796"/>
      <c r="E72" s="796"/>
      <c r="F72" s="796"/>
      <c r="G72" s="796"/>
      <c r="H72" s="796"/>
      <c r="I72" s="796"/>
      <c r="J72" s="796"/>
      <c r="K72" s="796"/>
      <c r="L72" s="796"/>
      <c r="M72" s="796"/>
    </row>
    <row r="73" spans="1:13" s="85" customFormat="1" ht="28.5" customHeight="1" x14ac:dyDescent="0.55000000000000004">
      <c r="A73" s="796" t="s">
        <v>360</v>
      </c>
      <c r="B73" s="796"/>
      <c r="C73" s="796"/>
      <c r="D73" s="796"/>
      <c r="E73" s="796"/>
      <c r="F73" s="796"/>
      <c r="G73" s="796"/>
      <c r="H73" s="796"/>
      <c r="I73" s="796"/>
      <c r="J73" s="796"/>
      <c r="K73" s="796"/>
      <c r="L73" s="796"/>
      <c r="M73" s="796"/>
    </row>
    <row r="75" spans="1:13" s="86" customFormat="1" ht="24" customHeight="1" x14ac:dyDescent="0.55000000000000004">
      <c r="A75" s="808" t="s">
        <v>20</v>
      </c>
      <c r="B75" s="785" t="s">
        <v>2</v>
      </c>
      <c r="C75" s="786"/>
      <c r="D75" s="788"/>
      <c r="E75" s="785" t="s">
        <v>3</v>
      </c>
      <c r="F75" s="786"/>
      <c r="G75" s="788"/>
      <c r="H75" s="785" t="s">
        <v>57</v>
      </c>
      <c r="I75" s="786"/>
      <c r="J75" s="788"/>
      <c r="K75" s="785" t="s">
        <v>7</v>
      </c>
      <c r="L75" s="786"/>
      <c r="M75" s="788"/>
    </row>
    <row r="76" spans="1:13" s="86" customFormat="1" ht="24" customHeight="1" x14ac:dyDescent="0.55000000000000004">
      <c r="A76" s="809"/>
      <c r="B76" s="33" t="s">
        <v>4</v>
      </c>
      <c r="C76" s="33" t="s">
        <v>5</v>
      </c>
      <c r="D76" s="33" t="s">
        <v>6</v>
      </c>
      <c r="E76" s="33" t="s">
        <v>4</v>
      </c>
      <c r="F76" s="33" t="s">
        <v>5</v>
      </c>
      <c r="G76" s="33" t="s">
        <v>6</v>
      </c>
      <c r="H76" s="33" t="s">
        <v>4</v>
      </c>
      <c r="I76" s="33" t="s">
        <v>5</v>
      </c>
      <c r="J76" s="33" t="s">
        <v>6</v>
      </c>
      <c r="K76" s="33" t="s">
        <v>4</v>
      </c>
      <c r="L76" s="33" t="s">
        <v>5</v>
      </c>
      <c r="M76" s="33" t="s">
        <v>6</v>
      </c>
    </row>
    <row r="77" spans="1:13" ht="24" customHeight="1" x14ac:dyDescent="0.55000000000000004">
      <c r="A77" s="82" t="s">
        <v>223</v>
      </c>
      <c r="B77" s="28">
        <v>1</v>
      </c>
      <c r="C77" s="28">
        <v>4</v>
      </c>
      <c r="D77" s="57">
        <f>SUM(B77:C77)</f>
        <v>5</v>
      </c>
      <c r="E77" s="28">
        <v>2</v>
      </c>
      <c r="F77" s="28">
        <v>3</v>
      </c>
      <c r="G77" s="57">
        <f>SUM(E77:F77)</f>
        <v>5</v>
      </c>
      <c r="H77" s="28">
        <v>3</v>
      </c>
      <c r="I77" s="28">
        <v>1</v>
      </c>
      <c r="J77" s="57">
        <f>SUM(H77:I77)</f>
        <v>4</v>
      </c>
      <c r="K77" s="28">
        <f t="shared" ref="K77:L80" si="22">SUM(B77,E77,H77)</f>
        <v>6</v>
      </c>
      <c r="L77" s="28">
        <f t="shared" si="22"/>
        <v>8</v>
      </c>
      <c r="M77" s="57">
        <f>SUM(K77:L77)</f>
        <v>14</v>
      </c>
    </row>
    <row r="78" spans="1:13" ht="24" customHeight="1" x14ac:dyDescent="0.55000000000000004">
      <c r="A78" s="82" t="s">
        <v>240</v>
      </c>
      <c r="B78" s="28">
        <v>1</v>
      </c>
      <c r="C78" s="28">
        <v>1</v>
      </c>
      <c r="D78" s="57">
        <f>SUM(B78:C78)</f>
        <v>2</v>
      </c>
      <c r="E78" s="28">
        <v>1</v>
      </c>
      <c r="F78" s="28">
        <v>3</v>
      </c>
      <c r="G78" s="57">
        <f>SUM(E78:F78)</f>
        <v>4</v>
      </c>
      <c r="H78" s="28">
        <v>3</v>
      </c>
      <c r="I78" s="28">
        <v>3</v>
      </c>
      <c r="J78" s="57">
        <f>SUM(H78:I78)</f>
        <v>6</v>
      </c>
      <c r="K78" s="28">
        <f t="shared" si="22"/>
        <v>5</v>
      </c>
      <c r="L78" s="28">
        <f t="shared" si="22"/>
        <v>7</v>
      </c>
      <c r="M78" s="57">
        <f>SUM(K78:L78)</f>
        <v>12</v>
      </c>
    </row>
    <row r="79" spans="1:13" ht="24" customHeight="1" x14ac:dyDescent="0.55000000000000004">
      <c r="A79" s="82" t="s">
        <v>220</v>
      </c>
      <c r="B79" s="28">
        <v>0</v>
      </c>
      <c r="C79" s="28">
        <v>0</v>
      </c>
      <c r="D79" s="57">
        <f>SUM(B79:C79)</f>
        <v>0</v>
      </c>
      <c r="E79" s="28">
        <v>0</v>
      </c>
      <c r="F79" s="28">
        <v>0</v>
      </c>
      <c r="G79" s="57">
        <f>SUM(E79:F79)</f>
        <v>0</v>
      </c>
      <c r="H79" s="28">
        <v>1</v>
      </c>
      <c r="I79" s="28">
        <v>2</v>
      </c>
      <c r="J79" s="57">
        <f>SUM(H79:I79)</f>
        <v>3</v>
      </c>
      <c r="K79" s="28">
        <f t="shared" si="22"/>
        <v>1</v>
      </c>
      <c r="L79" s="28">
        <f t="shared" si="22"/>
        <v>2</v>
      </c>
      <c r="M79" s="57">
        <f>SUM(K79:L79)</f>
        <v>3</v>
      </c>
    </row>
    <row r="80" spans="1:13" ht="24" customHeight="1" x14ac:dyDescent="0.55000000000000004">
      <c r="A80" s="82" t="s">
        <v>473</v>
      </c>
      <c r="B80" s="28">
        <v>1</v>
      </c>
      <c r="C80" s="28">
        <v>0</v>
      </c>
      <c r="D80" s="57">
        <f>SUM(B80:C80)</f>
        <v>1</v>
      </c>
      <c r="E80" s="28">
        <v>0</v>
      </c>
      <c r="F80" s="28">
        <v>0</v>
      </c>
      <c r="G80" s="57">
        <f>SUM(E80:F80)</f>
        <v>0</v>
      </c>
      <c r="H80" s="28">
        <v>0</v>
      </c>
      <c r="I80" s="28">
        <v>0</v>
      </c>
      <c r="J80" s="57">
        <f>SUM(H80:I80)</f>
        <v>0</v>
      </c>
      <c r="K80" s="28">
        <f t="shared" si="22"/>
        <v>1</v>
      </c>
      <c r="L80" s="28">
        <f t="shared" si="22"/>
        <v>0</v>
      </c>
      <c r="M80" s="57">
        <f>SUM(K80:L80)</f>
        <v>1</v>
      </c>
    </row>
    <row r="81" spans="1:13" ht="24" customHeight="1" x14ac:dyDescent="0.55000000000000004">
      <c r="A81" s="83" t="s">
        <v>6</v>
      </c>
      <c r="B81" s="48">
        <f t="shared" ref="B81:M81" si="23">SUM(B77:B80)</f>
        <v>3</v>
      </c>
      <c r="C81" s="48">
        <f t="shared" si="23"/>
        <v>5</v>
      </c>
      <c r="D81" s="48">
        <f t="shared" si="23"/>
        <v>8</v>
      </c>
      <c r="E81" s="48">
        <f t="shared" si="23"/>
        <v>3</v>
      </c>
      <c r="F81" s="48">
        <f t="shared" si="23"/>
        <v>6</v>
      </c>
      <c r="G81" s="48">
        <f t="shared" si="23"/>
        <v>9</v>
      </c>
      <c r="H81" s="48">
        <f t="shared" si="23"/>
        <v>7</v>
      </c>
      <c r="I81" s="48">
        <f t="shared" si="23"/>
        <v>6</v>
      </c>
      <c r="J81" s="48">
        <f t="shared" si="23"/>
        <v>13</v>
      </c>
      <c r="K81" s="48">
        <f t="shared" si="23"/>
        <v>13</v>
      </c>
      <c r="L81" s="48">
        <f t="shared" si="23"/>
        <v>17</v>
      </c>
      <c r="M81" s="48">
        <f t="shared" si="23"/>
        <v>30</v>
      </c>
    </row>
    <row r="82" spans="1:13" ht="24" customHeight="1" x14ac:dyDescent="0.55000000000000004">
      <c r="A82" s="88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24" customHeight="1" x14ac:dyDescent="0.55000000000000004">
      <c r="A83" s="796" t="s">
        <v>0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</row>
    <row r="84" spans="1:13" ht="24" customHeight="1" x14ac:dyDescent="0.55000000000000004">
      <c r="A84" s="796" t="s">
        <v>361</v>
      </c>
      <c r="B84" s="796"/>
      <c r="C84" s="796"/>
      <c r="D84" s="796"/>
      <c r="E84" s="796"/>
      <c r="F84" s="796"/>
      <c r="G84" s="796"/>
      <c r="H84" s="796"/>
      <c r="I84" s="796"/>
      <c r="J84" s="796"/>
      <c r="K84" s="796"/>
      <c r="L84" s="796"/>
      <c r="M84" s="796"/>
    </row>
    <row r="86" spans="1:13" ht="24" customHeight="1" x14ac:dyDescent="0.55000000000000004">
      <c r="A86" s="808" t="s">
        <v>20</v>
      </c>
      <c r="B86" s="785" t="s">
        <v>2</v>
      </c>
      <c r="C86" s="786"/>
      <c r="D86" s="788"/>
      <c r="E86" s="785" t="s">
        <v>3</v>
      </c>
      <c r="F86" s="786"/>
      <c r="G86" s="788"/>
      <c r="H86" s="785" t="s">
        <v>57</v>
      </c>
      <c r="I86" s="786"/>
      <c r="J86" s="788"/>
      <c r="K86" s="785" t="s">
        <v>7</v>
      </c>
      <c r="L86" s="786"/>
      <c r="M86" s="788"/>
    </row>
    <row r="87" spans="1:13" ht="24" customHeight="1" x14ac:dyDescent="0.55000000000000004">
      <c r="A87" s="809"/>
      <c r="B87" s="33" t="s">
        <v>4</v>
      </c>
      <c r="C87" s="33" t="s">
        <v>5</v>
      </c>
      <c r="D87" s="33" t="s">
        <v>6</v>
      </c>
      <c r="E87" s="33" t="s">
        <v>4</v>
      </c>
      <c r="F87" s="33" t="s">
        <v>5</v>
      </c>
      <c r="G87" s="33" t="s">
        <v>6</v>
      </c>
      <c r="H87" s="33" t="s">
        <v>4</v>
      </c>
      <c r="I87" s="33" t="s">
        <v>5</v>
      </c>
      <c r="J87" s="33" t="s">
        <v>6</v>
      </c>
      <c r="K87" s="33" t="s">
        <v>4</v>
      </c>
      <c r="L87" s="33" t="s">
        <v>5</v>
      </c>
      <c r="M87" s="33" t="s">
        <v>6</v>
      </c>
    </row>
    <row r="88" spans="1:13" ht="24" customHeight="1" x14ac:dyDescent="0.55000000000000004">
      <c r="A88" s="82" t="s">
        <v>224</v>
      </c>
      <c r="B88" s="28">
        <v>18</v>
      </c>
      <c r="C88" s="28">
        <v>72</v>
      </c>
      <c r="D88" s="57">
        <f>SUM(B88:C88)</f>
        <v>90</v>
      </c>
      <c r="E88" s="28">
        <v>17</v>
      </c>
      <c r="F88" s="28">
        <v>62</v>
      </c>
      <c r="G88" s="57">
        <f>SUM(E88:F88)</f>
        <v>79</v>
      </c>
      <c r="H88" s="28">
        <v>0</v>
      </c>
      <c r="I88" s="28">
        <v>0</v>
      </c>
      <c r="J88" s="57">
        <f>SUM(H88:I88)</f>
        <v>0</v>
      </c>
      <c r="K88" s="28">
        <f t="shared" ref="K88:M89" si="24">SUM(B88,E88,H88)</f>
        <v>35</v>
      </c>
      <c r="L88" s="28">
        <f t="shared" si="24"/>
        <v>134</v>
      </c>
      <c r="M88" s="57">
        <f t="shared" si="24"/>
        <v>169</v>
      </c>
    </row>
    <row r="89" spans="1:13" ht="24" customHeight="1" x14ac:dyDescent="0.55000000000000004">
      <c r="A89" s="83" t="s">
        <v>6</v>
      </c>
      <c r="B89" s="48">
        <f>SUM(B88:B88)</f>
        <v>18</v>
      </c>
      <c r="C89" s="48">
        <f>SUM(C88:C88)</f>
        <v>72</v>
      </c>
      <c r="D89" s="48">
        <f>SUM(B89:C89)</f>
        <v>90</v>
      </c>
      <c r="E89" s="48">
        <f>SUM(E88:E88)</f>
        <v>17</v>
      </c>
      <c r="F89" s="48">
        <f>SUM(F88:F88)</f>
        <v>62</v>
      </c>
      <c r="G89" s="48">
        <f>SUM(E89:F89)</f>
        <v>79</v>
      </c>
      <c r="H89" s="48">
        <f>SUM(H88:H88)</f>
        <v>0</v>
      </c>
      <c r="I89" s="48">
        <f>SUM(I88:I88)</f>
        <v>0</v>
      </c>
      <c r="J89" s="48">
        <f>SUM(H89:I89)</f>
        <v>0</v>
      </c>
      <c r="K89" s="48">
        <f t="shared" si="24"/>
        <v>35</v>
      </c>
      <c r="L89" s="48">
        <f t="shared" si="24"/>
        <v>134</v>
      </c>
      <c r="M89" s="48">
        <f t="shared" si="24"/>
        <v>169</v>
      </c>
    </row>
  </sheetData>
  <mergeCells count="45">
    <mergeCell ref="A63:M63"/>
    <mergeCell ref="A65:A66"/>
    <mergeCell ref="B65:D65"/>
    <mergeCell ref="E65:G65"/>
    <mergeCell ref="K16:M16"/>
    <mergeCell ref="E33:G33"/>
    <mergeCell ref="H33:J33"/>
    <mergeCell ref="A30:M30"/>
    <mergeCell ref="A31:M31"/>
    <mergeCell ref="A16:A17"/>
    <mergeCell ref="B16:D16"/>
    <mergeCell ref="E16:G16"/>
    <mergeCell ref="H16:J16"/>
    <mergeCell ref="A33:A34"/>
    <mergeCell ref="B33:D33"/>
    <mergeCell ref="K33:M33"/>
    <mergeCell ref="A72:M72"/>
    <mergeCell ref="A1:M1"/>
    <mergeCell ref="A2:M2"/>
    <mergeCell ref="A4:A5"/>
    <mergeCell ref="B4:D4"/>
    <mergeCell ref="E4:G4"/>
    <mergeCell ref="H4:J4"/>
    <mergeCell ref="K4:M4"/>
    <mergeCell ref="K46:M46"/>
    <mergeCell ref="A62:M62"/>
    <mergeCell ref="H65:J65"/>
    <mergeCell ref="K65:M65"/>
    <mergeCell ref="A46:A47"/>
    <mergeCell ref="B46:D46"/>
    <mergeCell ref="E46:G46"/>
    <mergeCell ref="H46:J46"/>
    <mergeCell ref="A83:M83"/>
    <mergeCell ref="A73:M73"/>
    <mergeCell ref="K86:M86"/>
    <mergeCell ref="A86:A87"/>
    <mergeCell ref="B86:D86"/>
    <mergeCell ref="E86:G86"/>
    <mergeCell ref="H86:J86"/>
    <mergeCell ref="A84:M84"/>
    <mergeCell ref="B75:D75"/>
    <mergeCell ref="E75:G75"/>
    <mergeCell ref="H75:J75"/>
    <mergeCell ref="K75:M75"/>
    <mergeCell ref="A75:A76"/>
  </mergeCells>
  <phoneticPr fontId="0" type="noConversion"/>
  <printOptions horizontalCentered="1"/>
  <pageMargins left="0.59055118110236227" right="0.59055118110236227" top="0.98425196850393704" bottom="0.39370078740157483" header="0" footer="0"/>
  <pageSetup paperSize="9" firstPageNumber="27" orientation="landscape" useFirstPageNumber="1" r:id="rId1"/>
  <headerFooter alignWithMargins="0">
    <oddFooter>&amp;L&amp;"TH SarabunPSK,ธรรมดา"&amp;12กลุ่มภารกิจทะเบียนนิสิตและบริการการศึกษา&amp;C&amp;"TH SarabunPSK,ธรรมดา"&amp;12หน้าที่  &amp;P&amp;R&amp;"TH SarabunPSK,ธรรมดา"&amp;12ข้อมูล ณ วันที่  12 กันยายน 2561</oddFooter>
  </headerFooter>
  <rowBreaks count="6" manualBreakCount="6">
    <brk id="13" max="16383" man="1"/>
    <brk id="29" max="16383" man="1"/>
    <brk id="43" max="16383" man="1"/>
    <brk id="61" max="16383" man="1"/>
    <brk id="71" max="16383" man="1"/>
    <brk id="8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90"/>
  <sheetViews>
    <sheetView showGridLines="0" zoomScale="110" zoomScaleNormal="110" workbookViewId="0">
      <selection activeCell="T3" sqref="T3"/>
    </sheetView>
  </sheetViews>
  <sheetFormatPr defaultRowHeight="23.25" customHeight="1" x14ac:dyDescent="0.55000000000000004"/>
  <cols>
    <col min="1" max="1" width="35.375" style="49" customWidth="1"/>
    <col min="2" max="4" width="5.125" style="5" bestFit="1" customWidth="1"/>
    <col min="5" max="6" width="5.125" style="371" bestFit="1" customWidth="1"/>
    <col min="7" max="7" width="5.75" style="371" customWidth="1"/>
    <col min="8" max="13" width="5.125" style="371" bestFit="1" customWidth="1"/>
    <col min="14" max="16" width="4.75" style="5" customWidth="1"/>
    <col min="17" max="17" width="5.125" style="5" bestFit="1" customWidth="1"/>
    <col min="18" max="19" width="6.625" style="5" bestFit="1" customWidth="1"/>
    <col min="20" max="16384" width="9" style="4"/>
  </cols>
  <sheetData>
    <row r="1" spans="1:19" s="85" customFormat="1" ht="25.5" customHeight="1" x14ac:dyDescent="0.55000000000000004">
      <c r="A1" s="752" t="s">
        <v>88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  <c r="R1" s="752"/>
      <c r="S1" s="752"/>
    </row>
    <row r="2" spans="1:19" s="85" customFormat="1" ht="25.5" customHeight="1" x14ac:dyDescent="0.55000000000000004">
      <c r="A2" s="752" t="s">
        <v>483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</row>
    <row r="3" spans="1:19" s="85" customFormat="1" ht="25.5" customHeight="1" x14ac:dyDescent="0.55000000000000004">
      <c r="A3" s="752" t="s">
        <v>89</v>
      </c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</row>
    <row r="4" spans="1:19" ht="29.25" customHeight="1" x14ac:dyDescent="0.55000000000000004"/>
    <row r="5" spans="1:19" s="86" customFormat="1" ht="23.25" customHeight="1" x14ac:dyDescent="0.55000000000000004">
      <c r="A5" s="808" t="s">
        <v>1</v>
      </c>
      <c r="B5" s="785" t="s">
        <v>2</v>
      </c>
      <c r="C5" s="786"/>
      <c r="D5" s="788"/>
      <c r="E5" s="785" t="s">
        <v>3</v>
      </c>
      <c r="F5" s="786"/>
      <c r="G5" s="788"/>
      <c r="H5" s="785" t="s">
        <v>8</v>
      </c>
      <c r="I5" s="786"/>
      <c r="J5" s="788"/>
      <c r="K5" s="785" t="s">
        <v>9</v>
      </c>
      <c r="L5" s="786"/>
      <c r="M5" s="788"/>
      <c r="N5" s="785" t="s">
        <v>10</v>
      </c>
      <c r="O5" s="786"/>
      <c r="P5" s="788"/>
      <c r="Q5" s="785" t="s">
        <v>7</v>
      </c>
      <c r="R5" s="786"/>
      <c r="S5" s="788"/>
    </row>
    <row r="6" spans="1:19" s="86" customFormat="1" ht="23.25" customHeight="1" x14ac:dyDescent="0.55000000000000004">
      <c r="A6" s="809"/>
      <c r="B6" s="33" t="s">
        <v>4</v>
      </c>
      <c r="C6" s="33" t="s">
        <v>5</v>
      </c>
      <c r="D6" s="33" t="s">
        <v>6</v>
      </c>
      <c r="E6" s="33" t="s">
        <v>4</v>
      </c>
      <c r="F6" s="33" t="s">
        <v>5</v>
      </c>
      <c r="G6" s="33" t="s">
        <v>6</v>
      </c>
      <c r="H6" s="33" t="s">
        <v>4</v>
      </c>
      <c r="I6" s="33" t="s">
        <v>5</v>
      </c>
      <c r="J6" s="33" t="s">
        <v>6</v>
      </c>
      <c r="K6" s="33" t="s">
        <v>4</v>
      </c>
      <c r="L6" s="33" t="e">
        <f>SUM('ป.ตรีพัทลุง '!B21ม)</f>
        <v>#NAME?</v>
      </c>
      <c r="M6" s="33" t="s">
        <v>6</v>
      </c>
      <c r="N6" s="33" t="s">
        <v>4</v>
      </c>
      <c r="O6" s="33" t="s">
        <v>5</v>
      </c>
      <c r="P6" s="33" t="s">
        <v>6</v>
      </c>
      <c r="Q6" s="33" t="s">
        <v>4</v>
      </c>
      <c r="R6" s="33" t="s">
        <v>5</v>
      </c>
      <c r="S6" s="33" t="s">
        <v>6</v>
      </c>
    </row>
    <row r="7" spans="1:19" ht="23.25" customHeight="1" x14ac:dyDescent="0.55000000000000004">
      <c r="A7" s="82" t="s">
        <v>302</v>
      </c>
      <c r="B7" s="106">
        <v>7</v>
      </c>
      <c r="C7" s="106">
        <v>22</v>
      </c>
      <c r="D7" s="107">
        <f t="shared" ref="D7:D21" si="0">SUM(B7:C7)</f>
        <v>29</v>
      </c>
      <c r="E7" s="106">
        <v>6</v>
      </c>
      <c r="F7" s="106">
        <v>37</v>
      </c>
      <c r="G7" s="107">
        <f t="shared" ref="G7:G21" si="1">SUM(E7:F7)</f>
        <v>43</v>
      </c>
      <c r="H7" s="106">
        <v>5</v>
      </c>
      <c r="I7" s="106">
        <v>32</v>
      </c>
      <c r="J7" s="107">
        <f t="shared" ref="J7:J21" si="2">SUM(H7:I7)</f>
        <v>37</v>
      </c>
      <c r="K7" s="106">
        <v>5</v>
      </c>
      <c r="L7" s="106">
        <v>23</v>
      </c>
      <c r="M7" s="107">
        <f t="shared" ref="M7:M21" si="3">SUM(K7:L7)</f>
        <v>28</v>
      </c>
      <c r="N7" s="106">
        <v>0</v>
      </c>
      <c r="O7" s="106">
        <v>2</v>
      </c>
      <c r="P7" s="107">
        <f t="shared" ref="P7:P21" si="4">SUM(N7:O7)</f>
        <v>2</v>
      </c>
      <c r="Q7" s="106">
        <f t="shared" ref="Q7:Q21" si="5">SUM(B7,E7,H7,K7,N7)</f>
        <v>23</v>
      </c>
      <c r="R7" s="106">
        <f t="shared" ref="R7:R21" si="6">SUM(C7,F7,I7,L7,O7)</f>
        <v>116</v>
      </c>
      <c r="S7" s="107">
        <f t="shared" ref="S7:S21" si="7">SUM(Q7:R7)</f>
        <v>139</v>
      </c>
    </row>
    <row r="8" spans="1:19" ht="23.25" customHeight="1" x14ac:dyDescent="0.55000000000000004">
      <c r="A8" s="82" t="s">
        <v>303</v>
      </c>
      <c r="B8" s="106">
        <v>4</v>
      </c>
      <c r="C8" s="106">
        <v>10</v>
      </c>
      <c r="D8" s="107">
        <f t="shared" si="0"/>
        <v>14</v>
      </c>
      <c r="E8" s="106">
        <v>2</v>
      </c>
      <c r="F8" s="106">
        <v>19</v>
      </c>
      <c r="G8" s="107">
        <f t="shared" si="1"/>
        <v>21</v>
      </c>
      <c r="H8" s="106">
        <v>3</v>
      </c>
      <c r="I8" s="106">
        <v>13</v>
      </c>
      <c r="J8" s="107">
        <f t="shared" si="2"/>
        <v>16</v>
      </c>
      <c r="K8" s="106">
        <v>2</v>
      </c>
      <c r="L8" s="106">
        <v>19</v>
      </c>
      <c r="M8" s="107">
        <f t="shared" si="3"/>
        <v>21</v>
      </c>
      <c r="N8" s="106">
        <v>0</v>
      </c>
      <c r="O8" s="106">
        <v>2</v>
      </c>
      <c r="P8" s="107">
        <f t="shared" si="4"/>
        <v>2</v>
      </c>
      <c r="Q8" s="106">
        <f t="shared" si="5"/>
        <v>11</v>
      </c>
      <c r="R8" s="106">
        <f t="shared" si="6"/>
        <v>63</v>
      </c>
      <c r="S8" s="107">
        <f t="shared" si="7"/>
        <v>74</v>
      </c>
    </row>
    <row r="9" spans="1:19" ht="23.25" customHeight="1" x14ac:dyDescent="0.55000000000000004">
      <c r="A9" s="82" t="s">
        <v>304</v>
      </c>
      <c r="B9" s="106">
        <v>0</v>
      </c>
      <c r="C9" s="106">
        <v>6</v>
      </c>
      <c r="D9" s="107">
        <f t="shared" si="0"/>
        <v>6</v>
      </c>
      <c r="E9" s="106">
        <v>0</v>
      </c>
      <c r="F9" s="106">
        <v>5</v>
      </c>
      <c r="G9" s="107">
        <f t="shared" si="1"/>
        <v>5</v>
      </c>
      <c r="H9" s="106">
        <v>1</v>
      </c>
      <c r="I9" s="106">
        <v>8</v>
      </c>
      <c r="J9" s="107">
        <f t="shared" si="2"/>
        <v>9</v>
      </c>
      <c r="K9" s="106">
        <v>5</v>
      </c>
      <c r="L9" s="106">
        <v>11</v>
      </c>
      <c r="M9" s="107">
        <f t="shared" si="3"/>
        <v>16</v>
      </c>
      <c r="N9" s="106">
        <v>0</v>
      </c>
      <c r="O9" s="106">
        <v>0</v>
      </c>
      <c r="P9" s="107">
        <f t="shared" si="4"/>
        <v>0</v>
      </c>
      <c r="Q9" s="106">
        <f t="shared" si="5"/>
        <v>6</v>
      </c>
      <c r="R9" s="106">
        <f t="shared" si="6"/>
        <v>30</v>
      </c>
      <c r="S9" s="107">
        <f t="shared" si="7"/>
        <v>36</v>
      </c>
    </row>
    <row r="10" spans="1:19" ht="23.25" customHeight="1" x14ac:dyDescent="0.55000000000000004">
      <c r="A10" s="82" t="s">
        <v>305</v>
      </c>
      <c r="B10" s="106">
        <v>1</v>
      </c>
      <c r="C10" s="106">
        <v>11</v>
      </c>
      <c r="D10" s="107">
        <f t="shared" si="0"/>
        <v>12</v>
      </c>
      <c r="E10" s="106">
        <v>1</v>
      </c>
      <c r="F10" s="106">
        <v>11</v>
      </c>
      <c r="G10" s="107">
        <f t="shared" si="1"/>
        <v>12</v>
      </c>
      <c r="H10" s="106">
        <v>1</v>
      </c>
      <c r="I10" s="106">
        <v>14</v>
      </c>
      <c r="J10" s="107">
        <f t="shared" si="2"/>
        <v>15</v>
      </c>
      <c r="K10" s="106">
        <v>1</v>
      </c>
      <c r="L10" s="106">
        <v>24</v>
      </c>
      <c r="M10" s="107">
        <f t="shared" si="3"/>
        <v>25</v>
      </c>
      <c r="N10" s="106">
        <v>0</v>
      </c>
      <c r="O10" s="106">
        <v>1</v>
      </c>
      <c r="P10" s="107">
        <f t="shared" si="4"/>
        <v>1</v>
      </c>
      <c r="Q10" s="106">
        <f t="shared" si="5"/>
        <v>4</v>
      </c>
      <c r="R10" s="106">
        <f t="shared" si="6"/>
        <v>61</v>
      </c>
      <c r="S10" s="107">
        <f t="shared" si="7"/>
        <v>65</v>
      </c>
    </row>
    <row r="11" spans="1:19" ht="25.5" customHeight="1" x14ac:dyDescent="0.55000000000000004">
      <c r="A11" s="82" t="s">
        <v>306</v>
      </c>
      <c r="B11" s="106">
        <v>2</v>
      </c>
      <c r="C11" s="106">
        <v>26</v>
      </c>
      <c r="D11" s="107">
        <f t="shared" si="0"/>
        <v>28</v>
      </c>
      <c r="E11" s="106">
        <v>6</v>
      </c>
      <c r="F11" s="106">
        <v>23</v>
      </c>
      <c r="G11" s="107">
        <f t="shared" si="1"/>
        <v>29</v>
      </c>
      <c r="H11" s="106">
        <v>1</v>
      </c>
      <c r="I11" s="106">
        <v>43</v>
      </c>
      <c r="J11" s="107">
        <f t="shared" si="2"/>
        <v>44</v>
      </c>
      <c r="K11" s="106">
        <v>4</v>
      </c>
      <c r="L11" s="106">
        <v>34</v>
      </c>
      <c r="M11" s="107">
        <f t="shared" si="3"/>
        <v>38</v>
      </c>
      <c r="N11" s="106">
        <v>0</v>
      </c>
      <c r="O11" s="106">
        <v>4</v>
      </c>
      <c r="P11" s="107">
        <f t="shared" si="4"/>
        <v>4</v>
      </c>
      <c r="Q11" s="106">
        <f t="shared" si="5"/>
        <v>13</v>
      </c>
      <c r="R11" s="106">
        <f t="shared" si="6"/>
        <v>130</v>
      </c>
      <c r="S11" s="107">
        <f t="shared" si="7"/>
        <v>143</v>
      </c>
    </row>
    <row r="12" spans="1:19" ht="25.5" customHeight="1" x14ac:dyDescent="0.55000000000000004">
      <c r="A12" s="82" t="s">
        <v>307</v>
      </c>
      <c r="B12" s="106">
        <v>0</v>
      </c>
      <c r="C12" s="106">
        <v>0</v>
      </c>
      <c r="D12" s="107">
        <f t="shared" si="0"/>
        <v>0</v>
      </c>
      <c r="E12" s="106">
        <v>0</v>
      </c>
      <c r="F12" s="106">
        <v>0</v>
      </c>
      <c r="G12" s="107">
        <f t="shared" si="1"/>
        <v>0</v>
      </c>
      <c r="H12" s="106">
        <v>0</v>
      </c>
      <c r="I12" s="106">
        <v>0</v>
      </c>
      <c r="J12" s="107">
        <f t="shared" si="2"/>
        <v>0</v>
      </c>
      <c r="K12" s="106">
        <v>0</v>
      </c>
      <c r="L12" s="106">
        <v>4</v>
      </c>
      <c r="M12" s="107">
        <f t="shared" si="3"/>
        <v>4</v>
      </c>
      <c r="N12" s="106">
        <v>0</v>
      </c>
      <c r="O12" s="106">
        <v>0</v>
      </c>
      <c r="P12" s="107">
        <f t="shared" si="4"/>
        <v>0</v>
      </c>
      <c r="Q12" s="106">
        <f t="shared" si="5"/>
        <v>0</v>
      </c>
      <c r="R12" s="106">
        <f t="shared" si="6"/>
        <v>4</v>
      </c>
      <c r="S12" s="107">
        <f t="shared" si="7"/>
        <v>4</v>
      </c>
    </row>
    <row r="13" spans="1:19" ht="23.25" customHeight="1" x14ac:dyDescent="0.55000000000000004">
      <c r="A13" s="82" t="s">
        <v>308</v>
      </c>
      <c r="B13" s="106">
        <v>6</v>
      </c>
      <c r="C13" s="106">
        <v>7</v>
      </c>
      <c r="D13" s="107">
        <f t="shared" si="0"/>
        <v>13</v>
      </c>
      <c r="E13" s="106">
        <v>5</v>
      </c>
      <c r="F13" s="106">
        <v>5</v>
      </c>
      <c r="G13" s="107">
        <f t="shared" si="1"/>
        <v>10</v>
      </c>
      <c r="H13" s="106">
        <v>2</v>
      </c>
      <c r="I13" s="106">
        <v>8</v>
      </c>
      <c r="J13" s="107">
        <f t="shared" si="2"/>
        <v>10</v>
      </c>
      <c r="K13" s="106">
        <v>7</v>
      </c>
      <c r="L13" s="106">
        <v>10</v>
      </c>
      <c r="M13" s="107">
        <f t="shared" si="3"/>
        <v>17</v>
      </c>
      <c r="N13" s="106">
        <v>1</v>
      </c>
      <c r="O13" s="106">
        <v>1</v>
      </c>
      <c r="P13" s="107">
        <f t="shared" si="4"/>
        <v>2</v>
      </c>
      <c r="Q13" s="106">
        <f t="shared" si="5"/>
        <v>21</v>
      </c>
      <c r="R13" s="106">
        <f t="shared" si="6"/>
        <v>31</v>
      </c>
      <c r="S13" s="107">
        <f t="shared" si="7"/>
        <v>52</v>
      </c>
    </row>
    <row r="14" spans="1:19" ht="23.25" customHeight="1" x14ac:dyDescent="0.55000000000000004">
      <c r="A14" s="82" t="s">
        <v>309</v>
      </c>
      <c r="B14" s="106">
        <v>1</v>
      </c>
      <c r="C14" s="106">
        <v>3</v>
      </c>
      <c r="D14" s="107">
        <f t="shared" si="0"/>
        <v>4</v>
      </c>
      <c r="E14" s="106">
        <v>1</v>
      </c>
      <c r="F14" s="106">
        <v>7</v>
      </c>
      <c r="G14" s="107">
        <f t="shared" si="1"/>
        <v>8</v>
      </c>
      <c r="H14" s="106">
        <v>1</v>
      </c>
      <c r="I14" s="106">
        <v>12</v>
      </c>
      <c r="J14" s="107">
        <f t="shared" si="2"/>
        <v>13</v>
      </c>
      <c r="K14" s="106">
        <v>2</v>
      </c>
      <c r="L14" s="106">
        <v>6</v>
      </c>
      <c r="M14" s="107">
        <f t="shared" si="3"/>
        <v>8</v>
      </c>
      <c r="N14" s="106">
        <v>0</v>
      </c>
      <c r="O14" s="106">
        <v>0</v>
      </c>
      <c r="P14" s="107">
        <f t="shared" si="4"/>
        <v>0</v>
      </c>
      <c r="Q14" s="106">
        <f t="shared" si="5"/>
        <v>5</v>
      </c>
      <c r="R14" s="106">
        <f t="shared" si="6"/>
        <v>28</v>
      </c>
      <c r="S14" s="107">
        <f t="shared" si="7"/>
        <v>33</v>
      </c>
    </row>
    <row r="15" spans="1:19" ht="23.25" customHeight="1" x14ac:dyDescent="0.55000000000000004">
      <c r="A15" s="82" t="s">
        <v>310</v>
      </c>
      <c r="B15" s="106">
        <v>13</v>
      </c>
      <c r="C15" s="106">
        <v>8</v>
      </c>
      <c r="D15" s="107">
        <f t="shared" si="0"/>
        <v>21</v>
      </c>
      <c r="E15" s="106">
        <v>12</v>
      </c>
      <c r="F15" s="106">
        <v>8</v>
      </c>
      <c r="G15" s="107">
        <f t="shared" si="1"/>
        <v>20</v>
      </c>
      <c r="H15" s="106">
        <v>11</v>
      </c>
      <c r="I15" s="106">
        <v>11</v>
      </c>
      <c r="J15" s="107">
        <f t="shared" si="2"/>
        <v>22</v>
      </c>
      <c r="K15" s="106">
        <v>6</v>
      </c>
      <c r="L15" s="106">
        <v>6</v>
      </c>
      <c r="M15" s="107">
        <f t="shared" si="3"/>
        <v>12</v>
      </c>
      <c r="N15" s="106">
        <v>6</v>
      </c>
      <c r="O15" s="106">
        <v>2</v>
      </c>
      <c r="P15" s="107">
        <f t="shared" si="4"/>
        <v>8</v>
      </c>
      <c r="Q15" s="106">
        <f t="shared" si="5"/>
        <v>48</v>
      </c>
      <c r="R15" s="106">
        <f t="shared" si="6"/>
        <v>35</v>
      </c>
      <c r="S15" s="107">
        <f t="shared" si="7"/>
        <v>83</v>
      </c>
    </row>
    <row r="16" spans="1:19" ht="23.25" customHeight="1" x14ac:dyDescent="0.55000000000000004">
      <c r="A16" s="82" t="s">
        <v>311</v>
      </c>
      <c r="B16" s="106">
        <v>0</v>
      </c>
      <c r="C16" s="106">
        <v>0</v>
      </c>
      <c r="D16" s="107">
        <f t="shared" si="0"/>
        <v>0</v>
      </c>
      <c r="E16" s="106">
        <v>0</v>
      </c>
      <c r="F16" s="106">
        <v>5</v>
      </c>
      <c r="G16" s="107">
        <f t="shared" si="1"/>
        <v>5</v>
      </c>
      <c r="H16" s="106">
        <v>0</v>
      </c>
      <c r="I16" s="106">
        <v>0</v>
      </c>
      <c r="J16" s="107">
        <f t="shared" si="2"/>
        <v>0</v>
      </c>
      <c r="K16" s="106">
        <v>3</v>
      </c>
      <c r="L16" s="106">
        <v>9</v>
      </c>
      <c r="M16" s="107">
        <f t="shared" si="3"/>
        <v>12</v>
      </c>
      <c r="N16" s="106">
        <v>0</v>
      </c>
      <c r="O16" s="106">
        <v>1</v>
      </c>
      <c r="P16" s="107">
        <f t="shared" si="4"/>
        <v>1</v>
      </c>
      <c r="Q16" s="106">
        <f t="shared" si="5"/>
        <v>3</v>
      </c>
      <c r="R16" s="106">
        <f t="shared" si="6"/>
        <v>15</v>
      </c>
      <c r="S16" s="107">
        <f t="shared" si="7"/>
        <v>18</v>
      </c>
    </row>
    <row r="17" spans="1:19" ht="23.25" customHeight="1" x14ac:dyDescent="0.55000000000000004">
      <c r="A17" s="82" t="s">
        <v>312</v>
      </c>
      <c r="B17" s="106">
        <v>1</v>
      </c>
      <c r="C17" s="106">
        <v>6</v>
      </c>
      <c r="D17" s="107">
        <f t="shared" si="0"/>
        <v>7</v>
      </c>
      <c r="E17" s="106">
        <v>5</v>
      </c>
      <c r="F17" s="106">
        <v>11</v>
      </c>
      <c r="G17" s="107">
        <f t="shared" si="1"/>
        <v>16</v>
      </c>
      <c r="H17" s="106">
        <v>3</v>
      </c>
      <c r="I17" s="106">
        <v>5</v>
      </c>
      <c r="J17" s="107">
        <f t="shared" si="2"/>
        <v>8</v>
      </c>
      <c r="K17" s="106">
        <v>0</v>
      </c>
      <c r="L17" s="106">
        <v>0</v>
      </c>
      <c r="M17" s="107">
        <f t="shared" si="3"/>
        <v>0</v>
      </c>
      <c r="N17" s="106">
        <v>0</v>
      </c>
      <c r="O17" s="106">
        <v>0</v>
      </c>
      <c r="P17" s="107">
        <f t="shared" si="4"/>
        <v>0</v>
      </c>
      <c r="Q17" s="106">
        <f t="shared" si="5"/>
        <v>9</v>
      </c>
      <c r="R17" s="106">
        <f t="shared" si="6"/>
        <v>22</v>
      </c>
      <c r="S17" s="107">
        <f t="shared" si="7"/>
        <v>31</v>
      </c>
    </row>
    <row r="18" spans="1:19" ht="23.25" customHeight="1" x14ac:dyDescent="0.55000000000000004">
      <c r="A18" s="82" t="s">
        <v>313</v>
      </c>
      <c r="B18" s="106">
        <v>7</v>
      </c>
      <c r="C18" s="106">
        <v>5</v>
      </c>
      <c r="D18" s="107">
        <f t="shared" si="0"/>
        <v>12</v>
      </c>
      <c r="E18" s="106">
        <v>4</v>
      </c>
      <c r="F18" s="106">
        <v>12</v>
      </c>
      <c r="G18" s="107">
        <f t="shared" si="1"/>
        <v>16</v>
      </c>
      <c r="H18" s="106">
        <v>3</v>
      </c>
      <c r="I18" s="106">
        <v>22</v>
      </c>
      <c r="J18" s="107">
        <f t="shared" si="2"/>
        <v>25</v>
      </c>
      <c r="K18" s="106">
        <v>3</v>
      </c>
      <c r="L18" s="106">
        <v>27</v>
      </c>
      <c r="M18" s="107">
        <f t="shared" si="3"/>
        <v>30</v>
      </c>
      <c r="N18" s="106">
        <v>1</v>
      </c>
      <c r="O18" s="106">
        <v>10</v>
      </c>
      <c r="P18" s="107">
        <f t="shared" si="4"/>
        <v>11</v>
      </c>
      <c r="Q18" s="106">
        <f t="shared" si="5"/>
        <v>18</v>
      </c>
      <c r="R18" s="106">
        <f t="shared" si="6"/>
        <v>76</v>
      </c>
      <c r="S18" s="107">
        <f t="shared" si="7"/>
        <v>94</v>
      </c>
    </row>
    <row r="19" spans="1:19" ht="23.25" customHeight="1" x14ac:dyDescent="0.55000000000000004">
      <c r="A19" s="82" t="s">
        <v>314</v>
      </c>
      <c r="B19" s="106">
        <v>0</v>
      </c>
      <c r="C19" s="106">
        <v>0</v>
      </c>
      <c r="D19" s="107">
        <f t="shared" si="0"/>
        <v>0</v>
      </c>
      <c r="E19" s="106">
        <v>0</v>
      </c>
      <c r="F19" s="106">
        <v>0</v>
      </c>
      <c r="G19" s="107">
        <f t="shared" si="1"/>
        <v>0</v>
      </c>
      <c r="H19" s="106">
        <v>0</v>
      </c>
      <c r="I19" s="106">
        <v>0</v>
      </c>
      <c r="J19" s="107">
        <f t="shared" si="2"/>
        <v>0</v>
      </c>
      <c r="K19" s="106">
        <v>0</v>
      </c>
      <c r="L19" s="106">
        <v>5</v>
      </c>
      <c r="M19" s="107">
        <f t="shared" si="3"/>
        <v>5</v>
      </c>
      <c r="N19" s="106">
        <v>0</v>
      </c>
      <c r="O19" s="106">
        <v>1</v>
      </c>
      <c r="P19" s="107">
        <f t="shared" si="4"/>
        <v>1</v>
      </c>
      <c r="Q19" s="106">
        <f t="shared" si="5"/>
        <v>0</v>
      </c>
      <c r="R19" s="106">
        <f t="shared" si="6"/>
        <v>6</v>
      </c>
      <c r="S19" s="107">
        <f t="shared" si="7"/>
        <v>6</v>
      </c>
    </row>
    <row r="20" spans="1:19" ht="23.25" customHeight="1" x14ac:dyDescent="0.55000000000000004">
      <c r="A20" s="82" t="s">
        <v>484</v>
      </c>
      <c r="B20" s="106">
        <v>0</v>
      </c>
      <c r="C20" s="106">
        <v>1</v>
      </c>
      <c r="D20" s="107">
        <f t="shared" si="0"/>
        <v>1</v>
      </c>
      <c r="E20" s="106">
        <v>0</v>
      </c>
      <c r="F20" s="106">
        <v>2</v>
      </c>
      <c r="G20" s="107">
        <f t="shared" si="1"/>
        <v>2</v>
      </c>
      <c r="H20" s="106">
        <v>0</v>
      </c>
      <c r="I20" s="106">
        <v>0</v>
      </c>
      <c r="J20" s="107">
        <f t="shared" si="2"/>
        <v>0</v>
      </c>
      <c r="K20" s="106">
        <v>0</v>
      </c>
      <c r="L20" s="106">
        <v>0</v>
      </c>
      <c r="M20" s="107">
        <f t="shared" si="3"/>
        <v>0</v>
      </c>
      <c r="N20" s="106">
        <v>0</v>
      </c>
      <c r="O20" s="106">
        <v>0</v>
      </c>
      <c r="P20" s="107">
        <f t="shared" si="4"/>
        <v>0</v>
      </c>
      <c r="Q20" s="106">
        <f t="shared" si="5"/>
        <v>0</v>
      </c>
      <c r="R20" s="106">
        <f t="shared" si="6"/>
        <v>3</v>
      </c>
      <c r="S20" s="107">
        <f t="shared" si="7"/>
        <v>3</v>
      </c>
    </row>
    <row r="21" spans="1:19" ht="23.25" customHeight="1" x14ac:dyDescent="0.55000000000000004">
      <c r="A21" s="83" t="s">
        <v>6</v>
      </c>
      <c r="B21" s="108">
        <f>SUM(B7:B20)</f>
        <v>42</v>
      </c>
      <c r="C21" s="108">
        <f>SUM(C7:C20)</f>
        <v>105</v>
      </c>
      <c r="D21" s="108">
        <f t="shared" si="0"/>
        <v>147</v>
      </c>
      <c r="E21" s="108">
        <f>SUM(E7:E20)</f>
        <v>42</v>
      </c>
      <c r="F21" s="108">
        <f>SUM(F7:F20)</f>
        <v>145</v>
      </c>
      <c r="G21" s="108">
        <f t="shared" si="1"/>
        <v>187</v>
      </c>
      <c r="H21" s="108">
        <f>SUM(H7:H20)</f>
        <v>31</v>
      </c>
      <c r="I21" s="108">
        <f>SUM(I7:I20)</f>
        <v>168</v>
      </c>
      <c r="J21" s="108">
        <f t="shared" si="2"/>
        <v>199</v>
      </c>
      <c r="K21" s="108">
        <f>SUM(K7:K20)</f>
        <v>38</v>
      </c>
      <c r="L21" s="108">
        <f>SUM(L7:L20)</f>
        <v>178</v>
      </c>
      <c r="M21" s="108">
        <f t="shared" si="3"/>
        <v>216</v>
      </c>
      <c r="N21" s="108">
        <f>SUM(N7:N20)</f>
        <v>8</v>
      </c>
      <c r="O21" s="108">
        <f>SUM(O7:O20)</f>
        <v>24</v>
      </c>
      <c r="P21" s="108">
        <f t="shared" si="4"/>
        <v>32</v>
      </c>
      <c r="Q21" s="108">
        <f t="shared" si="5"/>
        <v>161</v>
      </c>
      <c r="R21" s="108">
        <f t="shared" si="6"/>
        <v>620</v>
      </c>
      <c r="S21" s="108">
        <f t="shared" si="7"/>
        <v>781</v>
      </c>
    </row>
    <row r="22" spans="1:19" ht="23.25" customHeight="1" x14ac:dyDescent="0.55000000000000004">
      <c r="B22" s="61"/>
      <c r="C22" s="61"/>
      <c r="D22" s="61"/>
      <c r="E22" s="382"/>
      <c r="F22" s="382"/>
      <c r="G22" s="382"/>
      <c r="H22" s="382"/>
      <c r="I22" s="382"/>
      <c r="J22" s="382"/>
      <c r="K22" s="382"/>
      <c r="L22" s="382"/>
      <c r="M22" s="382"/>
      <c r="N22" s="61"/>
      <c r="O22" s="61"/>
      <c r="P22" s="61"/>
      <c r="Q22" s="61"/>
      <c r="R22" s="61"/>
      <c r="S22" s="61"/>
    </row>
    <row r="23" spans="1:19" s="85" customFormat="1" ht="30" customHeight="1" x14ac:dyDescent="0.55000000000000004">
      <c r="A23" s="752" t="s">
        <v>88</v>
      </c>
      <c r="B23" s="752"/>
      <c r="C23" s="752"/>
      <c r="D23" s="752"/>
      <c r="E23" s="752"/>
      <c r="F23" s="752"/>
      <c r="G23" s="752"/>
      <c r="H23" s="752"/>
      <c r="I23" s="752"/>
      <c r="J23" s="752"/>
      <c r="K23" s="752"/>
      <c r="L23" s="752"/>
      <c r="M23" s="752"/>
      <c r="N23" s="752"/>
      <c r="O23" s="752"/>
      <c r="P23" s="752"/>
      <c r="Q23" s="752"/>
      <c r="R23" s="752"/>
      <c r="S23" s="752"/>
    </row>
    <row r="24" spans="1:19" s="85" customFormat="1" ht="30" customHeight="1" x14ac:dyDescent="0.55000000000000004">
      <c r="A24" s="752" t="s">
        <v>483</v>
      </c>
      <c r="B24" s="752"/>
      <c r="C24" s="752"/>
      <c r="D24" s="752"/>
      <c r="E24" s="752"/>
      <c r="F24" s="752"/>
      <c r="G24" s="752"/>
      <c r="H24" s="752"/>
      <c r="I24" s="752"/>
      <c r="J24" s="752"/>
      <c r="K24" s="752"/>
      <c r="L24" s="752"/>
      <c r="M24" s="752"/>
      <c r="N24" s="752"/>
      <c r="O24" s="752"/>
      <c r="P24" s="752"/>
      <c r="Q24" s="752"/>
      <c r="R24" s="752"/>
      <c r="S24" s="752"/>
    </row>
    <row r="25" spans="1:19" s="85" customFormat="1" ht="30" customHeight="1" x14ac:dyDescent="0.55000000000000004">
      <c r="A25" s="752" t="s">
        <v>90</v>
      </c>
      <c r="B25" s="752"/>
      <c r="C25" s="752"/>
      <c r="D25" s="752"/>
      <c r="E25" s="752"/>
      <c r="F25" s="752"/>
      <c r="G25" s="752"/>
      <c r="H25" s="752"/>
      <c r="I25" s="752"/>
      <c r="J25" s="752"/>
      <c r="K25" s="752"/>
      <c r="L25" s="752"/>
      <c r="M25" s="752"/>
      <c r="N25" s="752"/>
      <c r="O25" s="752"/>
      <c r="P25" s="752"/>
      <c r="Q25" s="752"/>
      <c r="R25" s="752"/>
      <c r="S25" s="752"/>
    </row>
    <row r="27" spans="1:19" s="86" customFormat="1" ht="23.25" customHeight="1" x14ac:dyDescent="0.55000000000000004">
      <c r="A27" s="808" t="s">
        <v>1</v>
      </c>
      <c r="B27" s="785" t="s">
        <v>2</v>
      </c>
      <c r="C27" s="786"/>
      <c r="D27" s="788"/>
      <c r="E27" s="785" t="s">
        <v>3</v>
      </c>
      <c r="F27" s="786"/>
      <c r="G27" s="788"/>
      <c r="H27" s="785" t="s">
        <v>8</v>
      </c>
      <c r="I27" s="786"/>
      <c r="J27" s="788"/>
      <c r="K27" s="785" t="s">
        <v>9</v>
      </c>
      <c r="L27" s="786"/>
      <c r="M27" s="788"/>
      <c r="N27" s="785" t="s">
        <v>10</v>
      </c>
      <c r="O27" s="786"/>
      <c r="P27" s="788"/>
      <c r="Q27" s="785" t="s">
        <v>7</v>
      </c>
      <c r="R27" s="786"/>
      <c r="S27" s="788"/>
    </row>
    <row r="28" spans="1:19" s="86" customFormat="1" ht="23.25" customHeight="1" x14ac:dyDescent="0.55000000000000004">
      <c r="A28" s="809"/>
      <c r="B28" s="33" t="s">
        <v>4</v>
      </c>
      <c r="C28" s="33" t="s">
        <v>5</v>
      </c>
      <c r="D28" s="33" t="s">
        <v>6</v>
      </c>
      <c r="E28" s="33" t="s">
        <v>4</v>
      </c>
      <c r="F28" s="33" t="s">
        <v>5</v>
      </c>
      <c r="G28" s="33" t="s">
        <v>6</v>
      </c>
      <c r="H28" s="33" t="s">
        <v>4</v>
      </c>
      <c r="I28" s="33" t="s">
        <v>5</v>
      </c>
      <c r="J28" s="33" t="s">
        <v>6</v>
      </c>
      <c r="K28" s="33" t="s">
        <v>4</v>
      </c>
      <c r="L28" s="33" t="s">
        <v>5</v>
      </c>
      <c r="M28" s="33" t="s">
        <v>6</v>
      </c>
      <c r="N28" s="33" t="s">
        <v>4</v>
      </c>
      <c r="O28" s="33" t="s">
        <v>5</v>
      </c>
      <c r="P28" s="33" t="s">
        <v>6</v>
      </c>
      <c r="Q28" s="33" t="s">
        <v>4</v>
      </c>
      <c r="R28" s="33" t="s">
        <v>5</v>
      </c>
      <c r="S28" s="33" t="s">
        <v>6</v>
      </c>
    </row>
    <row r="29" spans="1:19" ht="23.25" customHeight="1" x14ac:dyDescent="0.55000000000000004">
      <c r="A29" s="82" t="s">
        <v>315</v>
      </c>
      <c r="B29" s="106">
        <v>11</v>
      </c>
      <c r="C29" s="106">
        <v>13</v>
      </c>
      <c r="D29" s="107">
        <f>SUM(B29:C29)</f>
        <v>24</v>
      </c>
      <c r="E29" s="106">
        <v>11</v>
      </c>
      <c r="F29" s="106">
        <v>5</v>
      </c>
      <c r="G29" s="107">
        <f>SUM(E29:F29)</f>
        <v>16</v>
      </c>
      <c r="H29" s="106">
        <v>3</v>
      </c>
      <c r="I29" s="106">
        <v>19</v>
      </c>
      <c r="J29" s="107">
        <f>SUM(H29:I29)</f>
        <v>22</v>
      </c>
      <c r="K29" s="106" t="s">
        <v>36</v>
      </c>
      <c r="L29" s="106" t="s">
        <v>36</v>
      </c>
      <c r="M29" s="107">
        <f>SUM(K29:L29)</f>
        <v>0</v>
      </c>
      <c r="N29" s="106">
        <v>0</v>
      </c>
      <c r="O29" s="106">
        <v>0</v>
      </c>
      <c r="P29" s="107">
        <f>SUM(N29:O29)</f>
        <v>0</v>
      </c>
      <c r="Q29" s="106">
        <f t="shared" ref="Q29:R33" si="8">SUM(B29,E29,H29,K29,N29)</f>
        <v>25</v>
      </c>
      <c r="R29" s="106">
        <f t="shared" si="8"/>
        <v>37</v>
      </c>
      <c r="S29" s="107">
        <f>SUM(Q29:R29)</f>
        <v>62</v>
      </c>
    </row>
    <row r="30" spans="1:19" ht="23.25" customHeight="1" x14ac:dyDescent="0.55000000000000004">
      <c r="A30" s="82" t="s">
        <v>316</v>
      </c>
      <c r="B30" s="106">
        <v>13</v>
      </c>
      <c r="C30" s="106">
        <v>28</v>
      </c>
      <c r="D30" s="107">
        <f>SUM(B30:C30)</f>
        <v>41</v>
      </c>
      <c r="E30" s="106">
        <v>5</v>
      </c>
      <c r="F30" s="106">
        <v>13</v>
      </c>
      <c r="G30" s="107">
        <f>SUM(E30:F30)</f>
        <v>18</v>
      </c>
      <c r="H30" s="106">
        <v>7</v>
      </c>
      <c r="I30" s="106">
        <v>13</v>
      </c>
      <c r="J30" s="107">
        <f>SUM(H30:I30)</f>
        <v>20</v>
      </c>
      <c r="K30" s="106">
        <v>4</v>
      </c>
      <c r="L30" s="106">
        <v>8</v>
      </c>
      <c r="M30" s="107">
        <f>SUM(K30:L30)</f>
        <v>12</v>
      </c>
      <c r="N30" s="106"/>
      <c r="O30" s="106"/>
      <c r="P30" s="107">
        <f>SUM(N30:O30)</f>
        <v>0</v>
      </c>
      <c r="Q30" s="106">
        <f t="shared" si="8"/>
        <v>29</v>
      </c>
      <c r="R30" s="106">
        <f t="shared" si="8"/>
        <v>62</v>
      </c>
      <c r="S30" s="107">
        <f>SUM(Q30:R30)</f>
        <v>91</v>
      </c>
    </row>
    <row r="31" spans="1:19" ht="23.25" customHeight="1" x14ac:dyDescent="0.55000000000000004">
      <c r="A31" s="82" t="s">
        <v>317</v>
      </c>
      <c r="B31" s="106">
        <v>0</v>
      </c>
      <c r="C31" s="106">
        <v>0</v>
      </c>
      <c r="D31" s="107">
        <f>SUM(B31:C31)</f>
        <v>0</v>
      </c>
      <c r="E31" s="106">
        <v>0</v>
      </c>
      <c r="F31" s="106">
        <v>0</v>
      </c>
      <c r="G31" s="107">
        <f>SUM(E31:F31)</f>
        <v>0</v>
      </c>
      <c r="H31" s="106">
        <v>0</v>
      </c>
      <c r="I31" s="106">
        <v>0</v>
      </c>
      <c r="J31" s="107">
        <f>SUM(H31:I31)</f>
        <v>0</v>
      </c>
      <c r="K31" s="106">
        <v>3</v>
      </c>
      <c r="L31" s="106">
        <v>10</v>
      </c>
      <c r="M31" s="107">
        <f>SUM(K31:L31)</f>
        <v>13</v>
      </c>
      <c r="N31" s="106">
        <v>5</v>
      </c>
      <c r="O31" s="106">
        <v>2</v>
      </c>
      <c r="P31" s="107">
        <f>SUM(N31:O31)</f>
        <v>7</v>
      </c>
      <c r="Q31" s="106">
        <f t="shared" si="8"/>
        <v>8</v>
      </c>
      <c r="R31" s="106">
        <f t="shared" si="8"/>
        <v>12</v>
      </c>
      <c r="S31" s="107">
        <f>SUM(Q31:R31)</f>
        <v>20</v>
      </c>
    </row>
    <row r="32" spans="1:19" ht="23.25" customHeight="1" x14ac:dyDescent="0.55000000000000004">
      <c r="A32" s="82" t="s">
        <v>318</v>
      </c>
      <c r="B32" s="106">
        <v>17</v>
      </c>
      <c r="C32" s="106">
        <v>26</v>
      </c>
      <c r="D32" s="107">
        <f>SUM(B32:C32)</f>
        <v>43</v>
      </c>
      <c r="E32" s="106">
        <v>7</v>
      </c>
      <c r="F32" s="106">
        <v>15</v>
      </c>
      <c r="G32" s="107">
        <f>SUM(E32:F32)</f>
        <v>22</v>
      </c>
      <c r="H32" s="106">
        <v>13</v>
      </c>
      <c r="I32" s="106">
        <v>28</v>
      </c>
      <c r="J32" s="107">
        <f>SUM(H32:I32)</f>
        <v>41</v>
      </c>
      <c r="K32" s="106">
        <v>4</v>
      </c>
      <c r="L32" s="106">
        <v>29</v>
      </c>
      <c r="M32" s="107">
        <f>SUM(K32:L32)</f>
        <v>33</v>
      </c>
      <c r="N32" s="106">
        <v>4</v>
      </c>
      <c r="O32" s="106">
        <v>4</v>
      </c>
      <c r="P32" s="107">
        <f>SUM(N32:O32)</f>
        <v>8</v>
      </c>
      <c r="Q32" s="106">
        <f t="shared" si="8"/>
        <v>45</v>
      </c>
      <c r="R32" s="106">
        <f t="shared" si="8"/>
        <v>102</v>
      </c>
      <c r="S32" s="107">
        <f>SUM(Q32:R32)</f>
        <v>147</v>
      </c>
    </row>
    <row r="33" spans="1:19" ht="23.25" customHeight="1" x14ac:dyDescent="0.55000000000000004">
      <c r="A33" s="83" t="s">
        <v>6</v>
      </c>
      <c r="B33" s="48">
        <f>SUM(B29:B32)</f>
        <v>41</v>
      </c>
      <c r="C33" s="48">
        <f>SUM(C29:C32)</f>
        <v>67</v>
      </c>
      <c r="D33" s="48">
        <f>SUM(B33:C33)</f>
        <v>108</v>
      </c>
      <c r="E33" s="48">
        <f>SUM(E29:E32)</f>
        <v>23</v>
      </c>
      <c r="F33" s="48">
        <f>SUM(F29:F32)</f>
        <v>33</v>
      </c>
      <c r="G33" s="48">
        <f>SUM(E33:F33)</f>
        <v>56</v>
      </c>
      <c r="H33" s="48">
        <f>SUM(H29:H32)</f>
        <v>23</v>
      </c>
      <c r="I33" s="48">
        <f>SUM(I29:I32)</f>
        <v>60</v>
      </c>
      <c r="J33" s="48">
        <f>SUM(H33:I33)</f>
        <v>83</v>
      </c>
      <c r="K33" s="48">
        <f>SUM(K29:K32)</f>
        <v>11</v>
      </c>
      <c r="L33" s="48">
        <f>SUM(L29:L32)</f>
        <v>47</v>
      </c>
      <c r="M33" s="48">
        <f>SUM(K33:L33)</f>
        <v>58</v>
      </c>
      <c r="N33" s="48">
        <f>SUM(N29:N32)</f>
        <v>9</v>
      </c>
      <c r="O33" s="48">
        <f>SUM(O29:O32)</f>
        <v>6</v>
      </c>
      <c r="P33" s="48">
        <f>SUM(N33:O33)</f>
        <v>15</v>
      </c>
      <c r="Q33" s="48">
        <f t="shared" si="8"/>
        <v>107</v>
      </c>
      <c r="R33" s="48">
        <f t="shared" si="8"/>
        <v>213</v>
      </c>
      <c r="S33" s="48">
        <f>SUM(Q33:R33)</f>
        <v>320</v>
      </c>
    </row>
    <row r="35" spans="1:19" s="85" customFormat="1" ht="27" customHeight="1" x14ac:dyDescent="0.55000000000000004">
      <c r="A35" s="752" t="s">
        <v>88</v>
      </c>
      <c r="B35" s="752"/>
      <c r="C35" s="752"/>
      <c r="D35" s="752"/>
      <c r="E35" s="752"/>
      <c r="F35" s="752"/>
      <c r="G35" s="752"/>
      <c r="H35" s="752"/>
      <c r="I35" s="752"/>
      <c r="J35" s="752"/>
      <c r="K35" s="752"/>
      <c r="L35" s="752"/>
      <c r="M35" s="752"/>
      <c r="N35" s="752"/>
      <c r="O35" s="752"/>
      <c r="P35" s="752"/>
      <c r="Q35" s="752"/>
      <c r="R35" s="752"/>
      <c r="S35" s="752"/>
    </row>
    <row r="36" spans="1:19" s="85" customFormat="1" ht="27" customHeight="1" x14ac:dyDescent="0.55000000000000004">
      <c r="A36" s="752" t="s">
        <v>483</v>
      </c>
      <c r="B36" s="752"/>
      <c r="C36" s="752"/>
      <c r="D36" s="752"/>
      <c r="E36" s="752"/>
      <c r="F36" s="752"/>
      <c r="G36" s="752"/>
      <c r="H36" s="752"/>
      <c r="I36" s="752"/>
      <c r="J36" s="752"/>
      <c r="K36" s="752"/>
      <c r="L36" s="752"/>
      <c r="M36" s="752"/>
      <c r="N36" s="752"/>
      <c r="O36" s="752"/>
      <c r="P36" s="752"/>
      <c r="Q36" s="752"/>
      <c r="R36" s="752"/>
      <c r="S36" s="752"/>
    </row>
    <row r="37" spans="1:19" s="85" customFormat="1" ht="27" customHeight="1" x14ac:dyDescent="0.55000000000000004">
      <c r="A37" s="752" t="s">
        <v>91</v>
      </c>
      <c r="B37" s="752"/>
      <c r="C37" s="752"/>
      <c r="D37" s="752"/>
      <c r="E37" s="752"/>
      <c r="F37" s="752"/>
      <c r="G37" s="752"/>
      <c r="H37" s="752"/>
      <c r="I37" s="752"/>
      <c r="J37" s="752"/>
      <c r="K37" s="752"/>
      <c r="L37" s="752"/>
      <c r="M37" s="752"/>
      <c r="N37" s="752"/>
      <c r="O37" s="752"/>
      <c r="P37" s="752"/>
      <c r="Q37" s="752"/>
      <c r="R37" s="752"/>
      <c r="S37" s="752"/>
    </row>
    <row r="39" spans="1:19" s="86" customFormat="1" ht="23.25" customHeight="1" x14ac:dyDescent="0.55000000000000004">
      <c r="A39" s="808" t="s">
        <v>1</v>
      </c>
      <c r="B39" s="785" t="s">
        <v>2</v>
      </c>
      <c r="C39" s="786"/>
      <c r="D39" s="788"/>
      <c r="E39" s="785" t="s">
        <v>3</v>
      </c>
      <c r="F39" s="786"/>
      <c r="G39" s="788"/>
      <c r="H39" s="785" t="s">
        <v>8</v>
      </c>
      <c r="I39" s="786"/>
      <c r="J39" s="788"/>
      <c r="K39" s="785" t="s">
        <v>9</v>
      </c>
      <c r="L39" s="786"/>
      <c r="M39" s="788"/>
      <c r="N39" s="785" t="s">
        <v>10</v>
      </c>
      <c r="O39" s="786"/>
      <c r="P39" s="788"/>
      <c r="Q39" s="785" t="s">
        <v>7</v>
      </c>
      <c r="R39" s="786"/>
      <c r="S39" s="788"/>
    </row>
    <row r="40" spans="1:19" s="86" customFormat="1" ht="23.25" customHeight="1" x14ac:dyDescent="0.55000000000000004">
      <c r="A40" s="809"/>
      <c r="B40" s="33" t="s">
        <v>4</v>
      </c>
      <c r="C40" s="33" t="s">
        <v>5</v>
      </c>
      <c r="D40" s="33" t="s">
        <v>6</v>
      </c>
      <c r="E40" s="33" t="s">
        <v>4</v>
      </c>
      <c r="F40" s="33" t="s">
        <v>5</v>
      </c>
      <c r="G40" s="33" t="s">
        <v>6</v>
      </c>
      <c r="H40" s="33" t="s">
        <v>4</v>
      </c>
      <c r="I40" s="33" t="s">
        <v>5</v>
      </c>
      <c r="J40" s="33" t="s">
        <v>6</v>
      </c>
      <c r="K40" s="33" t="s">
        <v>4</v>
      </c>
      <c r="L40" s="33" t="s">
        <v>5</v>
      </c>
      <c r="M40" s="33" t="s">
        <v>6</v>
      </c>
      <c r="N40" s="33" t="s">
        <v>4</v>
      </c>
      <c r="O40" s="33" t="s">
        <v>5</v>
      </c>
      <c r="P40" s="33" t="s">
        <v>6</v>
      </c>
      <c r="Q40" s="33" t="s">
        <v>4</v>
      </c>
      <c r="R40" s="33" t="s">
        <v>5</v>
      </c>
      <c r="S40" s="33" t="s">
        <v>6</v>
      </c>
    </row>
    <row r="41" spans="1:19" ht="23.25" customHeight="1" x14ac:dyDescent="0.55000000000000004">
      <c r="A41" s="82" t="s">
        <v>319</v>
      </c>
      <c r="B41" s="379">
        <v>3</v>
      </c>
      <c r="C41" s="379">
        <v>33</v>
      </c>
      <c r="D41" s="378">
        <f t="shared" ref="D41:D47" si="9">SUM(B41:C41)</f>
        <v>36</v>
      </c>
      <c r="E41" s="379">
        <v>5</v>
      </c>
      <c r="F41" s="379">
        <v>33</v>
      </c>
      <c r="G41" s="378">
        <f t="shared" ref="G41:G47" si="10">SUM(E41:F41)</f>
        <v>38</v>
      </c>
      <c r="H41" s="379">
        <v>2</v>
      </c>
      <c r="I41" s="379">
        <v>61</v>
      </c>
      <c r="J41" s="378">
        <f t="shared" ref="J41:J47" si="11">SUM(H41:I41)</f>
        <v>63</v>
      </c>
      <c r="K41" s="379">
        <v>5</v>
      </c>
      <c r="L41" s="379">
        <v>30</v>
      </c>
      <c r="M41" s="378">
        <f t="shared" ref="M41:M47" si="12">SUM(K41:L41)</f>
        <v>35</v>
      </c>
      <c r="N41" s="379">
        <v>1</v>
      </c>
      <c r="O41" s="379">
        <v>1</v>
      </c>
      <c r="P41" s="378">
        <f t="shared" ref="P41:P47" si="13">SUM(N41:O41)</f>
        <v>2</v>
      </c>
      <c r="Q41" s="379">
        <f t="shared" ref="Q41:R47" si="14">SUM(B41,E41,H41,K41,N41)</f>
        <v>16</v>
      </c>
      <c r="R41" s="379">
        <f t="shared" si="14"/>
        <v>158</v>
      </c>
      <c r="S41" s="378">
        <f t="shared" ref="S41:S47" si="15">SUM(Q41:R41)</f>
        <v>174</v>
      </c>
    </row>
    <row r="42" spans="1:19" ht="23.25" customHeight="1" x14ac:dyDescent="0.55000000000000004">
      <c r="A42" s="82" t="s">
        <v>320</v>
      </c>
      <c r="B42" s="379">
        <v>19</v>
      </c>
      <c r="C42" s="379">
        <v>15</v>
      </c>
      <c r="D42" s="378">
        <f t="shared" si="9"/>
        <v>34</v>
      </c>
      <c r="E42" s="379">
        <v>29</v>
      </c>
      <c r="F42" s="379">
        <v>17</v>
      </c>
      <c r="G42" s="378">
        <f t="shared" si="10"/>
        <v>46</v>
      </c>
      <c r="H42" s="379">
        <v>21</v>
      </c>
      <c r="I42" s="379">
        <v>9</v>
      </c>
      <c r="J42" s="378">
        <f t="shared" si="11"/>
        <v>30</v>
      </c>
      <c r="K42" s="379">
        <v>15</v>
      </c>
      <c r="L42" s="379">
        <v>9</v>
      </c>
      <c r="M42" s="378">
        <f t="shared" si="12"/>
        <v>24</v>
      </c>
      <c r="N42" s="379">
        <v>3</v>
      </c>
      <c r="O42" s="379">
        <v>1</v>
      </c>
      <c r="P42" s="378">
        <f t="shared" si="13"/>
        <v>4</v>
      </c>
      <c r="Q42" s="379">
        <f t="shared" si="14"/>
        <v>87</v>
      </c>
      <c r="R42" s="379">
        <f t="shared" si="14"/>
        <v>51</v>
      </c>
      <c r="S42" s="378">
        <f t="shared" si="15"/>
        <v>138</v>
      </c>
    </row>
    <row r="43" spans="1:19" ht="23.25" customHeight="1" x14ac:dyDescent="0.55000000000000004">
      <c r="A43" s="82" t="s">
        <v>321</v>
      </c>
      <c r="B43" s="379">
        <v>0</v>
      </c>
      <c r="C43" s="379">
        <v>0</v>
      </c>
      <c r="D43" s="378">
        <f t="shared" si="9"/>
        <v>0</v>
      </c>
      <c r="E43" s="379">
        <v>0</v>
      </c>
      <c r="F43" s="379">
        <v>0</v>
      </c>
      <c r="G43" s="378">
        <f t="shared" si="10"/>
        <v>0</v>
      </c>
      <c r="H43" s="379">
        <v>0</v>
      </c>
      <c r="I43" s="379">
        <v>0</v>
      </c>
      <c r="J43" s="378">
        <f t="shared" si="11"/>
        <v>0</v>
      </c>
      <c r="K43" s="379">
        <v>4</v>
      </c>
      <c r="L43" s="379">
        <v>69</v>
      </c>
      <c r="M43" s="378">
        <f t="shared" si="12"/>
        <v>73</v>
      </c>
      <c r="N43" s="379">
        <v>1</v>
      </c>
      <c r="O43" s="379">
        <v>2</v>
      </c>
      <c r="P43" s="378">
        <f t="shared" si="13"/>
        <v>3</v>
      </c>
      <c r="Q43" s="379">
        <f t="shared" si="14"/>
        <v>5</v>
      </c>
      <c r="R43" s="379">
        <f t="shared" si="14"/>
        <v>71</v>
      </c>
      <c r="S43" s="378">
        <f t="shared" si="15"/>
        <v>76</v>
      </c>
    </row>
    <row r="44" spans="1:19" ht="23.25" customHeight="1" x14ac:dyDescent="0.55000000000000004">
      <c r="A44" s="82" t="s">
        <v>322</v>
      </c>
      <c r="B44" s="379">
        <v>0</v>
      </c>
      <c r="C44" s="379">
        <v>0</v>
      </c>
      <c r="D44" s="378">
        <f t="shared" si="9"/>
        <v>0</v>
      </c>
      <c r="E44" s="379">
        <v>0</v>
      </c>
      <c r="F44" s="379">
        <v>0</v>
      </c>
      <c r="G44" s="378">
        <f t="shared" si="10"/>
        <v>0</v>
      </c>
      <c r="H44" s="379">
        <v>0</v>
      </c>
      <c r="I44" s="379">
        <v>0</v>
      </c>
      <c r="J44" s="378">
        <f t="shared" si="11"/>
        <v>0</v>
      </c>
      <c r="K44" s="379">
        <v>10</v>
      </c>
      <c r="L44" s="379">
        <v>29</v>
      </c>
      <c r="M44" s="378">
        <f t="shared" si="12"/>
        <v>39</v>
      </c>
      <c r="N44" s="379">
        <v>3</v>
      </c>
      <c r="O44" s="379">
        <v>5</v>
      </c>
      <c r="P44" s="378">
        <f t="shared" si="13"/>
        <v>8</v>
      </c>
      <c r="Q44" s="379">
        <f t="shared" si="14"/>
        <v>13</v>
      </c>
      <c r="R44" s="379">
        <f t="shared" si="14"/>
        <v>34</v>
      </c>
      <c r="S44" s="378">
        <f t="shared" si="15"/>
        <v>47</v>
      </c>
    </row>
    <row r="45" spans="1:19" ht="23.25" customHeight="1" x14ac:dyDescent="0.55000000000000004">
      <c r="A45" s="82" t="s">
        <v>323</v>
      </c>
      <c r="B45" s="379">
        <v>9</v>
      </c>
      <c r="C45" s="379">
        <v>43</v>
      </c>
      <c r="D45" s="378">
        <f t="shared" si="9"/>
        <v>52</v>
      </c>
      <c r="E45" s="379">
        <v>5</v>
      </c>
      <c r="F45" s="379">
        <v>57</v>
      </c>
      <c r="G45" s="378">
        <f t="shared" si="10"/>
        <v>62</v>
      </c>
      <c r="H45" s="379">
        <v>8</v>
      </c>
      <c r="I45" s="379">
        <v>35</v>
      </c>
      <c r="J45" s="378">
        <f t="shared" si="11"/>
        <v>43</v>
      </c>
      <c r="K45" s="379">
        <v>0</v>
      </c>
      <c r="L45" s="379">
        <v>0</v>
      </c>
      <c r="M45" s="378">
        <f t="shared" si="12"/>
        <v>0</v>
      </c>
      <c r="N45" s="379">
        <v>0</v>
      </c>
      <c r="O45" s="379">
        <v>0</v>
      </c>
      <c r="P45" s="378">
        <f t="shared" si="13"/>
        <v>0</v>
      </c>
      <c r="Q45" s="379">
        <f t="shared" si="14"/>
        <v>22</v>
      </c>
      <c r="R45" s="379">
        <f t="shared" si="14"/>
        <v>135</v>
      </c>
      <c r="S45" s="378">
        <f t="shared" si="15"/>
        <v>157</v>
      </c>
    </row>
    <row r="46" spans="1:19" ht="23.25" customHeight="1" x14ac:dyDescent="0.55000000000000004">
      <c r="A46" s="82" t="s">
        <v>324</v>
      </c>
      <c r="B46" s="379">
        <v>1</v>
      </c>
      <c r="C46" s="379">
        <v>57</v>
      </c>
      <c r="D46" s="378">
        <f t="shared" si="9"/>
        <v>58</v>
      </c>
      <c r="E46" s="379">
        <v>4</v>
      </c>
      <c r="F46" s="379">
        <v>77</v>
      </c>
      <c r="G46" s="378">
        <f t="shared" si="10"/>
        <v>81</v>
      </c>
      <c r="H46" s="379">
        <v>5</v>
      </c>
      <c r="I46" s="379">
        <v>65</v>
      </c>
      <c r="J46" s="378">
        <f t="shared" si="11"/>
        <v>70</v>
      </c>
      <c r="K46" s="379">
        <v>0</v>
      </c>
      <c r="L46" s="379">
        <v>0</v>
      </c>
      <c r="M46" s="378">
        <f t="shared" si="12"/>
        <v>0</v>
      </c>
      <c r="N46" s="379">
        <v>0</v>
      </c>
      <c r="O46" s="379">
        <v>0</v>
      </c>
      <c r="P46" s="378">
        <f t="shared" si="13"/>
        <v>0</v>
      </c>
      <c r="Q46" s="379">
        <f t="shared" si="14"/>
        <v>10</v>
      </c>
      <c r="R46" s="379">
        <f t="shared" si="14"/>
        <v>199</v>
      </c>
      <c r="S46" s="378">
        <f t="shared" si="15"/>
        <v>209</v>
      </c>
    </row>
    <row r="47" spans="1:19" ht="26.25" customHeight="1" x14ac:dyDescent="0.55000000000000004">
      <c r="A47" s="83" t="s">
        <v>6</v>
      </c>
      <c r="B47" s="48">
        <f>SUM(B41:B46)</f>
        <v>32</v>
      </c>
      <c r="C47" s="48">
        <f>SUM(C41:C46)</f>
        <v>148</v>
      </c>
      <c r="D47" s="48">
        <f t="shared" si="9"/>
        <v>180</v>
      </c>
      <c r="E47" s="48">
        <f>SUM(E41:E46)</f>
        <v>43</v>
      </c>
      <c r="F47" s="48">
        <f>SUM(F41:F46)</f>
        <v>184</v>
      </c>
      <c r="G47" s="48">
        <f t="shared" si="10"/>
        <v>227</v>
      </c>
      <c r="H47" s="48">
        <f>SUM(H41:H46)</f>
        <v>36</v>
      </c>
      <c r="I47" s="48">
        <f>SUM(I41:I46)</f>
        <v>170</v>
      </c>
      <c r="J47" s="48">
        <f t="shared" si="11"/>
        <v>206</v>
      </c>
      <c r="K47" s="48">
        <f>SUM(K41:K46)</f>
        <v>34</v>
      </c>
      <c r="L47" s="48">
        <f>SUM(L41:L46)</f>
        <v>137</v>
      </c>
      <c r="M47" s="48">
        <f t="shared" si="12"/>
        <v>171</v>
      </c>
      <c r="N47" s="48">
        <f>SUM(N41:N46)</f>
        <v>8</v>
      </c>
      <c r="O47" s="48">
        <f>SUM(O41:O46)</f>
        <v>9</v>
      </c>
      <c r="P47" s="48">
        <f t="shared" si="13"/>
        <v>17</v>
      </c>
      <c r="Q47" s="48">
        <f t="shared" si="14"/>
        <v>153</v>
      </c>
      <c r="R47" s="48">
        <f t="shared" si="14"/>
        <v>648</v>
      </c>
      <c r="S47" s="48">
        <f t="shared" si="15"/>
        <v>801</v>
      </c>
    </row>
    <row r="48" spans="1:19" ht="26.25" customHeight="1" x14ac:dyDescent="0.55000000000000004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</row>
    <row r="50" spans="1:19" s="85" customFormat="1" ht="27" customHeight="1" x14ac:dyDescent="0.55000000000000004">
      <c r="A50" s="752" t="s">
        <v>88</v>
      </c>
      <c r="B50" s="752"/>
      <c r="C50" s="752"/>
      <c r="D50" s="752"/>
      <c r="E50" s="752"/>
      <c r="F50" s="752"/>
      <c r="G50" s="752"/>
      <c r="H50" s="752"/>
      <c r="I50" s="752"/>
      <c r="J50" s="752"/>
      <c r="K50" s="752"/>
      <c r="L50" s="752"/>
      <c r="M50" s="752"/>
      <c r="N50" s="752"/>
      <c r="O50" s="752"/>
      <c r="P50" s="752"/>
      <c r="Q50" s="752"/>
      <c r="R50" s="752"/>
      <c r="S50" s="752"/>
    </row>
    <row r="51" spans="1:19" s="85" customFormat="1" ht="27" customHeight="1" x14ac:dyDescent="0.55000000000000004">
      <c r="A51" s="752" t="s">
        <v>481</v>
      </c>
      <c r="B51" s="752"/>
      <c r="C51" s="752"/>
      <c r="D51" s="752"/>
      <c r="E51" s="752"/>
      <c r="F51" s="752"/>
      <c r="G51" s="752"/>
      <c r="H51" s="752"/>
      <c r="I51" s="752"/>
      <c r="J51" s="752"/>
      <c r="K51" s="752"/>
      <c r="L51" s="752"/>
      <c r="M51" s="752"/>
      <c r="N51" s="752"/>
      <c r="O51" s="752"/>
      <c r="P51" s="752"/>
      <c r="Q51" s="752"/>
      <c r="R51" s="752"/>
      <c r="S51" s="752"/>
    </row>
    <row r="52" spans="1:19" s="85" customFormat="1" ht="27" customHeight="1" x14ac:dyDescent="0.55000000000000004">
      <c r="A52" s="752" t="s">
        <v>92</v>
      </c>
      <c r="B52" s="752"/>
      <c r="C52" s="752"/>
      <c r="D52" s="752"/>
      <c r="E52" s="752"/>
      <c r="F52" s="752"/>
      <c r="G52" s="752"/>
      <c r="H52" s="752"/>
      <c r="I52" s="752"/>
      <c r="J52" s="752"/>
      <c r="K52" s="752"/>
      <c r="L52" s="752"/>
      <c r="M52" s="752"/>
      <c r="N52" s="752"/>
      <c r="O52" s="752"/>
      <c r="P52" s="752"/>
      <c r="Q52" s="752"/>
      <c r="R52" s="752"/>
      <c r="S52" s="752"/>
    </row>
    <row r="54" spans="1:19" s="86" customFormat="1" ht="23.25" customHeight="1" x14ac:dyDescent="0.55000000000000004">
      <c r="A54" s="808" t="s">
        <v>1</v>
      </c>
      <c r="B54" s="785" t="s">
        <v>2</v>
      </c>
      <c r="C54" s="786"/>
      <c r="D54" s="788"/>
      <c r="E54" s="785" t="s">
        <v>3</v>
      </c>
      <c r="F54" s="786"/>
      <c r="G54" s="788"/>
      <c r="H54" s="785" t="s">
        <v>8</v>
      </c>
      <c r="I54" s="786"/>
      <c r="J54" s="788"/>
      <c r="K54" s="785" t="s">
        <v>9</v>
      </c>
      <c r="L54" s="786"/>
      <c r="M54" s="788"/>
      <c r="N54" s="785" t="s">
        <v>10</v>
      </c>
      <c r="O54" s="786"/>
      <c r="P54" s="788"/>
      <c r="Q54" s="785" t="s">
        <v>7</v>
      </c>
      <c r="R54" s="786"/>
      <c r="S54" s="788"/>
    </row>
    <row r="55" spans="1:19" s="86" customFormat="1" ht="23.25" customHeight="1" x14ac:dyDescent="0.55000000000000004">
      <c r="A55" s="809"/>
      <c r="B55" s="33" t="s">
        <v>4</v>
      </c>
      <c r="C55" s="33" t="s">
        <v>5</v>
      </c>
      <c r="D55" s="33" t="s">
        <v>6</v>
      </c>
      <c r="E55" s="33" t="s">
        <v>4</v>
      </c>
      <c r="F55" s="33" t="s">
        <v>5</v>
      </c>
      <c r="G55" s="33" t="s">
        <v>6</v>
      </c>
      <c r="H55" s="33" t="s">
        <v>4</v>
      </c>
      <c r="I55" s="33" t="s">
        <v>5</v>
      </c>
      <c r="J55" s="33" t="s">
        <v>6</v>
      </c>
      <c r="K55" s="33" t="s">
        <v>4</v>
      </c>
      <c r="L55" s="33" t="s">
        <v>5</v>
      </c>
      <c r="M55" s="33" t="s">
        <v>6</v>
      </c>
      <c r="N55" s="33" t="s">
        <v>4</v>
      </c>
      <c r="O55" s="33" t="s">
        <v>5</v>
      </c>
      <c r="P55" s="33" t="s">
        <v>6</v>
      </c>
      <c r="Q55" s="33" t="s">
        <v>4</v>
      </c>
      <c r="R55" s="33" t="s">
        <v>5</v>
      </c>
      <c r="S55" s="33" t="s">
        <v>6</v>
      </c>
    </row>
    <row r="56" spans="1:19" ht="23.25" customHeight="1" x14ac:dyDescent="0.55000000000000004">
      <c r="A56" s="82" t="s">
        <v>325</v>
      </c>
      <c r="B56" s="379">
        <v>41</v>
      </c>
      <c r="C56" s="379">
        <v>50</v>
      </c>
      <c r="D56" s="378">
        <f>SUM(B56:C56)</f>
        <v>91</v>
      </c>
      <c r="E56" s="379">
        <v>37</v>
      </c>
      <c r="F56" s="379">
        <v>43</v>
      </c>
      <c r="G56" s="57">
        <f>SUM(E56:F56)</f>
        <v>80</v>
      </c>
      <c r="H56" s="28">
        <v>35</v>
      </c>
      <c r="I56" s="28">
        <v>33</v>
      </c>
      <c r="J56" s="57">
        <f>SUM(H56:I56)</f>
        <v>68</v>
      </c>
      <c r="K56" s="28">
        <v>27</v>
      </c>
      <c r="L56" s="28">
        <v>46</v>
      </c>
      <c r="M56" s="57">
        <f>SUM(K56:L56)</f>
        <v>73</v>
      </c>
      <c r="N56" s="28">
        <v>5</v>
      </c>
      <c r="O56" s="28">
        <v>6</v>
      </c>
      <c r="P56" s="378">
        <f>SUM(N56:O56)</f>
        <v>11</v>
      </c>
      <c r="Q56" s="379">
        <f>SUM(B56,E56,H56,K56,N56)</f>
        <v>145</v>
      </c>
      <c r="R56" s="379">
        <f>SUM(C56,F56,I56,L56,O56)</f>
        <v>178</v>
      </c>
      <c r="S56" s="378">
        <f>SUM(Q56:R56)</f>
        <v>323</v>
      </c>
    </row>
    <row r="57" spans="1:19" ht="23.25" customHeight="1" x14ac:dyDescent="0.55000000000000004">
      <c r="A57" s="82"/>
      <c r="B57" s="28"/>
      <c r="C57" s="28"/>
      <c r="D57" s="57"/>
      <c r="E57" s="28"/>
      <c r="F57" s="28"/>
      <c r="G57" s="57"/>
      <c r="H57" s="28"/>
      <c r="I57" s="28"/>
      <c r="J57" s="57"/>
      <c r="K57" s="28"/>
      <c r="L57" s="28"/>
      <c r="M57" s="57"/>
      <c r="N57" s="28"/>
      <c r="O57" s="28"/>
      <c r="P57" s="57"/>
      <c r="Q57" s="28"/>
      <c r="R57" s="28"/>
      <c r="S57" s="57"/>
    </row>
    <row r="58" spans="1:19" ht="30.75" customHeight="1" x14ac:dyDescent="0.55000000000000004">
      <c r="A58" s="83" t="s">
        <v>6</v>
      </c>
      <c r="B58" s="48">
        <f>SUM(B56:B57)</f>
        <v>41</v>
      </c>
      <c r="C58" s="48">
        <f>SUM(C56:C57)</f>
        <v>50</v>
      </c>
      <c r="D58" s="48">
        <f>SUM(B58:C58)</f>
        <v>91</v>
      </c>
      <c r="E58" s="48">
        <f>SUM(E56:E57)</f>
        <v>37</v>
      </c>
      <c r="F58" s="48">
        <f>SUM(F56:F57)</f>
        <v>43</v>
      </c>
      <c r="G58" s="48">
        <f>SUM(E58:F58)</f>
        <v>80</v>
      </c>
      <c r="H58" s="48">
        <f>SUM(H56:H57)</f>
        <v>35</v>
      </c>
      <c r="I58" s="48">
        <f>SUM(I56:I57)</f>
        <v>33</v>
      </c>
      <c r="J58" s="48">
        <f>SUM(H58:I58)</f>
        <v>68</v>
      </c>
      <c r="K58" s="48">
        <f>SUM(K56:K57)</f>
        <v>27</v>
      </c>
      <c r="L58" s="48">
        <f>SUM(L56:L57)</f>
        <v>46</v>
      </c>
      <c r="M58" s="48">
        <f>SUM(K58:L58)</f>
        <v>73</v>
      </c>
      <c r="N58" s="48">
        <f>SUM(N56:N57)</f>
        <v>5</v>
      </c>
      <c r="O58" s="48">
        <f>SUM(O56:O57)</f>
        <v>6</v>
      </c>
      <c r="P58" s="48">
        <f>SUM(N58:O58)</f>
        <v>11</v>
      </c>
      <c r="Q58" s="48">
        <f>SUM(B58,E58,H58,K58,N58)</f>
        <v>145</v>
      </c>
      <c r="R58" s="48">
        <f>SUM(C58,F58,I58,L58,O58)</f>
        <v>178</v>
      </c>
      <c r="S58" s="48">
        <f>SUM(Q58:R58)</f>
        <v>323</v>
      </c>
    </row>
    <row r="60" spans="1:19" s="85" customFormat="1" ht="27" customHeight="1" x14ac:dyDescent="0.55000000000000004">
      <c r="A60" s="752" t="s">
        <v>88</v>
      </c>
      <c r="B60" s="752"/>
      <c r="C60" s="752"/>
      <c r="D60" s="752"/>
      <c r="E60" s="752"/>
      <c r="F60" s="752"/>
      <c r="G60" s="752"/>
      <c r="H60" s="752"/>
      <c r="I60" s="752"/>
      <c r="J60" s="752"/>
      <c r="K60" s="752"/>
      <c r="L60" s="752"/>
      <c r="M60" s="752"/>
      <c r="N60" s="752"/>
      <c r="O60" s="752"/>
      <c r="P60" s="752"/>
      <c r="Q60" s="752"/>
      <c r="R60" s="752"/>
      <c r="S60" s="752"/>
    </row>
    <row r="61" spans="1:19" s="85" customFormat="1" ht="27" customHeight="1" x14ac:dyDescent="0.55000000000000004">
      <c r="A61" s="752" t="s">
        <v>481</v>
      </c>
      <c r="B61" s="752"/>
      <c r="C61" s="752"/>
      <c r="D61" s="752"/>
      <c r="E61" s="752"/>
      <c r="F61" s="752"/>
      <c r="G61" s="752"/>
      <c r="H61" s="752"/>
      <c r="I61" s="752"/>
      <c r="J61" s="752"/>
      <c r="K61" s="752"/>
      <c r="L61" s="752"/>
      <c r="M61" s="752"/>
      <c r="N61" s="752"/>
      <c r="O61" s="752"/>
      <c r="P61" s="752"/>
      <c r="Q61" s="752"/>
      <c r="R61" s="752"/>
      <c r="S61" s="752"/>
    </row>
    <row r="62" spans="1:19" s="85" customFormat="1" ht="27" customHeight="1" x14ac:dyDescent="0.55000000000000004">
      <c r="A62" s="752" t="s">
        <v>178</v>
      </c>
      <c r="B62" s="752"/>
      <c r="C62" s="752"/>
      <c r="D62" s="752"/>
      <c r="E62" s="752"/>
      <c r="F62" s="752"/>
      <c r="G62" s="752"/>
      <c r="H62" s="752"/>
      <c r="I62" s="752"/>
      <c r="J62" s="752"/>
      <c r="K62" s="752"/>
      <c r="L62" s="752"/>
      <c r="M62" s="752"/>
      <c r="N62" s="752"/>
      <c r="O62" s="752"/>
      <c r="P62" s="752"/>
      <c r="Q62" s="752"/>
      <c r="R62" s="752"/>
      <c r="S62" s="752"/>
    </row>
    <row r="64" spans="1:19" s="86" customFormat="1" ht="23.25" customHeight="1" x14ac:dyDescent="0.55000000000000004">
      <c r="A64" s="808" t="s">
        <v>1</v>
      </c>
      <c r="B64" s="785" t="s">
        <v>2</v>
      </c>
      <c r="C64" s="786"/>
      <c r="D64" s="788"/>
      <c r="E64" s="785" t="s">
        <v>3</v>
      </c>
      <c r="F64" s="786"/>
      <c r="G64" s="788"/>
      <c r="H64" s="785" t="s">
        <v>8</v>
      </c>
      <c r="I64" s="786"/>
      <c r="J64" s="788"/>
      <c r="K64" s="785" t="s">
        <v>9</v>
      </c>
      <c r="L64" s="786"/>
      <c r="M64" s="788"/>
      <c r="N64" s="785" t="s">
        <v>10</v>
      </c>
      <c r="O64" s="786"/>
      <c r="P64" s="788"/>
      <c r="Q64" s="785" t="s">
        <v>7</v>
      </c>
      <c r="R64" s="786"/>
      <c r="S64" s="788"/>
    </row>
    <row r="65" spans="1:19" s="86" customFormat="1" ht="23.25" customHeight="1" x14ac:dyDescent="0.55000000000000004">
      <c r="A65" s="809"/>
      <c r="B65" s="33" t="s">
        <v>4</v>
      </c>
      <c r="C65" s="33" t="s">
        <v>5</v>
      </c>
      <c r="D65" s="33" t="s">
        <v>6</v>
      </c>
      <c r="E65" s="33" t="s">
        <v>4</v>
      </c>
      <c r="F65" s="33" t="s">
        <v>5</v>
      </c>
      <c r="G65" s="33" t="s">
        <v>6</v>
      </c>
      <c r="H65" s="33" t="s">
        <v>4</v>
      </c>
      <c r="I65" s="33" t="s">
        <v>5</v>
      </c>
      <c r="J65" s="33" t="s">
        <v>6</v>
      </c>
      <c r="K65" s="33" t="s">
        <v>4</v>
      </c>
      <c r="L65" s="33" t="s">
        <v>5</v>
      </c>
      <c r="M65" s="33" t="s">
        <v>6</v>
      </c>
      <c r="N65" s="33" t="s">
        <v>4</v>
      </c>
      <c r="O65" s="33" t="s">
        <v>5</v>
      </c>
      <c r="P65" s="33" t="s">
        <v>6</v>
      </c>
      <c r="Q65" s="33" t="s">
        <v>4</v>
      </c>
      <c r="R65" s="33" t="s">
        <v>5</v>
      </c>
      <c r="S65" s="33" t="s">
        <v>6</v>
      </c>
    </row>
    <row r="66" spans="1:19" s="374" customFormat="1" ht="23.25" customHeight="1" x14ac:dyDescent="0.55000000000000004">
      <c r="A66" s="380" t="s">
        <v>326</v>
      </c>
      <c r="B66" s="379">
        <v>10</v>
      </c>
      <c r="C66" s="379">
        <v>8</v>
      </c>
      <c r="D66" s="378">
        <f>SUM(B66:C66)</f>
        <v>18</v>
      </c>
      <c r="E66" s="379">
        <v>12</v>
      </c>
      <c r="F66" s="379">
        <v>8</v>
      </c>
      <c r="G66" s="378">
        <f>SUM(E66:F66)</f>
        <v>20</v>
      </c>
      <c r="H66" s="379">
        <v>10</v>
      </c>
      <c r="I66" s="379">
        <v>5</v>
      </c>
      <c r="J66" s="378">
        <f>SUM(H66:I66)</f>
        <v>15</v>
      </c>
      <c r="K66" s="379">
        <v>0</v>
      </c>
      <c r="L66" s="379">
        <v>0</v>
      </c>
      <c r="M66" s="378">
        <f>SUM(K66:L66)</f>
        <v>0</v>
      </c>
      <c r="N66" s="379">
        <v>0</v>
      </c>
      <c r="O66" s="379">
        <v>0</v>
      </c>
      <c r="P66" s="378">
        <f>SUM(N66:O66)</f>
        <v>0</v>
      </c>
      <c r="Q66" s="379">
        <f>SUM(B66,E66,H66,K66,N66)</f>
        <v>32</v>
      </c>
      <c r="R66" s="379">
        <f>SUM(C66,F66,I66,L66,O66)</f>
        <v>21</v>
      </c>
      <c r="S66" s="378">
        <f>SUM(Q66:R66)</f>
        <v>53</v>
      </c>
    </row>
    <row r="67" spans="1:19" s="374" customFormat="1" ht="23.25" customHeight="1" x14ac:dyDescent="0.55000000000000004">
      <c r="A67" s="377" t="s">
        <v>327</v>
      </c>
      <c r="B67" s="379">
        <v>2</v>
      </c>
      <c r="C67" s="379">
        <v>10</v>
      </c>
      <c r="D67" s="378">
        <f>SUM(B67:C67)</f>
        <v>12</v>
      </c>
      <c r="E67" s="379">
        <v>5</v>
      </c>
      <c r="F67" s="379">
        <v>16</v>
      </c>
      <c r="G67" s="378">
        <f>SUM(E67:F67)</f>
        <v>21</v>
      </c>
      <c r="H67" s="379">
        <v>2</v>
      </c>
      <c r="I67" s="379">
        <v>4</v>
      </c>
      <c r="J67" s="378">
        <f>SUM(H67:I67)</f>
        <v>6</v>
      </c>
      <c r="K67" s="379">
        <v>0</v>
      </c>
      <c r="L67" s="379">
        <v>0</v>
      </c>
      <c r="M67" s="378">
        <f>SUM(K67:L67)</f>
        <v>0</v>
      </c>
      <c r="N67" s="379">
        <v>0</v>
      </c>
      <c r="O67" s="379">
        <v>0</v>
      </c>
      <c r="P67" s="378">
        <f>SUM(N67:O67)</f>
        <v>0</v>
      </c>
      <c r="Q67" s="379">
        <f>SUM(B67,E67,H67,K67,N67)</f>
        <v>9</v>
      </c>
      <c r="R67" s="379">
        <f>SUM(C67,F67,I67,L67,O67)</f>
        <v>30</v>
      </c>
      <c r="S67" s="378">
        <f>SUM(Q67:R67)</f>
        <v>39</v>
      </c>
    </row>
    <row r="68" spans="1:19" s="374" customFormat="1" ht="23.25" customHeight="1" x14ac:dyDescent="0.55000000000000004">
      <c r="A68" s="381"/>
      <c r="B68" s="379"/>
      <c r="C68" s="379"/>
      <c r="D68" s="378"/>
      <c r="E68" s="379"/>
      <c r="F68" s="379"/>
      <c r="G68" s="378"/>
      <c r="H68" s="379"/>
      <c r="I68" s="379"/>
      <c r="J68" s="378"/>
      <c r="K68" s="379"/>
      <c r="L68" s="379"/>
      <c r="M68" s="378"/>
      <c r="N68" s="379"/>
      <c r="O68" s="379"/>
      <c r="P68" s="378"/>
      <c r="Q68" s="379"/>
      <c r="R68" s="379"/>
      <c r="S68" s="378"/>
    </row>
    <row r="69" spans="1:19" ht="30.75" customHeight="1" x14ac:dyDescent="0.55000000000000004">
      <c r="A69" s="83" t="s">
        <v>6</v>
      </c>
      <c r="B69" s="48">
        <f>SUM(B66:B67)</f>
        <v>12</v>
      </c>
      <c r="C69" s="48">
        <f>SUM(C66:C67)</f>
        <v>18</v>
      </c>
      <c r="D69" s="48">
        <f>SUM(B69:C69)</f>
        <v>30</v>
      </c>
      <c r="E69" s="48">
        <f>SUM(E66:E67)</f>
        <v>17</v>
      </c>
      <c r="F69" s="48">
        <f>SUM(F66:F67)</f>
        <v>24</v>
      </c>
      <c r="G69" s="48">
        <f>SUM(E69:F69)</f>
        <v>41</v>
      </c>
      <c r="H69" s="48">
        <f>SUM(H66:H67)</f>
        <v>12</v>
      </c>
      <c r="I69" s="48">
        <f>SUM(I66:I67)</f>
        <v>9</v>
      </c>
      <c r="J69" s="48">
        <f>SUM(H69:I69)</f>
        <v>21</v>
      </c>
      <c r="K69" s="48">
        <f>SUM(K66:K67)</f>
        <v>0</v>
      </c>
      <c r="L69" s="48">
        <f>SUM(L66:L67)</f>
        <v>0</v>
      </c>
      <c r="M69" s="48">
        <f>SUM(K69:L69)</f>
        <v>0</v>
      </c>
      <c r="N69" s="48">
        <f>SUM(N66:N67)</f>
        <v>0</v>
      </c>
      <c r="O69" s="48">
        <f>SUM(O66:O67)</f>
        <v>0</v>
      </c>
      <c r="P69" s="48">
        <f>SUM(N69:O69)</f>
        <v>0</v>
      </c>
      <c r="Q69" s="48">
        <f>SUM(B69,E69,H69,K69,N69)</f>
        <v>41</v>
      </c>
      <c r="R69" s="48">
        <f>SUM(C69,F69,I69,L69,O69)</f>
        <v>51</v>
      </c>
      <c r="S69" s="48">
        <f>SUM(Q69:R69)</f>
        <v>92</v>
      </c>
    </row>
    <row r="70" spans="1:19" ht="23.25" customHeight="1" x14ac:dyDescent="0.55000000000000004">
      <c r="A70" s="148"/>
    </row>
    <row r="71" spans="1:19" s="85" customFormat="1" ht="27" customHeight="1" x14ac:dyDescent="0.55000000000000004">
      <c r="A71" s="752" t="s">
        <v>88</v>
      </c>
      <c r="B71" s="752"/>
      <c r="C71" s="752"/>
      <c r="D71" s="752"/>
      <c r="E71" s="752"/>
      <c r="F71" s="752"/>
      <c r="G71" s="752"/>
      <c r="H71" s="752"/>
      <c r="I71" s="752"/>
      <c r="J71" s="752"/>
      <c r="K71" s="752"/>
      <c r="L71" s="752"/>
      <c r="M71" s="752"/>
      <c r="N71" s="752"/>
      <c r="O71" s="752"/>
      <c r="P71" s="752"/>
      <c r="Q71" s="752"/>
      <c r="R71" s="752"/>
      <c r="S71" s="752"/>
    </row>
    <row r="72" spans="1:19" s="85" customFormat="1" ht="27" customHeight="1" x14ac:dyDescent="0.55000000000000004">
      <c r="A72" s="752" t="s">
        <v>481</v>
      </c>
      <c r="B72" s="752"/>
      <c r="C72" s="752"/>
      <c r="D72" s="752"/>
      <c r="E72" s="752"/>
      <c r="F72" s="752"/>
      <c r="G72" s="752"/>
      <c r="H72" s="752"/>
      <c r="I72" s="752"/>
      <c r="J72" s="752"/>
      <c r="K72" s="752"/>
      <c r="L72" s="752"/>
      <c r="M72" s="752"/>
      <c r="N72" s="752"/>
      <c r="O72" s="752"/>
      <c r="P72" s="752"/>
      <c r="Q72" s="752"/>
      <c r="R72" s="752"/>
      <c r="S72" s="752"/>
    </row>
    <row r="73" spans="1:19" s="85" customFormat="1" ht="27" customHeight="1" x14ac:dyDescent="0.55000000000000004">
      <c r="A73" s="752" t="s">
        <v>328</v>
      </c>
      <c r="B73" s="752"/>
      <c r="C73" s="752"/>
      <c r="D73" s="752"/>
      <c r="E73" s="752"/>
      <c r="F73" s="752"/>
      <c r="G73" s="752"/>
      <c r="H73" s="752"/>
      <c r="I73" s="752"/>
      <c r="J73" s="752"/>
      <c r="K73" s="752"/>
      <c r="L73" s="752"/>
      <c r="M73" s="752"/>
      <c r="N73" s="752"/>
      <c r="O73" s="752"/>
      <c r="P73" s="752"/>
      <c r="Q73" s="752"/>
      <c r="R73" s="752"/>
      <c r="S73" s="752"/>
    </row>
    <row r="75" spans="1:19" s="86" customFormat="1" ht="23.25" customHeight="1" x14ac:dyDescent="0.55000000000000004">
      <c r="A75" s="808" t="s">
        <v>1</v>
      </c>
      <c r="B75" s="785" t="s">
        <v>2</v>
      </c>
      <c r="C75" s="786"/>
      <c r="D75" s="788"/>
      <c r="E75" s="785" t="s">
        <v>3</v>
      </c>
      <c r="F75" s="786"/>
      <c r="G75" s="788"/>
      <c r="H75" s="785" t="s">
        <v>8</v>
      </c>
      <c r="I75" s="786"/>
      <c r="J75" s="788"/>
      <c r="K75" s="785" t="s">
        <v>9</v>
      </c>
      <c r="L75" s="786"/>
      <c r="M75" s="788"/>
      <c r="N75" s="785" t="s">
        <v>10</v>
      </c>
      <c r="O75" s="786"/>
      <c r="P75" s="788"/>
      <c r="Q75" s="785" t="s">
        <v>7</v>
      </c>
      <c r="R75" s="786"/>
      <c r="S75" s="788"/>
    </row>
    <row r="76" spans="1:19" s="86" customFormat="1" ht="23.25" customHeight="1" x14ac:dyDescent="0.55000000000000004">
      <c r="A76" s="809"/>
      <c r="B76" s="33" t="s">
        <v>4</v>
      </c>
      <c r="C76" s="33" t="s">
        <v>5</v>
      </c>
      <c r="D76" s="33" t="s">
        <v>6</v>
      </c>
      <c r="E76" s="33" t="s">
        <v>4</v>
      </c>
      <c r="F76" s="33" t="s">
        <v>5</v>
      </c>
      <c r="G76" s="33" t="s">
        <v>6</v>
      </c>
      <c r="H76" s="33" t="s">
        <v>4</v>
      </c>
      <c r="I76" s="33" t="s">
        <v>5</v>
      </c>
      <c r="J76" s="33" t="s">
        <v>6</v>
      </c>
      <c r="K76" s="33" t="s">
        <v>4</v>
      </c>
      <c r="L76" s="33" t="s">
        <v>5</v>
      </c>
      <c r="M76" s="33" t="s">
        <v>6</v>
      </c>
      <c r="N76" s="33" t="s">
        <v>4</v>
      </c>
      <c r="O76" s="33" t="s">
        <v>5</v>
      </c>
      <c r="P76" s="33" t="s">
        <v>6</v>
      </c>
      <c r="Q76" s="33" t="s">
        <v>4</v>
      </c>
      <c r="R76" s="33" t="s">
        <v>5</v>
      </c>
      <c r="S76" s="33" t="s">
        <v>6</v>
      </c>
    </row>
    <row r="77" spans="1:19" s="374" customFormat="1" ht="23.25" customHeight="1" x14ac:dyDescent="0.55000000000000004">
      <c r="A77" s="380" t="s">
        <v>482</v>
      </c>
      <c r="B77" s="379">
        <v>5</v>
      </c>
      <c r="C77" s="379">
        <v>47</v>
      </c>
      <c r="D77" s="378">
        <f>SUM(B77:C77)</f>
        <v>52</v>
      </c>
      <c r="E77" s="379">
        <v>2</v>
      </c>
      <c r="F77" s="379">
        <v>59</v>
      </c>
      <c r="G77" s="378">
        <f>SUM(E77:F77)</f>
        <v>61</v>
      </c>
      <c r="H77" s="379">
        <v>0</v>
      </c>
      <c r="I77" s="379">
        <v>0</v>
      </c>
      <c r="J77" s="378">
        <f>SUM(H77:I77)</f>
        <v>0</v>
      </c>
      <c r="K77" s="379">
        <v>0</v>
      </c>
      <c r="L77" s="379">
        <v>0</v>
      </c>
      <c r="M77" s="378">
        <f>SUM(K77:L77)</f>
        <v>0</v>
      </c>
      <c r="N77" s="379">
        <v>0</v>
      </c>
      <c r="O77" s="379">
        <v>0</v>
      </c>
      <c r="P77" s="378">
        <f>SUM(N77:O77)</f>
        <v>0</v>
      </c>
      <c r="Q77" s="379">
        <f>SUM(B77,E77,H77,K77,N77)</f>
        <v>7</v>
      </c>
      <c r="R77" s="379">
        <f>SUM(C77,F77,I77,L77,O77)</f>
        <v>106</v>
      </c>
      <c r="S77" s="378">
        <f>SUM(Q77:R77)</f>
        <v>113</v>
      </c>
    </row>
    <row r="78" spans="1:19" ht="23.25" customHeight="1" x14ac:dyDescent="0.55000000000000004">
      <c r="A78" s="147"/>
      <c r="B78" s="28"/>
      <c r="C78" s="28"/>
      <c r="D78" s="57"/>
      <c r="E78" s="28"/>
      <c r="F78" s="28"/>
      <c r="G78" s="57"/>
      <c r="H78" s="28"/>
      <c r="I78" s="28"/>
      <c r="J78" s="57"/>
      <c r="K78" s="28"/>
      <c r="L78" s="28"/>
      <c r="M78" s="57"/>
      <c r="N78" s="28"/>
      <c r="O78" s="28"/>
      <c r="P78" s="57"/>
      <c r="Q78" s="28"/>
      <c r="R78" s="28"/>
      <c r="S78" s="57"/>
    </row>
    <row r="79" spans="1:19" ht="30.75" customHeight="1" x14ac:dyDescent="0.55000000000000004">
      <c r="A79" s="83" t="s">
        <v>6</v>
      </c>
      <c r="B79" s="48">
        <f>SUM(B77:B77)</f>
        <v>5</v>
      </c>
      <c r="C79" s="48">
        <f>SUM(C77:C77)</f>
        <v>47</v>
      </c>
      <c r="D79" s="48">
        <f>SUM(B79:C79)</f>
        <v>52</v>
      </c>
      <c r="E79" s="48">
        <f>SUM(E77:E77)</f>
        <v>2</v>
      </c>
      <c r="F79" s="48">
        <f>SUM(F77:F77)</f>
        <v>59</v>
      </c>
      <c r="G79" s="48">
        <f>SUM(E79:F79)</f>
        <v>61</v>
      </c>
      <c r="H79" s="48">
        <f>SUM(H77:H77)</f>
        <v>0</v>
      </c>
      <c r="I79" s="48">
        <f>SUM(I77:I77)</f>
        <v>0</v>
      </c>
      <c r="J79" s="48">
        <f>SUM(H79:I79)</f>
        <v>0</v>
      </c>
      <c r="K79" s="48">
        <f>SUM(K77:K77)</f>
        <v>0</v>
      </c>
      <c r="L79" s="48">
        <f>SUM(L77:L77)</f>
        <v>0</v>
      </c>
      <c r="M79" s="48">
        <f>SUM(K79:L79)</f>
        <v>0</v>
      </c>
      <c r="N79" s="48">
        <f>SUM(N77:N77)</f>
        <v>0</v>
      </c>
      <c r="O79" s="48">
        <f>SUM(O77:O77)</f>
        <v>0</v>
      </c>
      <c r="P79" s="48">
        <f>SUM(N79:O79)</f>
        <v>0</v>
      </c>
      <c r="Q79" s="48">
        <f>SUM(B79,E79,H79,K79,N79)</f>
        <v>7</v>
      </c>
      <c r="R79" s="48">
        <f>SUM(C79,F79,I79,L79,O79)</f>
        <v>106</v>
      </c>
      <c r="S79" s="48">
        <f>SUM(Q79:R79)</f>
        <v>113</v>
      </c>
    </row>
    <row r="80" spans="1:19" ht="23.25" customHeight="1" x14ac:dyDescent="0.55000000000000004">
      <c r="A80" s="148"/>
    </row>
    <row r="81" spans="1:19" s="85" customFormat="1" ht="27" customHeight="1" x14ac:dyDescent="0.55000000000000004">
      <c r="A81" s="752" t="s">
        <v>88</v>
      </c>
      <c r="B81" s="752"/>
      <c r="C81" s="752"/>
      <c r="D81" s="752"/>
      <c r="E81" s="752"/>
      <c r="F81" s="752"/>
      <c r="G81" s="752"/>
      <c r="H81" s="752"/>
      <c r="I81" s="752"/>
      <c r="J81" s="752"/>
      <c r="K81" s="752"/>
      <c r="L81" s="752"/>
      <c r="M81" s="752"/>
      <c r="N81" s="752"/>
      <c r="O81" s="752"/>
      <c r="P81" s="752"/>
      <c r="Q81" s="752"/>
      <c r="R81" s="752"/>
      <c r="S81" s="752"/>
    </row>
    <row r="82" spans="1:19" s="85" customFormat="1" ht="27" customHeight="1" x14ac:dyDescent="0.55000000000000004">
      <c r="A82" s="752" t="s">
        <v>481</v>
      </c>
      <c r="B82" s="752"/>
      <c r="C82" s="752"/>
      <c r="D82" s="752"/>
      <c r="E82" s="752"/>
      <c r="F82" s="752"/>
      <c r="G82" s="752"/>
      <c r="H82" s="752"/>
      <c r="I82" s="752"/>
      <c r="J82" s="752"/>
      <c r="K82" s="752"/>
      <c r="L82" s="752"/>
      <c r="M82" s="752"/>
      <c r="N82" s="752"/>
      <c r="O82" s="752"/>
      <c r="P82" s="752"/>
      <c r="Q82" s="752"/>
      <c r="R82" s="752"/>
      <c r="S82" s="752"/>
    </row>
    <row r="83" spans="1:19" s="85" customFormat="1" ht="27" customHeight="1" x14ac:dyDescent="0.55000000000000004">
      <c r="A83" s="752" t="s">
        <v>329</v>
      </c>
      <c r="B83" s="752"/>
      <c r="C83" s="752"/>
      <c r="D83" s="752"/>
      <c r="E83" s="752"/>
      <c r="F83" s="752"/>
      <c r="G83" s="752"/>
      <c r="H83" s="752"/>
      <c r="I83" s="752"/>
      <c r="J83" s="752"/>
      <c r="K83" s="752"/>
      <c r="L83" s="752"/>
      <c r="M83" s="752"/>
      <c r="N83" s="752"/>
      <c r="O83" s="752"/>
      <c r="P83" s="752"/>
      <c r="Q83" s="752"/>
      <c r="R83" s="752"/>
      <c r="S83" s="752"/>
    </row>
    <row r="85" spans="1:19" s="86" customFormat="1" ht="23.25" customHeight="1" x14ac:dyDescent="0.55000000000000004">
      <c r="A85" s="808" t="s">
        <v>1</v>
      </c>
      <c r="B85" s="785" t="s">
        <v>2</v>
      </c>
      <c r="C85" s="786"/>
      <c r="D85" s="788"/>
      <c r="E85" s="785" t="s">
        <v>3</v>
      </c>
      <c r="F85" s="786"/>
      <c r="G85" s="788"/>
      <c r="H85" s="785" t="s">
        <v>8</v>
      </c>
      <c r="I85" s="786"/>
      <c r="J85" s="788"/>
      <c r="K85" s="785" t="s">
        <v>9</v>
      </c>
      <c r="L85" s="786"/>
      <c r="M85" s="788"/>
      <c r="N85" s="785" t="s">
        <v>10</v>
      </c>
      <c r="O85" s="786"/>
      <c r="P85" s="788"/>
      <c r="Q85" s="785" t="s">
        <v>7</v>
      </c>
      <c r="R85" s="786"/>
      <c r="S85" s="788"/>
    </row>
    <row r="86" spans="1:19" s="86" customFormat="1" ht="23.25" customHeight="1" x14ac:dyDescent="0.55000000000000004">
      <c r="A86" s="809"/>
      <c r="B86" s="33" t="s">
        <v>4</v>
      </c>
      <c r="C86" s="33" t="s">
        <v>5</v>
      </c>
      <c r="D86" s="33" t="s">
        <v>6</v>
      </c>
      <c r="E86" s="33" t="s">
        <v>4</v>
      </c>
      <c r="F86" s="33" t="s">
        <v>5</v>
      </c>
      <c r="G86" s="33" t="s">
        <v>6</v>
      </c>
      <c r="H86" s="33" t="s">
        <v>4</v>
      </c>
      <c r="I86" s="33" t="s">
        <v>5</v>
      </c>
      <c r="J86" s="33" t="s">
        <v>6</v>
      </c>
      <c r="K86" s="33" t="s">
        <v>4</v>
      </c>
      <c r="L86" s="33" t="s">
        <v>5</v>
      </c>
      <c r="M86" s="33" t="s">
        <v>6</v>
      </c>
      <c r="N86" s="33" t="s">
        <v>4</v>
      </c>
      <c r="O86" s="33" t="s">
        <v>5</v>
      </c>
      <c r="P86" s="33" t="s">
        <v>6</v>
      </c>
      <c r="Q86" s="33" t="s">
        <v>4</v>
      </c>
      <c r="R86" s="33" t="s">
        <v>5</v>
      </c>
      <c r="S86" s="33" t="s">
        <v>6</v>
      </c>
    </row>
    <row r="87" spans="1:19" s="374" customFormat="1" ht="23.25" customHeight="1" x14ac:dyDescent="0.55000000000000004">
      <c r="A87" s="377" t="s">
        <v>480</v>
      </c>
      <c r="B87" s="376">
        <v>3</v>
      </c>
      <c r="C87" s="376">
        <v>25</v>
      </c>
      <c r="D87" s="375">
        <f>SUM(B87:C87)</f>
        <v>28</v>
      </c>
      <c r="E87" s="376">
        <v>0</v>
      </c>
      <c r="F87" s="376">
        <v>17</v>
      </c>
      <c r="G87" s="375">
        <f>SUM(E87:F87)</f>
        <v>17</v>
      </c>
      <c r="H87" s="376">
        <v>4</v>
      </c>
      <c r="I87" s="376">
        <v>26</v>
      </c>
      <c r="J87" s="375">
        <f>SUM(H87:I87)</f>
        <v>30</v>
      </c>
      <c r="K87" s="376">
        <v>1</v>
      </c>
      <c r="L87" s="376">
        <v>16</v>
      </c>
      <c r="M87" s="375">
        <f>SUM(K87:L87)</f>
        <v>17</v>
      </c>
      <c r="N87" s="376">
        <v>1</v>
      </c>
      <c r="O87" s="376">
        <v>3</v>
      </c>
      <c r="P87" s="375">
        <f>SUM(N87:O87)</f>
        <v>4</v>
      </c>
      <c r="Q87" s="376">
        <f>SUM(B87,E87,H87,K87,N87)</f>
        <v>9</v>
      </c>
      <c r="R87" s="376">
        <f>SUM(C87,F87,I87,L87,O87)</f>
        <v>87</v>
      </c>
      <c r="S87" s="375">
        <f>SUM(Q87:R87)</f>
        <v>96</v>
      </c>
    </row>
    <row r="88" spans="1:19" ht="23.25" customHeight="1" x14ac:dyDescent="0.55000000000000004">
      <c r="A88" s="147"/>
      <c r="B88" s="28"/>
      <c r="C88" s="28"/>
      <c r="D88" s="57"/>
      <c r="E88" s="28"/>
      <c r="F88" s="28"/>
      <c r="G88" s="57"/>
      <c r="H88" s="28"/>
      <c r="I88" s="28"/>
      <c r="J88" s="57"/>
      <c r="K88" s="28"/>
      <c r="L88" s="28"/>
      <c r="M88" s="57"/>
      <c r="N88" s="28"/>
      <c r="O88" s="28"/>
      <c r="P88" s="57"/>
      <c r="Q88" s="28"/>
      <c r="R88" s="28"/>
      <c r="S88" s="57"/>
    </row>
    <row r="89" spans="1:19" ht="30.75" customHeight="1" x14ac:dyDescent="0.55000000000000004">
      <c r="A89" s="83" t="s">
        <v>6</v>
      </c>
      <c r="B89" s="48">
        <f>SUM(B87:B88)</f>
        <v>3</v>
      </c>
      <c r="C89" s="48">
        <f>SUM(C87:C88)</f>
        <v>25</v>
      </c>
      <c r="D89" s="48">
        <f>SUM(B89:C89)</f>
        <v>28</v>
      </c>
      <c r="E89" s="48">
        <f>SUM(E87:E88)</f>
        <v>0</v>
      </c>
      <c r="F89" s="48">
        <f>SUM(F87:F88)</f>
        <v>17</v>
      </c>
      <c r="G89" s="48">
        <f>SUM(E89:F89)</f>
        <v>17</v>
      </c>
      <c r="H89" s="48">
        <f>SUM(H87:H88)</f>
        <v>4</v>
      </c>
      <c r="I89" s="48">
        <f>SUM(I87:I88)</f>
        <v>26</v>
      </c>
      <c r="J89" s="48">
        <f>SUM(H89:I89)</f>
        <v>30</v>
      </c>
      <c r="K89" s="48">
        <f>SUM(K87:K88)</f>
        <v>1</v>
      </c>
      <c r="L89" s="48">
        <f>SUM(L87:L88)</f>
        <v>16</v>
      </c>
      <c r="M89" s="48">
        <f>SUM(K89:L89)</f>
        <v>17</v>
      </c>
      <c r="N89" s="48">
        <f>SUM(N87:N88)</f>
        <v>1</v>
      </c>
      <c r="O89" s="48">
        <f>SUM(O87:O88)</f>
        <v>3</v>
      </c>
      <c r="P89" s="48">
        <f>SUM(N89:O89)</f>
        <v>4</v>
      </c>
      <c r="Q89" s="48">
        <f>SUM(B89,E89,H89,K89,N89)</f>
        <v>9</v>
      </c>
      <c r="R89" s="48">
        <f>SUM(C89,F89,I89,L89,O89)</f>
        <v>87</v>
      </c>
      <c r="S89" s="48">
        <f>SUM(Q89:R89)</f>
        <v>96</v>
      </c>
    </row>
    <row r="90" spans="1:19" ht="33.75" customHeight="1" x14ac:dyDescent="0.55000000000000004">
      <c r="A90" s="373" t="s">
        <v>479</v>
      </c>
      <c r="B90" s="372">
        <f t="shared" ref="B90:S90" si="16">SUM(B21,B33,B47,B58,B69,B79,B89)</f>
        <v>176</v>
      </c>
      <c r="C90" s="372">
        <f t="shared" si="16"/>
        <v>460</v>
      </c>
      <c r="D90" s="372">
        <f t="shared" si="16"/>
        <v>636</v>
      </c>
      <c r="E90" s="372">
        <f t="shared" si="16"/>
        <v>164</v>
      </c>
      <c r="F90" s="372">
        <f t="shared" si="16"/>
        <v>505</v>
      </c>
      <c r="G90" s="372">
        <f t="shared" si="16"/>
        <v>669</v>
      </c>
      <c r="H90" s="372">
        <f t="shared" si="16"/>
        <v>141</v>
      </c>
      <c r="I90" s="372">
        <f t="shared" si="16"/>
        <v>466</v>
      </c>
      <c r="J90" s="372">
        <f t="shared" si="16"/>
        <v>607</v>
      </c>
      <c r="K90" s="372">
        <f t="shared" si="16"/>
        <v>111</v>
      </c>
      <c r="L90" s="372">
        <f t="shared" si="16"/>
        <v>424</v>
      </c>
      <c r="M90" s="372">
        <f t="shared" si="16"/>
        <v>535</v>
      </c>
      <c r="N90" s="372">
        <f t="shared" si="16"/>
        <v>31</v>
      </c>
      <c r="O90" s="372">
        <f t="shared" si="16"/>
        <v>48</v>
      </c>
      <c r="P90" s="372">
        <f t="shared" si="16"/>
        <v>79</v>
      </c>
      <c r="Q90" s="372">
        <f t="shared" si="16"/>
        <v>623</v>
      </c>
      <c r="R90" s="372">
        <f t="shared" si="16"/>
        <v>1903</v>
      </c>
      <c r="S90" s="372">
        <f t="shared" si="16"/>
        <v>2526</v>
      </c>
    </row>
  </sheetData>
  <mergeCells count="70">
    <mergeCell ref="A1:S1"/>
    <mergeCell ref="A2:S2"/>
    <mergeCell ref="A3:S3"/>
    <mergeCell ref="A5:A6"/>
    <mergeCell ref="B5:D5"/>
    <mergeCell ref="E5:G5"/>
    <mergeCell ref="H5:J5"/>
    <mergeCell ref="K5:M5"/>
    <mergeCell ref="N5:P5"/>
    <mergeCell ref="Q5:S5"/>
    <mergeCell ref="A23:S23"/>
    <mergeCell ref="A24:S24"/>
    <mergeCell ref="A25:S25"/>
    <mergeCell ref="A27:A28"/>
    <mergeCell ref="B27:D27"/>
    <mergeCell ref="E27:G27"/>
    <mergeCell ref="H27:J27"/>
    <mergeCell ref="K27:M27"/>
    <mergeCell ref="N27:P27"/>
    <mergeCell ref="Q27:S27"/>
    <mergeCell ref="A35:S35"/>
    <mergeCell ref="A36:S36"/>
    <mergeCell ref="A37:S37"/>
    <mergeCell ref="A39:A40"/>
    <mergeCell ref="B39:D39"/>
    <mergeCell ref="E39:G39"/>
    <mergeCell ref="H39:J39"/>
    <mergeCell ref="K39:M39"/>
    <mergeCell ref="N39:P39"/>
    <mergeCell ref="Q39:S39"/>
    <mergeCell ref="A50:S50"/>
    <mergeCell ref="A51:S51"/>
    <mergeCell ref="A52:S52"/>
    <mergeCell ref="A54:A55"/>
    <mergeCell ref="B54:D54"/>
    <mergeCell ref="E54:G54"/>
    <mergeCell ref="H54:J54"/>
    <mergeCell ref="K54:M54"/>
    <mergeCell ref="N54:P54"/>
    <mergeCell ref="Q54:S54"/>
    <mergeCell ref="A60:S60"/>
    <mergeCell ref="A61:S61"/>
    <mergeCell ref="A62:S62"/>
    <mergeCell ref="A64:A65"/>
    <mergeCell ref="B64:D64"/>
    <mergeCell ref="E64:G64"/>
    <mergeCell ref="H64:J64"/>
    <mergeCell ref="K64:M64"/>
    <mergeCell ref="N64:P64"/>
    <mergeCell ref="Q64:S64"/>
    <mergeCell ref="A71:S71"/>
    <mergeCell ref="A72:S72"/>
    <mergeCell ref="A73:S73"/>
    <mergeCell ref="A75:A76"/>
    <mergeCell ref="B75:D75"/>
    <mergeCell ref="E75:G75"/>
    <mergeCell ref="H75:J75"/>
    <mergeCell ref="K75:M75"/>
    <mergeCell ref="N75:P75"/>
    <mergeCell ref="Q75:S75"/>
    <mergeCell ref="A81:S81"/>
    <mergeCell ref="A82:S82"/>
    <mergeCell ref="A83:S83"/>
    <mergeCell ref="A85:A86"/>
    <mergeCell ref="B85:D85"/>
    <mergeCell ref="E85:G85"/>
    <mergeCell ref="H85:J85"/>
    <mergeCell ref="K85:M85"/>
    <mergeCell ref="N85:P85"/>
    <mergeCell ref="Q85:S85"/>
  </mergeCells>
  <printOptions horizontalCentered="1"/>
  <pageMargins left="0.59055118110236227" right="0.59055118110236227" top="0.78740157480314965" bottom="0.39370078740157483" header="0.31496062992125984" footer="0"/>
  <pageSetup paperSize="9" orientation="landscape" r:id="rId1"/>
  <headerFooter>
    <oddFooter>&amp;L&amp;12กลุ่มภารกิจทะเบียนนิสิตและบริการการศึกษา&amp;R&amp;"TH SarabunPSK,ธรรมดา"&amp;12ข้อมูล ณ วันที่ 2 กรกฎาคม 2562</oddFooter>
  </headerFooter>
  <rowBreaks count="6" manualBreakCount="6">
    <brk id="22" max="16383" man="1"/>
    <brk id="34" max="16383" man="1"/>
    <brk id="49" max="16383" man="1"/>
    <brk id="59" max="16383" man="1"/>
    <brk id="70" max="16383" man="1"/>
    <brk id="8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10"/>
  <sheetViews>
    <sheetView showGridLines="0" zoomScale="85" zoomScaleNormal="85" workbookViewId="0">
      <selection activeCell="F13" sqref="F13"/>
    </sheetView>
  </sheetViews>
  <sheetFormatPr defaultRowHeight="23.25" customHeight="1" x14ac:dyDescent="0.5"/>
  <cols>
    <col min="1" max="1" width="32.125" style="35" customWidth="1"/>
    <col min="2" max="17" width="5" style="2" customWidth="1"/>
    <col min="18" max="18" width="6.375" style="2" customWidth="1"/>
    <col min="19" max="19" width="6.25" style="2" customWidth="1"/>
    <col min="20" max="16384" width="9" style="1"/>
  </cols>
  <sheetData>
    <row r="1" spans="1:19" ht="23.25" customHeight="1" x14ac:dyDescent="0.65">
      <c r="A1" s="810" t="s">
        <v>88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  <c r="N1" s="810"/>
      <c r="O1" s="810"/>
      <c r="P1" s="810"/>
      <c r="Q1" s="810"/>
      <c r="R1" s="810"/>
      <c r="S1" s="810"/>
    </row>
    <row r="2" spans="1:19" ht="23.25" customHeight="1" x14ac:dyDescent="0.65">
      <c r="A2" s="810" t="s">
        <v>481</v>
      </c>
      <c r="B2" s="810"/>
      <c r="C2" s="810"/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0"/>
      <c r="O2" s="810"/>
      <c r="P2" s="810"/>
      <c r="Q2" s="810"/>
      <c r="R2" s="810"/>
      <c r="S2" s="810"/>
    </row>
    <row r="3" spans="1:19" ht="23.25" customHeight="1" x14ac:dyDescent="0.65">
      <c r="A3" s="810" t="s">
        <v>353</v>
      </c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0"/>
      <c r="Q3" s="810"/>
      <c r="R3" s="810"/>
      <c r="S3" s="810"/>
    </row>
    <row r="5" spans="1:19" ht="23.25" customHeight="1" x14ac:dyDescent="0.5">
      <c r="A5" s="808" t="s">
        <v>1</v>
      </c>
      <c r="B5" s="785" t="s">
        <v>2</v>
      </c>
      <c r="C5" s="786"/>
      <c r="D5" s="788"/>
      <c r="E5" s="785" t="s">
        <v>3</v>
      </c>
      <c r="F5" s="786"/>
      <c r="G5" s="788"/>
      <c r="H5" s="785" t="s">
        <v>8</v>
      </c>
      <c r="I5" s="786"/>
      <c r="J5" s="788"/>
      <c r="K5" s="785" t="s">
        <v>9</v>
      </c>
      <c r="L5" s="786"/>
      <c r="M5" s="788"/>
      <c r="N5" s="785" t="s">
        <v>10</v>
      </c>
      <c r="O5" s="786"/>
      <c r="P5" s="788"/>
      <c r="Q5" s="785" t="s">
        <v>7</v>
      </c>
      <c r="R5" s="786"/>
      <c r="S5" s="788"/>
    </row>
    <row r="6" spans="1:19" ht="23.25" customHeight="1" x14ac:dyDescent="0.5">
      <c r="A6" s="809"/>
      <c r="B6" s="33" t="s">
        <v>4</v>
      </c>
      <c r="C6" s="33" t="s">
        <v>5</v>
      </c>
      <c r="D6" s="33" t="s">
        <v>6</v>
      </c>
      <c r="E6" s="33" t="s">
        <v>4</v>
      </c>
      <c r="F6" s="33" t="s">
        <v>5</v>
      </c>
      <c r="G6" s="33" t="s">
        <v>6</v>
      </c>
      <c r="H6" s="33" t="s">
        <v>4</v>
      </c>
      <c r="I6" s="33" t="s">
        <v>5</v>
      </c>
      <c r="J6" s="33" t="s">
        <v>6</v>
      </c>
      <c r="K6" s="33" t="s">
        <v>4</v>
      </c>
      <c r="L6" s="33" t="s">
        <v>5</v>
      </c>
      <c r="M6" s="33" t="s">
        <v>6</v>
      </c>
      <c r="N6" s="33" t="s">
        <v>4</v>
      </c>
      <c r="O6" s="33" t="s">
        <v>5</v>
      </c>
      <c r="P6" s="33" t="s">
        <v>6</v>
      </c>
      <c r="Q6" s="33" t="s">
        <v>4</v>
      </c>
      <c r="R6" s="33" t="s">
        <v>5</v>
      </c>
      <c r="S6" s="33" t="s">
        <v>6</v>
      </c>
    </row>
    <row r="7" spans="1:19" ht="23.25" customHeight="1" x14ac:dyDescent="0.5">
      <c r="A7" s="82" t="s">
        <v>344</v>
      </c>
      <c r="B7" s="106" t="s">
        <v>36</v>
      </c>
      <c r="C7" s="106" t="s">
        <v>36</v>
      </c>
      <c r="D7" s="107">
        <f>SUM(B7:C7)</f>
        <v>0</v>
      </c>
      <c r="E7" s="106">
        <v>0</v>
      </c>
      <c r="F7" s="106">
        <v>0</v>
      </c>
      <c r="G7" s="107">
        <f>SUM(E7:F7)</f>
        <v>0</v>
      </c>
      <c r="H7" s="106" t="s">
        <v>36</v>
      </c>
      <c r="I7" s="106" t="s">
        <v>36</v>
      </c>
      <c r="J7" s="107">
        <f>SUM(H7:I7)</f>
        <v>0</v>
      </c>
      <c r="K7" s="106">
        <v>3</v>
      </c>
      <c r="L7" s="106">
        <v>0</v>
      </c>
      <c r="M7" s="107">
        <f>SUM(K7:L7)</f>
        <v>3</v>
      </c>
      <c r="N7" s="106">
        <v>0</v>
      </c>
      <c r="O7" s="106">
        <v>0</v>
      </c>
      <c r="P7" s="107">
        <f>SUM(N7:O7)</f>
        <v>0</v>
      </c>
      <c r="Q7" s="106">
        <f>SUM(B7,E7,H7,K7,N7)</f>
        <v>3</v>
      </c>
      <c r="R7" s="106">
        <f>SUM(C7,F7,I7,L7,O7)</f>
        <v>0</v>
      </c>
      <c r="S7" s="107">
        <f>SUM(Q7:R7)</f>
        <v>3</v>
      </c>
    </row>
    <row r="8" spans="1:19" ht="23.25" customHeight="1" x14ac:dyDescent="0.5">
      <c r="A8" s="82"/>
      <c r="B8" s="106"/>
      <c r="C8" s="106"/>
      <c r="D8" s="107"/>
      <c r="E8" s="106"/>
      <c r="F8" s="106"/>
      <c r="G8" s="107"/>
      <c r="H8" s="106"/>
      <c r="I8" s="106"/>
      <c r="J8" s="107"/>
      <c r="K8" s="106"/>
      <c r="L8" s="106"/>
      <c r="M8" s="107"/>
      <c r="N8" s="106"/>
      <c r="O8" s="106"/>
      <c r="P8" s="107"/>
      <c r="Q8" s="106"/>
      <c r="R8" s="106"/>
      <c r="S8" s="107"/>
    </row>
    <row r="9" spans="1:19" ht="23.25" customHeight="1" x14ac:dyDescent="0.5">
      <c r="A9" s="83" t="s">
        <v>6</v>
      </c>
      <c r="B9" s="108">
        <f>SUM(B7:B8)</f>
        <v>0</v>
      </c>
      <c r="C9" s="108">
        <f>SUM(C7:C8)</f>
        <v>0</v>
      </c>
      <c r="D9" s="108">
        <f>SUM(B9:C9)</f>
        <v>0</v>
      </c>
      <c r="E9" s="108">
        <f>SUM(E7:E8)</f>
        <v>0</v>
      </c>
      <c r="F9" s="108">
        <f>SUM(F7:F8)</f>
        <v>0</v>
      </c>
      <c r="G9" s="108">
        <f>SUM(E9:F9)</f>
        <v>0</v>
      </c>
      <c r="H9" s="108">
        <f>SUM(H7:H8)</f>
        <v>0</v>
      </c>
      <c r="I9" s="108">
        <f>SUM(I7:I8)</f>
        <v>0</v>
      </c>
      <c r="J9" s="108">
        <f>SUM(H9:I9)</f>
        <v>0</v>
      </c>
      <c r="K9" s="108">
        <f>SUM(K7:K8)</f>
        <v>3</v>
      </c>
      <c r="L9" s="108">
        <f>SUM(L7:L8)</f>
        <v>0</v>
      </c>
      <c r="M9" s="108">
        <f>SUM(K9:L9)</f>
        <v>3</v>
      </c>
      <c r="N9" s="108">
        <f>SUM(N7:N8)</f>
        <v>0</v>
      </c>
      <c r="O9" s="108">
        <f>SUM(O7:O8)</f>
        <v>0</v>
      </c>
      <c r="P9" s="108">
        <f>SUM(N9:O9)</f>
        <v>0</v>
      </c>
      <c r="Q9" s="108">
        <f>SUM(B9,E9,H9,K9,N9)</f>
        <v>3</v>
      </c>
      <c r="R9" s="108">
        <f>SUM(C9,F9,I9,L9,O9)</f>
        <v>0</v>
      </c>
      <c r="S9" s="108">
        <f>SUM(Q9:R9)</f>
        <v>3</v>
      </c>
    </row>
    <row r="10" spans="1:19" ht="23.25" customHeight="1" x14ac:dyDescent="0.5">
      <c r="A10" s="370" t="s">
        <v>485</v>
      </c>
      <c r="B10" s="369">
        <f t="shared" ref="B10:S10" si="0">SUM(B9)</f>
        <v>0</v>
      </c>
      <c r="C10" s="369">
        <f t="shared" si="0"/>
        <v>0</v>
      </c>
      <c r="D10" s="369">
        <f t="shared" si="0"/>
        <v>0</v>
      </c>
      <c r="E10" s="369">
        <f t="shared" si="0"/>
        <v>0</v>
      </c>
      <c r="F10" s="369">
        <f t="shared" si="0"/>
        <v>0</v>
      </c>
      <c r="G10" s="369">
        <f t="shared" si="0"/>
        <v>0</v>
      </c>
      <c r="H10" s="369">
        <f t="shared" si="0"/>
        <v>0</v>
      </c>
      <c r="I10" s="369">
        <f t="shared" si="0"/>
        <v>0</v>
      </c>
      <c r="J10" s="369">
        <f t="shared" si="0"/>
        <v>0</v>
      </c>
      <c r="K10" s="369">
        <f t="shared" si="0"/>
        <v>3</v>
      </c>
      <c r="L10" s="369">
        <f t="shared" si="0"/>
        <v>0</v>
      </c>
      <c r="M10" s="369">
        <f t="shared" si="0"/>
        <v>3</v>
      </c>
      <c r="N10" s="369">
        <f t="shared" si="0"/>
        <v>0</v>
      </c>
      <c r="O10" s="369">
        <f t="shared" si="0"/>
        <v>0</v>
      </c>
      <c r="P10" s="369">
        <f t="shared" si="0"/>
        <v>0</v>
      </c>
      <c r="Q10" s="369">
        <f t="shared" si="0"/>
        <v>3</v>
      </c>
      <c r="R10" s="369">
        <f t="shared" si="0"/>
        <v>0</v>
      </c>
      <c r="S10" s="369">
        <f t="shared" si="0"/>
        <v>3</v>
      </c>
    </row>
  </sheetData>
  <mergeCells count="10">
    <mergeCell ref="A5:A6"/>
    <mergeCell ref="A3:S3"/>
    <mergeCell ref="A2:S2"/>
    <mergeCell ref="A1:S1"/>
    <mergeCell ref="E5:G5"/>
    <mergeCell ref="B5:D5"/>
    <mergeCell ref="Q5:S5"/>
    <mergeCell ref="N5:P5"/>
    <mergeCell ref="K5:M5"/>
    <mergeCell ref="H5:J5"/>
  </mergeCells>
  <printOptions horizontalCentered="1"/>
  <pageMargins left="0.59055118110236227" right="0.59055118110236227" top="0.98425196850393704" bottom="0.39370078740157483" header="0.31496062992125984" footer="0"/>
  <pageSetup paperSize="9" orientation="landscape" r:id="rId1"/>
  <headerFooter>
    <oddFooter>&amp;L&amp;12กลุ่มภารกิจทะเบียนนิสิตและบริการการศึกษา&amp;R&amp;"TH SarabunPSK,ธรรมดา"&amp;12ข้อมูล ณ วันที่ 2 กรกฎาคม 2562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3"/>
  <sheetViews>
    <sheetView showGridLines="0" workbookViewId="0">
      <selection activeCell="L8" sqref="L8"/>
    </sheetView>
  </sheetViews>
  <sheetFormatPr defaultColWidth="5" defaultRowHeight="21.75" x14ac:dyDescent="0.5"/>
  <cols>
    <col min="1" max="1" width="34" style="368" customWidth="1"/>
    <col min="2" max="7" width="5" style="367" customWidth="1"/>
    <col min="8" max="10" width="5" style="2" customWidth="1"/>
    <col min="11" max="13" width="5" style="367" customWidth="1"/>
    <col min="14" max="16384" width="5" style="366"/>
  </cols>
  <sheetData>
    <row r="1" spans="1:13" s="101" customFormat="1" ht="26.25" customHeight="1" x14ac:dyDescent="0.65">
      <c r="A1" s="810" t="s">
        <v>88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</row>
    <row r="2" spans="1:13" s="101" customFormat="1" ht="26.25" customHeight="1" x14ac:dyDescent="0.65">
      <c r="A2" s="810" t="s">
        <v>478</v>
      </c>
      <c r="B2" s="810"/>
      <c r="C2" s="810"/>
      <c r="D2" s="810"/>
      <c r="E2" s="810"/>
      <c r="F2" s="810"/>
      <c r="G2" s="810"/>
      <c r="H2" s="810"/>
      <c r="I2" s="810"/>
      <c r="J2" s="810"/>
      <c r="K2" s="810"/>
      <c r="L2" s="810"/>
      <c r="M2" s="810"/>
    </row>
    <row r="3" spans="1:13" s="96" customFormat="1" ht="25.5" customHeight="1" x14ac:dyDescent="0.5">
      <c r="A3" s="9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09" customFormat="1" ht="25.5" customHeight="1" x14ac:dyDescent="0.5">
      <c r="A4" s="811" t="s">
        <v>1</v>
      </c>
      <c r="B4" s="785" t="s">
        <v>2</v>
      </c>
      <c r="C4" s="786"/>
      <c r="D4" s="788"/>
      <c r="E4" s="785" t="s">
        <v>3</v>
      </c>
      <c r="F4" s="786"/>
      <c r="G4" s="788"/>
      <c r="H4" s="785" t="s">
        <v>8</v>
      </c>
      <c r="I4" s="786"/>
      <c r="J4" s="788"/>
      <c r="K4" s="785" t="s">
        <v>7</v>
      </c>
      <c r="L4" s="786"/>
      <c r="M4" s="788"/>
    </row>
    <row r="5" spans="1:13" s="109" customFormat="1" x14ac:dyDescent="0.5">
      <c r="A5" s="812"/>
      <c r="B5" s="50" t="s">
        <v>4</v>
      </c>
      <c r="C5" s="50" t="s">
        <v>5</v>
      </c>
      <c r="D5" s="50" t="s">
        <v>6</v>
      </c>
      <c r="E5" s="50" t="s">
        <v>4</v>
      </c>
      <c r="F5" s="50" t="s">
        <v>5</v>
      </c>
      <c r="G5" s="50" t="s">
        <v>6</v>
      </c>
      <c r="H5" s="50" t="s">
        <v>4</v>
      </c>
      <c r="I5" s="50" t="s">
        <v>5</v>
      </c>
      <c r="J5" s="50" t="s">
        <v>6</v>
      </c>
      <c r="K5" s="50" t="s">
        <v>4</v>
      </c>
      <c r="L5" s="50" t="s">
        <v>5</v>
      </c>
      <c r="M5" s="50" t="s">
        <v>6</v>
      </c>
    </row>
    <row r="6" spans="1:13" s="109" customFormat="1" x14ac:dyDescent="0.5">
      <c r="A6" s="97" t="s">
        <v>330</v>
      </c>
      <c r="B6" s="110">
        <v>0</v>
      </c>
      <c r="C6" s="110">
        <v>0</v>
      </c>
      <c r="D6" s="111">
        <f t="shared" ref="D6:D16" si="0">SUM(B6:C6)</f>
        <v>0</v>
      </c>
      <c r="E6" s="110">
        <v>1</v>
      </c>
      <c r="F6" s="110">
        <v>0</v>
      </c>
      <c r="G6" s="111">
        <f t="shared" ref="G6:G13" si="1">SUM(E6:F6)</f>
        <v>1</v>
      </c>
      <c r="H6" s="110">
        <v>2</v>
      </c>
      <c r="I6" s="110">
        <v>3</v>
      </c>
      <c r="J6" s="111">
        <f t="shared" ref="J6:J16" si="2">SUM(H6:I6)</f>
        <v>5</v>
      </c>
      <c r="K6" s="110">
        <f t="shared" ref="K6:M8" si="3">SUM(B6,E6,H6)</f>
        <v>3</v>
      </c>
      <c r="L6" s="110">
        <f t="shared" si="3"/>
        <v>3</v>
      </c>
      <c r="M6" s="111">
        <f t="shared" si="3"/>
        <v>6</v>
      </c>
    </row>
    <row r="7" spans="1:13" s="109" customFormat="1" x14ac:dyDescent="0.5">
      <c r="A7" s="97" t="s">
        <v>331</v>
      </c>
      <c r="B7" s="110">
        <v>0</v>
      </c>
      <c r="C7" s="110">
        <v>0</v>
      </c>
      <c r="D7" s="111">
        <f t="shared" si="0"/>
        <v>0</v>
      </c>
      <c r="E7" s="110">
        <v>0</v>
      </c>
      <c r="F7" s="110">
        <v>0</v>
      </c>
      <c r="G7" s="111">
        <f t="shared" si="1"/>
        <v>0</v>
      </c>
      <c r="H7" s="110">
        <v>0</v>
      </c>
      <c r="I7" s="110">
        <v>0</v>
      </c>
      <c r="J7" s="111">
        <f t="shared" si="2"/>
        <v>0</v>
      </c>
      <c r="K7" s="110">
        <f t="shared" si="3"/>
        <v>0</v>
      </c>
      <c r="L7" s="110">
        <f t="shared" si="3"/>
        <v>0</v>
      </c>
      <c r="M7" s="111">
        <f t="shared" si="3"/>
        <v>0</v>
      </c>
    </row>
    <row r="8" spans="1:13" s="109" customFormat="1" x14ac:dyDescent="0.5">
      <c r="A8" s="97" t="s">
        <v>332</v>
      </c>
      <c r="B8" s="110">
        <v>0</v>
      </c>
      <c r="C8" s="110">
        <v>1</v>
      </c>
      <c r="D8" s="111">
        <f t="shared" si="0"/>
        <v>1</v>
      </c>
      <c r="E8" s="110">
        <v>0</v>
      </c>
      <c r="F8" s="110">
        <v>1</v>
      </c>
      <c r="G8" s="111">
        <f t="shared" si="1"/>
        <v>1</v>
      </c>
      <c r="H8" s="110">
        <v>2</v>
      </c>
      <c r="I8" s="110">
        <v>2</v>
      </c>
      <c r="J8" s="111">
        <f t="shared" si="2"/>
        <v>4</v>
      </c>
      <c r="K8" s="110">
        <f t="shared" si="3"/>
        <v>2</v>
      </c>
      <c r="L8" s="110">
        <f t="shared" si="3"/>
        <v>4</v>
      </c>
      <c r="M8" s="111">
        <f t="shared" si="3"/>
        <v>6</v>
      </c>
    </row>
    <row r="9" spans="1:13" s="109" customFormat="1" x14ac:dyDescent="0.5">
      <c r="A9" s="97" t="s">
        <v>341</v>
      </c>
      <c r="B9" s="110">
        <v>1</v>
      </c>
      <c r="C9" s="110">
        <v>1</v>
      </c>
      <c r="D9" s="111">
        <f t="shared" si="0"/>
        <v>2</v>
      </c>
      <c r="E9" s="110"/>
      <c r="F9" s="110"/>
      <c r="G9" s="111">
        <f t="shared" si="1"/>
        <v>0</v>
      </c>
      <c r="H9" s="110"/>
      <c r="I9" s="110"/>
      <c r="J9" s="111">
        <f t="shared" si="2"/>
        <v>0</v>
      </c>
      <c r="K9" s="110"/>
      <c r="L9" s="110"/>
      <c r="M9" s="111">
        <f t="shared" ref="M9:M16" si="4">SUM(D9,G9,J9)</f>
        <v>2</v>
      </c>
    </row>
    <row r="10" spans="1:13" s="109" customFormat="1" x14ac:dyDescent="0.5">
      <c r="A10" s="97" t="s">
        <v>333</v>
      </c>
      <c r="B10" s="110">
        <v>0</v>
      </c>
      <c r="C10" s="110">
        <v>0</v>
      </c>
      <c r="D10" s="111">
        <f t="shared" si="0"/>
        <v>0</v>
      </c>
      <c r="E10" s="110">
        <v>0</v>
      </c>
      <c r="F10" s="110">
        <v>0</v>
      </c>
      <c r="G10" s="111">
        <f t="shared" si="1"/>
        <v>0</v>
      </c>
      <c r="H10" s="110">
        <v>0</v>
      </c>
      <c r="I10" s="110">
        <v>1</v>
      </c>
      <c r="J10" s="111">
        <f t="shared" si="2"/>
        <v>1</v>
      </c>
      <c r="K10" s="110">
        <f t="shared" ref="K10:L16" si="5">SUM(B10,E10,H10)</f>
        <v>0</v>
      </c>
      <c r="L10" s="110">
        <f t="shared" si="5"/>
        <v>1</v>
      </c>
      <c r="M10" s="111">
        <f t="shared" si="4"/>
        <v>1</v>
      </c>
    </row>
    <row r="11" spans="1:13" s="109" customFormat="1" x14ac:dyDescent="0.5">
      <c r="A11" s="97" t="s">
        <v>334</v>
      </c>
      <c r="B11" s="110">
        <v>0</v>
      </c>
      <c r="C11" s="110">
        <v>0</v>
      </c>
      <c r="D11" s="111">
        <f t="shared" si="0"/>
        <v>0</v>
      </c>
      <c r="E11" s="110">
        <v>0</v>
      </c>
      <c r="F11" s="110">
        <v>2</v>
      </c>
      <c r="G11" s="111">
        <f t="shared" si="1"/>
        <v>2</v>
      </c>
      <c r="H11" s="110">
        <v>1</v>
      </c>
      <c r="I11" s="110">
        <v>7</v>
      </c>
      <c r="J11" s="111">
        <f t="shared" si="2"/>
        <v>8</v>
      </c>
      <c r="K11" s="110">
        <f t="shared" si="5"/>
        <v>1</v>
      </c>
      <c r="L11" s="110">
        <f t="shared" si="5"/>
        <v>9</v>
      </c>
      <c r="M11" s="111">
        <f t="shared" si="4"/>
        <v>10</v>
      </c>
    </row>
    <row r="12" spans="1:13" s="96" customFormat="1" ht="23.25" customHeight="1" x14ac:dyDescent="0.5">
      <c r="A12" s="97" t="s">
        <v>335</v>
      </c>
      <c r="B12" s="110">
        <v>0</v>
      </c>
      <c r="C12" s="110">
        <v>0</v>
      </c>
      <c r="D12" s="111">
        <f t="shared" si="0"/>
        <v>0</v>
      </c>
      <c r="E12" s="110">
        <v>0</v>
      </c>
      <c r="F12" s="110">
        <v>0</v>
      </c>
      <c r="G12" s="111">
        <f t="shared" si="1"/>
        <v>0</v>
      </c>
      <c r="H12" s="110">
        <v>2</v>
      </c>
      <c r="I12" s="110">
        <v>2</v>
      </c>
      <c r="J12" s="111">
        <f t="shared" si="2"/>
        <v>4</v>
      </c>
      <c r="K12" s="110">
        <f t="shared" si="5"/>
        <v>2</v>
      </c>
      <c r="L12" s="110">
        <f t="shared" si="5"/>
        <v>2</v>
      </c>
      <c r="M12" s="111">
        <f t="shared" si="4"/>
        <v>4</v>
      </c>
    </row>
    <row r="13" spans="1:13" s="96" customFormat="1" ht="23.25" customHeight="1" x14ac:dyDescent="0.5">
      <c r="A13" s="97" t="s">
        <v>336</v>
      </c>
      <c r="B13" s="110">
        <v>0</v>
      </c>
      <c r="C13" s="110">
        <v>0</v>
      </c>
      <c r="D13" s="111">
        <f t="shared" si="0"/>
        <v>0</v>
      </c>
      <c r="E13" s="110">
        <v>0</v>
      </c>
      <c r="F13" s="110">
        <v>1</v>
      </c>
      <c r="G13" s="111">
        <f t="shared" si="1"/>
        <v>1</v>
      </c>
      <c r="H13" s="110">
        <v>1</v>
      </c>
      <c r="I13" s="110">
        <v>2</v>
      </c>
      <c r="J13" s="111">
        <f t="shared" si="2"/>
        <v>3</v>
      </c>
      <c r="K13" s="110">
        <f t="shared" si="5"/>
        <v>1</v>
      </c>
      <c r="L13" s="110">
        <f t="shared" si="5"/>
        <v>3</v>
      </c>
      <c r="M13" s="111">
        <f t="shared" si="4"/>
        <v>4</v>
      </c>
    </row>
    <row r="14" spans="1:13" s="96" customFormat="1" ht="23.25" customHeight="1" x14ac:dyDescent="0.5">
      <c r="A14" s="97" t="s">
        <v>337</v>
      </c>
      <c r="B14" s="110">
        <v>1</v>
      </c>
      <c r="C14" s="110">
        <v>1</v>
      </c>
      <c r="D14" s="111">
        <f t="shared" si="0"/>
        <v>2</v>
      </c>
      <c r="E14" s="110">
        <v>0</v>
      </c>
      <c r="F14" s="110">
        <v>0</v>
      </c>
      <c r="G14" s="111">
        <v>0</v>
      </c>
      <c r="H14" s="110">
        <v>5</v>
      </c>
      <c r="I14" s="110">
        <v>2</v>
      </c>
      <c r="J14" s="111">
        <f t="shared" si="2"/>
        <v>7</v>
      </c>
      <c r="K14" s="110">
        <f t="shared" si="5"/>
        <v>6</v>
      </c>
      <c r="L14" s="110">
        <f t="shared" si="5"/>
        <v>3</v>
      </c>
      <c r="M14" s="111">
        <f t="shared" si="4"/>
        <v>9</v>
      </c>
    </row>
    <row r="15" spans="1:13" s="96" customFormat="1" ht="23.25" customHeight="1" x14ac:dyDescent="0.5">
      <c r="A15" s="97" t="s">
        <v>338</v>
      </c>
      <c r="B15" s="110">
        <v>0</v>
      </c>
      <c r="C15" s="110">
        <v>0</v>
      </c>
      <c r="D15" s="111">
        <f t="shared" si="0"/>
        <v>0</v>
      </c>
      <c r="E15" s="110">
        <v>0</v>
      </c>
      <c r="F15" s="110">
        <v>0</v>
      </c>
      <c r="G15" s="111">
        <f>SUM(E15:F15)</f>
        <v>0</v>
      </c>
      <c r="H15" s="110">
        <v>3</v>
      </c>
      <c r="I15" s="110">
        <v>8</v>
      </c>
      <c r="J15" s="111">
        <f t="shared" si="2"/>
        <v>11</v>
      </c>
      <c r="K15" s="110">
        <f t="shared" si="5"/>
        <v>3</v>
      </c>
      <c r="L15" s="110">
        <f t="shared" si="5"/>
        <v>8</v>
      </c>
      <c r="M15" s="111">
        <f t="shared" si="4"/>
        <v>11</v>
      </c>
    </row>
    <row r="16" spans="1:13" s="96" customFormat="1" ht="23.25" customHeight="1" x14ac:dyDescent="0.5">
      <c r="A16" s="97" t="s">
        <v>339</v>
      </c>
      <c r="B16" s="110">
        <v>0</v>
      </c>
      <c r="C16" s="110">
        <v>0</v>
      </c>
      <c r="D16" s="111">
        <f t="shared" si="0"/>
        <v>0</v>
      </c>
      <c r="E16" s="110">
        <v>1</v>
      </c>
      <c r="F16" s="110">
        <v>0</v>
      </c>
      <c r="G16" s="111">
        <f>SUM(E16:F16)</f>
        <v>1</v>
      </c>
      <c r="H16" s="110">
        <v>2</v>
      </c>
      <c r="I16" s="110">
        <v>1</v>
      </c>
      <c r="J16" s="111">
        <f t="shared" si="2"/>
        <v>3</v>
      </c>
      <c r="K16" s="110">
        <f t="shared" si="5"/>
        <v>3</v>
      </c>
      <c r="L16" s="110">
        <f t="shared" si="5"/>
        <v>1</v>
      </c>
      <c r="M16" s="111">
        <f t="shared" si="4"/>
        <v>4</v>
      </c>
    </row>
    <row r="17" spans="1:14" s="4" customFormat="1" ht="23.25" customHeight="1" x14ac:dyDescent="0.55000000000000004">
      <c r="A17" s="83" t="s">
        <v>93</v>
      </c>
      <c r="B17" s="48">
        <f t="shared" ref="B17:M17" si="6">SUM(B6:B16)</f>
        <v>2</v>
      </c>
      <c r="C17" s="48">
        <f t="shared" si="6"/>
        <v>3</v>
      </c>
      <c r="D17" s="48">
        <f t="shared" si="6"/>
        <v>5</v>
      </c>
      <c r="E17" s="48">
        <f t="shared" si="6"/>
        <v>2</v>
      </c>
      <c r="F17" s="48">
        <f t="shared" si="6"/>
        <v>4</v>
      </c>
      <c r="G17" s="48">
        <f t="shared" si="6"/>
        <v>6</v>
      </c>
      <c r="H17" s="48">
        <f t="shared" si="6"/>
        <v>18</v>
      </c>
      <c r="I17" s="48">
        <f t="shared" si="6"/>
        <v>28</v>
      </c>
      <c r="J17" s="48">
        <f t="shared" si="6"/>
        <v>46</v>
      </c>
      <c r="K17" s="48">
        <f t="shared" si="6"/>
        <v>21</v>
      </c>
      <c r="L17" s="48">
        <f t="shared" si="6"/>
        <v>34</v>
      </c>
      <c r="M17" s="48">
        <f t="shared" si="6"/>
        <v>57</v>
      </c>
      <c r="N17" s="4" t="e">
        <f>SUM('ป.โทพัทลุง '!K8ม)</f>
        <v>#NAME?</v>
      </c>
    </row>
    <row r="18" spans="1:14" s="96" customFormat="1" ht="23.25" customHeight="1" x14ac:dyDescent="0.5">
      <c r="A18" s="1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4" ht="23.25" customHeight="1" x14ac:dyDescent="0.5"/>
    <row r="20" spans="1:14" s="85" customFormat="1" ht="26.25" customHeight="1" x14ac:dyDescent="0.55000000000000004">
      <c r="A20" s="752" t="s">
        <v>88</v>
      </c>
      <c r="B20" s="752"/>
      <c r="C20" s="752"/>
      <c r="D20" s="752"/>
      <c r="E20" s="752"/>
      <c r="F20" s="752"/>
      <c r="G20" s="752"/>
      <c r="H20" s="752"/>
      <c r="I20" s="752"/>
      <c r="J20" s="752"/>
      <c r="K20" s="752"/>
      <c r="L20" s="752"/>
      <c r="M20" s="752"/>
    </row>
    <row r="21" spans="1:14" s="85" customFormat="1" ht="26.25" customHeight="1" x14ac:dyDescent="0.55000000000000004">
      <c r="A21" s="752" t="s">
        <v>477</v>
      </c>
      <c r="B21" s="752"/>
      <c r="C21" s="752"/>
      <c r="D21" s="752"/>
      <c r="E21" s="752"/>
      <c r="F21" s="752"/>
      <c r="G21" s="752"/>
      <c r="H21" s="752"/>
      <c r="I21" s="752"/>
      <c r="J21" s="752"/>
      <c r="K21" s="752"/>
      <c r="L21" s="752"/>
      <c r="M21" s="752"/>
    </row>
    <row r="22" spans="1:14" s="4" customFormat="1" ht="20.25" customHeight="1" x14ac:dyDescent="0.55000000000000004">
      <c r="A22" s="4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s="86" customFormat="1" ht="25.5" customHeight="1" x14ac:dyDescent="0.55000000000000004">
      <c r="A23" s="808" t="s">
        <v>340</v>
      </c>
      <c r="B23" s="785" t="s">
        <v>2</v>
      </c>
      <c r="C23" s="786"/>
      <c r="D23" s="788"/>
      <c r="E23" s="785" t="s">
        <v>3</v>
      </c>
      <c r="F23" s="786"/>
      <c r="G23" s="788"/>
      <c r="H23" s="785" t="s">
        <v>8</v>
      </c>
      <c r="I23" s="786"/>
      <c r="J23" s="788"/>
      <c r="K23" s="785" t="s">
        <v>7</v>
      </c>
      <c r="L23" s="786"/>
      <c r="M23" s="788"/>
    </row>
    <row r="24" spans="1:14" s="86" customFormat="1" x14ac:dyDescent="0.55000000000000004">
      <c r="A24" s="809"/>
      <c r="B24" s="33" t="s">
        <v>4</v>
      </c>
      <c r="C24" s="33" t="s">
        <v>5</v>
      </c>
      <c r="D24" s="33" t="s">
        <v>6</v>
      </c>
      <c r="E24" s="33" t="s">
        <v>4</v>
      </c>
      <c r="F24" s="33" t="s">
        <v>5</v>
      </c>
      <c r="G24" s="33" t="s">
        <v>6</v>
      </c>
      <c r="H24" s="33" t="s">
        <v>4</v>
      </c>
      <c r="I24" s="33" t="s">
        <v>5</v>
      </c>
      <c r="J24" s="33" t="s">
        <v>6</v>
      </c>
      <c r="K24" s="33" t="s">
        <v>4</v>
      </c>
      <c r="L24" s="33" t="s">
        <v>5</v>
      </c>
      <c r="M24" s="33" t="s">
        <v>6</v>
      </c>
    </row>
    <row r="25" spans="1:14" s="4" customFormat="1" ht="23.25" customHeight="1" x14ac:dyDescent="0.55000000000000004">
      <c r="A25" s="82" t="s">
        <v>330</v>
      </c>
      <c r="B25" s="106">
        <v>0</v>
      </c>
      <c r="C25" s="106">
        <v>0</v>
      </c>
      <c r="D25" s="107">
        <f t="shared" ref="D25:D32" si="7">SUM(B25:C25)</f>
        <v>0</v>
      </c>
      <c r="E25" s="106">
        <v>0</v>
      </c>
      <c r="F25" s="106">
        <v>0</v>
      </c>
      <c r="G25" s="107">
        <f t="shared" ref="G25:G32" si="8">SUM(E25:F25)</f>
        <v>0</v>
      </c>
      <c r="H25" s="106">
        <v>1</v>
      </c>
      <c r="I25" s="106">
        <v>3</v>
      </c>
      <c r="J25" s="107">
        <f t="shared" ref="J25:J32" si="9">SUM(H25:I25)</f>
        <v>4</v>
      </c>
      <c r="K25" s="106">
        <f t="shared" ref="K25:M31" si="10">SUM(B25,E25,H25)</f>
        <v>1</v>
      </c>
      <c r="L25" s="106">
        <f t="shared" si="10"/>
        <v>3</v>
      </c>
      <c r="M25" s="107">
        <f t="shared" si="10"/>
        <v>4</v>
      </c>
    </row>
    <row r="26" spans="1:14" s="4" customFormat="1" ht="24" customHeight="1" x14ac:dyDescent="0.55000000000000004">
      <c r="A26" s="82" t="s">
        <v>331</v>
      </c>
      <c r="B26" s="106">
        <v>0</v>
      </c>
      <c r="C26" s="106">
        <v>0</v>
      </c>
      <c r="D26" s="107">
        <f t="shared" si="7"/>
        <v>0</v>
      </c>
      <c r="E26" s="106">
        <v>0</v>
      </c>
      <c r="F26" s="106">
        <v>0</v>
      </c>
      <c r="G26" s="107">
        <f t="shared" si="8"/>
        <v>0</v>
      </c>
      <c r="H26" s="106">
        <v>0</v>
      </c>
      <c r="I26" s="106">
        <v>0</v>
      </c>
      <c r="J26" s="107">
        <f t="shared" si="9"/>
        <v>0</v>
      </c>
      <c r="K26" s="106">
        <f t="shared" si="10"/>
        <v>0</v>
      </c>
      <c r="L26" s="106">
        <f t="shared" si="10"/>
        <v>0</v>
      </c>
      <c r="M26" s="107">
        <f t="shared" si="10"/>
        <v>0</v>
      </c>
    </row>
    <row r="27" spans="1:14" s="4" customFormat="1" ht="24" customHeight="1" x14ac:dyDescent="0.55000000000000004">
      <c r="A27" s="82" t="s">
        <v>332</v>
      </c>
      <c r="B27" s="28">
        <v>0</v>
      </c>
      <c r="C27" s="28">
        <v>0</v>
      </c>
      <c r="D27" s="57">
        <f t="shared" si="7"/>
        <v>0</v>
      </c>
      <c r="E27" s="28">
        <v>0</v>
      </c>
      <c r="F27" s="28">
        <v>0</v>
      </c>
      <c r="G27" s="57">
        <f t="shared" si="8"/>
        <v>0</v>
      </c>
      <c r="H27" s="28">
        <v>2</v>
      </c>
      <c r="I27" s="28">
        <v>1</v>
      </c>
      <c r="J27" s="107">
        <f t="shared" si="9"/>
        <v>3</v>
      </c>
      <c r="K27" s="28">
        <f t="shared" si="10"/>
        <v>2</v>
      </c>
      <c r="L27" s="28">
        <f t="shared" si="10"/>
        <v>1</v>
      </c>
      <c r="M27" s="57">
        <f t="shared" si="10"/>
        <v>3</v>
      </c>
    </row>
    <row r="28" spans="1:14" s="4" customFormat="1" ht="24" customHeight="1" x14ac:dyDescent="0.55000000000000004">
      <c r="A28" s="82" t="s">
        <v>341</v>
      </c>
      <c r="B28" s="28">
        <v>0</v>
      </c>
      <c r="C28" s="28">
        <v>1</v>
      </c>
      <c r="D28" s="57">
        <f t="shared" si="7"/>
        <v>1</v>
      </c>
      <c r="E28" s="28">
        <v>1</v>
      </c>
      <c r="F28" s="28">
        <v>0</v>
      </c>
      <c r="G28" s="57">
        <f t="shared" si="8"/>
        <v>1</v>
      </c>
      <c r="H28" s="28">
        <v>0</v>
      </c>
      <c r="I28" s="28">
        <v>0</v>
      </c>
      <c r="J28" s="107">
        <f t="shared" si="9"/>
        <v>0</v>
      </c>
      <c r="K28" s="28">
        <f t="shared" si="10"/>
        <v>1</v>
      </c>
      <c r="L28" s="28">
        <f t="shared" si="10"/>
        <v>1</v>
      </c>
      <c r="M28" s="57">
        <f t="shared" si="10"/>
        <v>2</v>
      </c>
    </row>
    <row r="29" spans="1:14" s="4" customFormat="1" ht="24" customHeight="1" x14ac:dyDescent="0.55000000000000004">
      <c r="A29" s="72" t="s">
        <v>336</v>
      </c>
      <c r="B29" s="106">
        <v>0</v>
      </c>
      <c r="C29" s="106">
        <v>0</v>
      </c>
      <c r="D29" s="107">
        <f t="shared" si="7"/>
        <v>0</v>
      </c>
      <c r="E29" s="106">
        <v>0</v>
      </c>
      <c r="F29" s="106">
        <v>0</v>
      </c>
      <c r="G29" s="57">
        <f t="shared" si="8"/>
        <v>0</v>
      </c>
      <c r="H29" s="106">
        <v>1</v>
      </c>
      <c r="I29" s="106">
        <v>1</v>
      </c>
      <c r="J29" s="107">
        <f t="shared" si="9"/>
        <v>2</v>
      </c>
      <c r="K29" s="106">
        <f t="shared" si="10"/>
        <v>1</v>
      </c>
      <c r="L29" s="106">
        <f t="shared" si="10"/>
        <v>1</v>
      </c>
      <c r="M29" s="107">
        <f t="shared" si="10"/>
        <v>2</v>
      </c>
    </row>
    <row r="30" spans="1:14" s="4" customFormat="1" ht="24" customHeight="1" x14ac:dyDescent="0.55000000000000004">
      <c r="A30" s="72" t="s">
        <v>338</v>
      </c>
      <c r="B30" s="106">
        <v>0</v>
      </c>
      <c r="C30" s="106">
        <v>0</v>
      </c>
      <c r="D30" s="107">
        <f t="shared" si="7"/>
        <v>0</v>
      </c>
      <c r="E30" s="106">
        <v>0</v>
      </c>
      <c r="F30" s="106">
        <v>0</v>
      </c>
      <c r="G30" s="57">
        <f t="shared" si="8"/>
        <v>0</v>
      </c>
      <c r="H30" s="106">
        <v>2</v>
      </c>
      <c r="I30" s="106">
        <v>7</v>
      </c>
      <c r="J30" s="107">
        <f t="shared" si="9"/>
        <v>9</v>
      </c>
      <c r="K30" s="106">
        <f t="shared" si="10"/>
        <v>2</v>
      </c>
      <c r="L30" s="106">
        <f t="shared" si="10"/>
        <v>7</v>
      </c>
      <c r="M30" s="107">
        <f t="shared" si="10"/>
        <v>9</v>
      </c>
    </row>
    <row r="31" spans="1:14" s="4" customFormat="1" ht="24" customHeight="1" x14ac:dyDescent="0.55000000000000004">
      <c r="A31" s="72" t="s">
        <v>476</v>
      </c>
      <c r="B31" s="106">
        <v>1</v>
      </c>
      <c r="C31" s="106">
        <v>7</v>
      </c>
      <c r="D31" s="107">
        <f t="shared" si="7"/>
        <v>8</v>
      </c>
      <c r="E31" s="106">
        <v>4</v>
      </c>
      <c r="F31" s="106">
        <v>13</v>
      </c>
      <c r="G31" s="57">
        <f t="shared" si="8"/>
        <v>17</v>
      </c>
      <c r="H31" s="106">
        <v>0</v>
      </c>
      <c r="I31" s="106">
        <v>0</v>
      </c>
      <c r="J31" s="107">
        <f t="shared" si="9"/>
        <v>0</v>
      </c>
      <c r="K31" s="106">
        <f t="shared" si="10"/>
        <v>5</v>
      </c>
      <c r="L31" s="106">
        <f t="shared" si="10"/>
        <v>20</v>
      </c>
      <c r="M31" s="107">
        <f t="shared" si="10"/>
        <v>25</v>
      </c>
    </row>
    <row r="32" spans="1:14" s="96" customFormat="1" ht="28.5" customHeight="1" x14ac:dyDescent="0.5">
      <c r="A32" s="83" t="s">
        <v>94</v>
      </c>
      <c r="B32" s="48">
        <f>SUM(B25:B31)</f>
        <v>1</v>
      </c>
      <c r="C32" s="48">
        <f>SUM(C25:C31)</f>
        <v>8</v>
      </c>
      <c r="D32" s="48">
        <f t="shared" si="7"/>
        <v>9</v>
      </c>
      <c r="E32" s="48">
        <f>SUM(E25:E31)</f>
        <v>5</v>
      </c>
      <c r="F32" s="48">
        <f>SUM(F25:F31)</f>
        <v>13</v>
      </c>
      <c r="G32" s="48">
        <f t="shared" si="8"/>
        <v>18</v>
      </c>
      <c r="H32" s="48">
        <f>SUM(H25:H31)</f>
        <v>6</v>
      </c>
      <c r="I32" s="48">
        <f>SUM(I25:I31)</f>
        <v>12</v>
      </c>
      <c r="J32" s="48">
        <f t="shared" si="9"/>
        <v>18</v>
      </c>
      <c r="K32" s="48">
        <f>SUM(K25:K31)</f>
        <v>12</v>
      </c>
      <c r="L32" s="48">
        <f>SUM(L25:L31)</f>
        <v>33</v>
      </c>
      <c r="M32" s="48">
        <f>SUM(K32:L32)</f>
        <v>45</v>
      </c>
    </row>
    <row r="33" spans="1:13" s="96" customFormat="1" x14ac:dyDescent="0.5">
      <c r="A33" s="98"/>
      <c r="B33" s="2"/>
      <c r="C33" s="2"/>
      <c r="D33" s="2"/>
      <c r="E33" s="113"/>
      <c r="F33" s="113"/>
      <c r="G33" s="113"/>
      <c r="H33" s="2"/>
      <c r="I33" s="2"/>
      <c r="J33" s="2"/>
      <c r="K33" s="2"/>
      <c r="L33" s="2"/>
      <c r="M33" s="2"/>
    </row>
    <row r="35" spans="1:13" s="85" customFormat="1" ht="26.25" customHeight="1" x14ac:dyDescent="0.55000000000000004">
      <c r="A35" s="752" t="s">
        <v>88</v>
      </c>
      <c r="B35" s="752"/>
      <c r="C35" s="752"/>
      <c r="D35" s="752"/>
      <c r="E35" s="752"/>
      <c r="F35" s="752"/>
      <c r="G35" s="752"/>
      <c r="H35" s="752"/>
      <c r="I35" s="752"/>
      <c r="J35" s="752"/>
      <c r="K35" s="752"/>
      <c r="L35" s="752"/>
      <c r="M35" s="752"/>
    </row>
    <row r="36" spans="1:13" s="85" customFormat="1" ht="26.25" customHeight="1" x14ac:dyDescent="0.55000000000000004">
      <c r="A36" s="752" t="s">
        <v>475</v>
      </c>
      <c r="B36" s="752"/>
      <c r="C36" s="752"/>
      <c r="D36" s="752"/>
      <c r="E36" s="752"/>
      <c r="F36" s="752"/>
      <c r="G36" s="752"/>
      <c r="H36" s="752"/>
      <c r="I36" s="752"/>
      <c r="J36" s="752"/>
      <c r="K36" s="752"/>
      <c r="L36" s="752"/>
      <c r="M36" s="752"/>
    </row>
    <row r="37" spans="1:13" s="4" customFormat="1" ht="20.25" customHeight="1" x14ac:dyDescent="0.55000000000000004">
      <c r="A37" s="49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86" customFormat="1" ht="25.5" customHeight="1" x14ac:dyDescent="0.55000000000000004">
      <c r="A38" s="808" t="s">
        <v>1</v>
      </c>
      <c r="B38" s="785" t="s">
        <v>2</v>
      </c>
      <c r="C38" s="786"/>
      <c r="D38" s="788"/>
      <c r="E38" s="785" t="s">
        <v>3</v>
      </c>
      <c r="F38" s="786"/>
      <c r="G38" s="788"/>
      <c r="H38" s="785" t="s">
        <v>8</v>
      </c>
      <c r="I38" s="786"/>
      <c r="J38" s="788"/>
      <c r="K38" s="785" t="s">
        <v>7</v>
      </c>
      <c r="L38" s="786"/>
      <c r="M38" s="788"/>
    </row>
    <row r="39" spans="1:13" s="86" customFormat="1" x14ac:dyDescent="0.55000000000000004">
      <c r="A39" s="809"/>
      <c r="B39" s="33" t="s">
        <v>4</v>
      </c>
      <c r="C39" s="33" t="s">
        <v>5</v>
      </c>
      <c r="D39" s="33" t="s">
        <v>6</v>
      </c>
      <c r="E39" s="33" t="s">
        <v>4</v>
      </c>
      <c r="F39" s="33" t="s">
        <v>5</v>
      </c>
      <c r="G39" s="33" t="s">
        <v>6</v>
      </c>
      <c r="H39" s="33" t="s">
        <v>4</v>
      </c>
      <c r="I39" s="33" t="s">
        <v>5</v>
      </c>
      <c r="J39" s="33" t="s">
        <v>6</v>
      </c>
      <c r="K39" s="33" t="s">
        <v>4</v>
      </c>
      <c r="L39" s="33" t="s">
        <v>5</v>
      </c>
      <c r="M39" s="33" t="s">
        <v>6</v>
      </c>
    </row>
    <row r="40" spans="1:13" s="4" customFormat="1" ht="24" customHeight="1" x14ac:dyDescent="0.55000000000000004">
      <c r="A40" s="82" t="s">
        <v>342</v>
      </c>
      <c r="B40" s="106">
        <v>0</v>
      </c>
      <c r="C40" s="106">
        <v>0</v>
      </c>
      <c r="D40" s="107">
        <f>SUM(B40:C40)</f>
        <v>0</v>
      </c>
      <c r="E40" s="106">
        <v>0</v>
      </c>
      <c r="F40" s="106">
        <v>4</v>
      </c>
      <c r="G40" s="107">
        <f>SUM(E40:F40)</f>
        <v>4</v>
      </c>
      <c r="H40" s="106">
        <v>9</v>
      </c>
      <c r="I40" s="106">
        <v>11</v>
      </c>
      <c r="J40" s="107">
        <f>SUM(H40:I40)</f>
        <v>20</v>
      </c>
      <c r="K40" s="106">
        <f t="shared" ref="K40:M42" si="11">SUM(B40,E40,H40)</f>
        <v>9</v>
      </c>
      <c r="L40" s="106">
        <f t="shared" si="11"/>
        <v>15</v>
      </c>
      <c r="M40" s="107">
        <f t="shared" si="11"/>
        <v>24</v>
      </c>
    </row>
    <row r="41" spans="1:13" s="4" customFormat="1" ht="24" customHeight="1" x14ac:dyDescent="0.55000000000000004">
      <c r="A41" s="72" t="s">
        <v>343</v>
      </c>
      <c r="B41" s="106">
        <v>1</v>
      </c>
      <c r="C41" s="106">
        <v>1</v>
      </c>
      <c r="D41" s="107">
        <f>SUM(B41:C41)</f>
        <v>2</v>
      </c>
      <c r="E41" s="106">
        <v>3</v>
      </c>
      <c r="F41" s="106">
        <v>1</v>
      </c>
      <c r="G41" s="107">
        <f>SUM(E41:F41)</f>
        <v>4</v>
      </c>
      <c r="H41" s="106">
        <v>2</v>
      </c>
      <c r="I41" s="106">
        <v>0</v>
      </c>
      <c r="J41" s="107">
        <f>SUM(H41:I41)</f>
        <v>2</v>
      </c>
      <c r="K41" s="106">
        <f t="shared" si="11"/>
        <v>6</v>
      </c>
      <c r="L41" s="106">
        <f t="shared" si="11"/>
        <v>2</v>
      </c>
      <c r="M41" s="107">
        <f t="shared" si="11"/>
        <v>8</v>
      </c>
    </row>
    <row r="42" spans="1:13" s="4" customFormat="1" ht="26.25" customHeight="1" x14ac:dyDescent="0.55000000000000004">
      <c r="A42" s="83" t="s">
        <v>95</v>
      </c>
      <c r="B42" s="48">
        <f>SUM(B40:B41)</f>
        <v>1</v>
      </c>
      <c r="C42" s="48">
        <f>SUM(C40:C41)</f>
        <v>1</v>
      </c>
      <c r="D42" s="48">
        <f>SUM(B42:C42)</f>
        <v>2</v>
      </c>
      <c r="E42" s="48">
        <f>SUM(E40:E41)</f>
        <v>3</v>
      </c>
      <c r="F42" s="48">
        <f>SUM(F40:F41)</f>
        <v>5</v>
      </c>
      <c r="G42" s="48">
        <f>SUM(E42:F42)</f>
        <v>8</v>
      </c>
      <c r="H42" s="48">
        <f>SUM(H40:H41)</f>
        <v>11</v>
      </c>
      <c r="I42" s="48">
        <f>SUM(I40:I41)</f>
        <v>11</v>
      </c>
      <c r="J42" s="48">
        <f>SUM(H42:I42)</f>
        <v>22</v>
      </c>
      <c r="K42" s="48">
        <f t="shared" si="11"/>
        <v>15</v>
      </c>
      <c r="L42" s="48">
        <f t="shared" si="11"/>
        <v>17</v>
      </c>
      <c r="M42" s="48">
        <f t="shared" si="11"/>
        <v>32</v>
      </c>
    </row>
    <row r="43" spans="1:13" ht="33" customHeight="1" x14ac:dyDescent="0.5">
      <c r="A43" s="370" t="s">
        <v>33</v>
      </c>
      <c r="B43" s="369">
        <f t="shared" ref="B43:M43" si="12">SUM(B17,B32,B42)</f>
        <v>4</v>
      </c>
      <c r="C43" s="369">
        <f t="shared" si="12"/>
        <v>12</v>
      </c>
      <c r="D43" s="369">
        <f t="shared" si="12"/>
        <v>16</v>
      </c>
      <c r="E43" s="369">
        <f t="shared" si="12"/>
        <v>10</v>
      </c>
      <c r="F43" s="369">
        <f t="shared" si="12"/>
        <v>22</v>
      </c>
      <c r="G43" s="369">
        <f t="shared" si="12"/>
        <v>32</v>
      </c>
      <c r="H43" s="369">
        <f t="shared" si="12"/>
        <v>35</v>
      </c>
      <c r="I43" s="369">
        <f t="shared" si="12"/>
        <v>51</v>
      </c>
      <c r="J43" s="369">
        <f t="shared" si="12"/>
        <v>86</v>
      </c>
      <c r="K43" s="369">
        <f t="shared" si="12"/>
        <v>48</v>
      </c>
      <c r="L43" s="369">
        <f t="shared" si="12"/>
        <v>84</v>
      </c>
      <c r="M43" s="369">
        <f t="shared" si="12"/>
        <v>134</v>
      </c>
    </row>
  </sheetData>
  <mergeCells count="21">
    <mergeCell ref="A35:M35"/>
    <mergeCell ref="A36:M36"/>
    <mergeCell ref="A38:A39"/>
    <mergeCell ref="B38:D38"/>
    <mergeCell ref="E38:G38"/>
    <mergeCell ref="H38:J38"/>
    <mergeCell ref="K38:M38"/>
    <mergeCell ref="A1:M1"/>
    <mergeCell ref="A2:M2"/>
    <mergeCell ref="A4:A5"/>
    <mergeCell ref="B4:D4"/>
    <mergeCell ref="E4:G4"/>
    <mergeCell ref="H4:J4"/>
    <mergeCell ref="K4:M4"/>
    <mergeCell ref="A20:M20"/>
    <mergeCell ref="A21:M21"/>
    <mergeCell ref="A23:A24"/>
    <mergeCell ref="B23:D23"/>
    <mergeCell ref="E23:G23"/>
    <mergeCell ref="H23:J23"/>
    <mergeCell ref="K23:M23"/>
  </mergeCells>
  <printOptions horizontalCentered="1"/>
  <pageMargins left="0.59055118110236227" right="0.59055118110236227" top="0.98425196850393704" bottom="0.39370078740157483" header="0.31496062992125984" footer="0"/>
  <pageSetup paperSize="9" orientation="landscape" r:id="rId1"/>
  <headerFooter>
    <oddFooter>&amp;L&amp;12กลุ่มภารกิจทะเบียนนิสิตและบริการการศึกษา&amp;R&amp;"TH SarabunPSK,ธรรมดา"&amp;12ข้อมูล ณ วันที่ 2 กรกฏาคม 2562</oddFooter>
  </headerFooter>
  <rowBreaks count="2" manualBreakCount="2">
    <brk id="19" max="16383" man="1"/>
    <brk id="3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showGridLines="0" workbookViewId="0">
      <selection activeCell="N11" sqref="N11"/>
    </sheetView>
  </sheetViews>
  <sheetFormatPr defaultRowHeight="21.75" x14ac:dyDescent="0.55000000000000004"/>
  <cols>
    <col min="1" max="1" width="32.125" style="49" customWidth="1"/>
    <col min="2" max="19" width="5" style="5" customWidth="1"/>
    <col min="20" max="16384" width="9" style="4"/>
  </cols>
  <sheetData>
    <row r="1" spans="1:19" s="85" customFormat="1" ht="25.5" customHeight="1" x14ac:dyDescent="0.55000000000000004">
      <c r="A1" s="796" t="s">
        <v>0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796"/>
    </row>
    <row r="2" spans="1:19" s="85" customFormat="1" ht="25.5" customHeight="1" x14ac:dyDescent="0.55000000000000004">
      <c r="A2" s="796" t="s">
        <v>126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796"/>
      <c r="Q2" s="65"/>
      <c r="R2" s="65"/>
      <c r="S2" s="65"/>
    </row>
    <row r="3" spans="1:19" s="85" customFormat="1" ht="25.5" customHeight="1" x14ac:dyDescent="0.55000000000000004">
      <c r="A3" s="796" t="s">
        <v>68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</row>
    <row r="4" spans="1:19" ht="23.25" customHeight="1" x14ac:dyDescent="0.55000000000000004">
      <c r="N4" s="4"/>
      <c r="O4" s="4"/>
      <c r="P4" s="4"/>
      <c r="Q4" s="4"/>
      <c r="R4" s="4"/>
      <c r="S4" s="4"/>
    </row>
    <row r="5" spans="1:19" s="86" customFormat="1" ht="23.25" customHeight="1" x14ac:dyDescent="0.55000000000000004">
      <c r="A5" s="808" t="s">
        <v>1</v>
      </c>
      <c r="B5" s="785" t="s">
        <v>2</v>
      </c>
      <c r="C5" s="786"/>
      <c r="D5" s="788"/>
      <c r="E5" s="785" t="s">
        <v>3</v>
      </c>
      <c r="F5" s="786"/>
      <c r="G5" s="788"/>
      <c r="H5" s="785" t="s">
        <v>8</v>
      </c>
      <c r="I5" s="786"/>
      <c r="J5" s="788"/>
      <c r="K5" s="785" t="s">
        <v>19</v>
      </c>
      <c r="L5" s="786"/>
      <c r="M5" s="788"/>
      <c r="N5" s="785" t="s">
        <v>7</v>
      </c>
      <c r="O5" s="786"/>
      <c r="P5" s="788"/>
    </row>
    <row r="6" spans="1:19" s="86" customFormat="1" ht="23.25" customHeight="1" x14ac:dyDescent="0.55000000000000004">
      <c r="A6" s="809"/>
      <c r="B6" s="33" t="s">
        <v>4</v>
      </c>
      <c r="C6" s="33" t="s">
        <v>5</v>
      </c>
      <c r="D6" s="33" t="s">
        <v>6</v>
      </c>
      <c r="E6" s="33" t="s">
        <v>4</v>
      </c>
      <c r="F6" s="33" t="s">
        <v>5</v>
      </c>
      <c r="G6" s="33" t="s">
        <v>6</v>
      </c>
      <c r="H6" s="33" t="s">
        <v>4</v>
      </c>
      <c r="I6" s="33" t="s">
        <v>5</v>
      </c>
      <c r="J6" s="33" t="s">
        <v>6</v>
      </c>
      <c r="K6" s="33" t="s">
        <v>4</v>
      </c>
      <c r="L6" s="33" t="s">
        <v>5</v>
      </c>
      <c r="M6" s="33" t="s">
        <v>6</v>
      </c>
      <c r="N6" s="33" t="s">
        <v>4</v>
      </c>
      <c r="O6" s="33" t="s">
        <v>5</v>
      </c>
      <c r="P6" s="33" t="s">
        <v>6</v>
      </c>
    </row>
    <row r="7" spans="1:19" ht="23.25" customHeight="1" x14ac:dyDescent="0.55000000000000004">
      <c r="A7" s="82" t="s">
        <v>157</v>
      </c>
      <c r="B7" s="28">
        <v>0</v>
      </c>
      <c r="C7" s="28">
        <v>0</v>
      </c>
      <c r="D7" s="57">
        <f>SUM(B7:C7)</f>
        <v>0</v>
      </c>
      <c r="E7" s="28">
        <v>0</v>
      </c>
      <c r="F7" s="28">
        <v>0</v>
      </c>
      <c r="G7" s="57">
        <f>SUM(E7:F7)</f>
        <v>0</v>
      </c>
      <c r="H7" s="28">
        <v>0</v>
      </c>
      <c r="I7" s="28">
        <v>0</v>
      </c>
      <c r="J7" s="57">
        <f>SUM(H7:I7)</f>
        <v>0</v>
      </c>
      <c r="K7" s="28">
        <v>0</v>
      </c>
      <c r="L7" s="28">
        <v>0</v>
      </c>
      <c r="M7" s="57">
        <f>SUM(K7:L7)</f>
        <v>0</v>
      </c>
      <c r="N7" s="28">
        <f t="shared" ref="N7:O9" si="0">SUM(B7,E7,H7,K7)</f>
        <v>0</v>
      </c>
      <c r="O7" s="28">
        <f t="shared" si="0"/>
        <v>0</v>
      </c>
      <c r="P7" s="57">
        <f>SUM(N7:O7)</f>
        <v>0</v>
      </c>
      <c r="Q7" s="4"/>
      <c r="R7" s="4"/>
      <c r="S7" s="4"/>
    </row>
    <row r="8" spans="1:19" ht="23.25" customHeight="1" x14ac:dyDescent="0.55000000000000004">
      <c r="A8" s="82"/>
      <c r="B8" s="28"/>
      <c r="C8" s="28"/>
      <c r="D8" s="57"/>
      <c r="E8" s="28"/>
      <c r="F8" s="28"/>
      <c r="G8" s="57"/>
      <c r="H8" s="28"/>
      <c r="I8" s="28"/>
      <c r="J8" s="57"/>
      <c r="K8" s="28"/>
      <c r="L8" s="28"/>
      <c r="M8" s="57"/>
      <c r="N8" s="28"/>
      <c r="O8" s="28"/>
      <c r="P8" s="57"/>
      <c r="Q8" s="4"/>
      <c r="R8" s="4"/>
      <c r="S8" s="4"/>
    </row>
    <row r="9" spans="1:19" ht="23.25" customHeight="1" x14ac:dyDescent="0.55000000000000004">
      <c r="A9" s="83" t="s">
        <v>6</v>
      </c>
      <c r="B9" s="48">
        <f>SUM(B7:B8)</f>
        <v>0</v>
      </c>
      <c r="C9" s="48">
        <f>SUM(C7:C8)</f>
        <v>0</v>
      </c>
      <c r="D9" s="48">
        <f>SUM(B9:C9)</f>
        <v>0</v>
      </c>
      <c r="E9" s="48">
        <f>SUM(E7:E8)</f>
        <v>0</v>
      </c>
      <c r="F9" s="48">
        <f>SUM(F7:F8)</f>
        <v>0</v>
      </c>
      <c r="G9" s="48">
        <f>SUM(E9:F9)</f>
        <v>0</v>
      </c>
      <c r="H9" s="48">
        <f>SUM(H7:H8)</f>
        <v>0</v>
      </c>
      <c r="I9" s="48">
        <f>SUM(I7:I8)</f>
        <v>0</v>
      </c>
      <c r="J9" s="48">
        <f>SUM(H9:I9)</f>
        <v>0</v>
      </c>
      <c r="K9" s="48">
        <f>SUM(K7:K8)</f>
        <v>0</v>
      </c>
      <c r="L9" s="48">
        <f>SUM(L7:L8)</f>
        <v>0</v>
      </c>
      <c r="M9" s="48">
        <f>SUM(K9:L9)</f>
        <v>0</v>
      </c>
      <c r="N9" s="48">
        <f t="shared" si="0"/>
        <v>0</v>
      </c>
      <c r="O9" s="48">
        <f t="shared" si="0"/>
        <v>0</v>
      </c>
      <c r="P9" s="48">
        <f>SUM(N9:O9)</f>
        <v>0</v>
      </c>
      <c r="Q9" s="4"/>
      <c r="R9" s="4"/>
      <c r="S9" s="4"/>
    </row>
    <row r="10" spans="1:19" ht="23.25" customHeight="1" x14ac:dyDescent="0.55000000000000004">
      <c r="A10" s="88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4"/>
      <c r="R10" s="4"/>
      <c r="S10" s="4"/>
    </row>
  </sheetData>
  <mergeCells count="9">
    <mergeCell ref="A1:P1"/>
    <mergeCell ref="A2:P2"/>
    <mergeCell ref="A3:P3"/>
    <mergeCell ref="K5:M5"/>
    <mergeCell ref="N5:P5"/>
    <mergeCell ref="A5:A6"/>
    <mergeCell ref="B5:D5"/>
    <mergeCell ref="E5:G5"/>
    <mergeCell ref="H5:J5"/>
  </mergeCells>
  <phoneticPr fontId="0" type="noConversion"/>
  <printOptions horizontalCentered="1"/>
  <pageMargins left="0.59055118110236227" right="0.59055118110236227" top="0.98425196850393704" bottom="0.78740157480314965" header="0" footer="0"/>
  <pageSetup paperSize="9" firstPageNumber="25" orientation="landscape" useFirstPageNumber="1" r:id="rId1"/>
  <headerFooter alignWithMargins="0">
    <oddFooter>&amp;L&amp;"TH SarabunPSK,ธรรมดา"&amp;12กลุ่มภารกิจทะเบียนนิสิตและบริการการศึกษา&amp;C&amp;"TH SarabunPSK,ธรรมดา"&amp;12หน้าที่  &amp;P&amp;R&amp;"TH SarabunPSK,ธรรมดา"&amp;12ข้อมูล ณ วันที่  7 กันยายน 2559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9"/>
  <sheetViews>
    <sheetView showGridLines="0" workbookViewId="0">
      <selection activeCell="B8" sqref="B8"/>
    </sheetView>
  </sheetViews>
  <sheetFormatPr defaultRowHeight="21.95" customHeight="1" x14ac:dyDescent="0.55000000000000004"/>
  <cols>
    <col min="1" max="1" width="3.75" style="85" customWidth="1"/>
    <col min="2" max="2" width="72.5" style="85" customWidth="1"/>
    <col min="3" max="3" width="5.125" style="120" customWidth="1"/>
    <col min="4" max="16384" width="9" style="85"/>
  </cols>
  <sheetData>
    <row r="1" spans="1:3" ht="21.95" customHeight="1" x14ac:dyDescent="0.55000000000000004">
      <c r="A1" s="711" t="s">
        <v>100</v>
      </c>
      <c r="B1" s="711"/>
      <c r="C1" s="711"/>
    </row>
    <row r="2" spans="1:3" ht="21.95" customHeight="1" x14ac:dyDescent="0.55000000000000004">
      <c r="A2" s="712"/>
      <c r="B2" s="712"/>
      <c r="C2" s="121" t="s">
        <v>101</v>
      </c>
    </row>
    <row r="3" spans="1:3" ht="21.95" customHeight="1" x14ac:dyDescent="0.55000000000000004">
      <c r="A3" s="713" t="s">
        <v>349</v>
      </c>
      <c r="B3" s="713"/>
      <c r="C3" s="123"/>
    </row>
    <row r="4" spans="1:3" ht="20.25" customHeight="1" x14ac:dyDescent="0.55000000000000004">
      <c r="A4" s="105"/>
      <c r="B4" s="105" t="s">
        <v>102</v>
      </c>
      <c r="C4" s="123">
        <v>1</v>
      </c>
    </row>
    <row r="5" spans="1:3" ht="20.25" customHeight="1" x14ac:dyDescent="0.55000000000000004">
      <c r="A5" s="105"/>
      <c r="B5" s="105" t="s">
        <v>103</v>
      </c>
      <c r="C5" s="123">
        <v>3</v>
      </c>
    </row>
    <row r="6" spans="1:3" ht="20.25" customHeight="1" x14ac:dyDescent="0.55000000000000004">
      <c r="A6" s="105"/>
      <c r="B6" s="105" t="s">
        <v>230</v>
      </c>
      <c r="C6" s="123">
        <v>5</v>
      </c>
    </row>
    <row r="7" spans="1:3" ht="20.25" customHeight="1" x14ac:dyDescent="0.55000000000000004">
      <c r="A7" s="105"/>
      <c r="B7" s="105" t="s">
        <v>229</v>
      </c>
      <c r="C7" s="123">
        <v>6</v>
      </c>
    </row>
    <row r="8" spans="1:3" ht="20.25" customHeight="1" x14ac:dyDescent="0.55000000000000004">
      <c r="A8" s="105"/>
      <c r="B8" s="105" t="s">
        <v>104</v>
      </c>
      <c r="C8" s="123">
        <v>7</v>
      </c>
    </row>
    <row r="9" spans="1:3" ht="8.25" customHeight="1" x14ac:dyDescent="0.55000000000000004">
      <c r="A9" s="714"/>
      <c r="B9" s="714"/>
      <c r="C9" s="124"/>
    </row>
    <row r="10" spans="1:3" ht="21.95" customHeight="1" x14ac:dyDescent="0.55000000000000004">
      <c r="A10" s="713" t="s">
        <v>350</v>
      </c>
      <c r="B10" s="713"/>
      <c r="C10" s="123"/>
    </row>
    <row r="11" spans="1:3" ht="20.25" customHeight="1" x14ac:dyDescent="0.55000000000000004">
      <c r="A11" s="105"/>
      <c r="B11" s="105" t="s">
        <v>105</v>
      </c>
      <c r="C11" s="123">
        <v>8</v>
      </c>
    </row>
    <row r="12" spans="1:3" ht="20.25" customHeight="1" x14ac:dyDescent="0.55000000000000004">
      <c r="A12" s="105"/>
      <c r="B12" s="105" t="s">
        <v>106</v>
      </c>
      <c r="C12" s="123">
        <v>11</v>
      </c>
    </row>
    <row r="13" spans="1:3" ht="8.25" customHeight="1" x14ac:dyDescent="0.55000000000000004">
      <c r="A13" s="105"/>
      <c r="B13" s="105"/>
      <c r="C13" s="123"/>
    </row>
    <row r="14" spans="1:3" ht="21.95" customHeight="1" x14ac:dyDescent="0.55000000000000004">
      <c r="A14" s="710" t="s">
        <v>354</v>
      </c>
      <c r="B14" s="710"/>
      <c r="C14" s="123">
        <v>13</v>
      </c>
    </row>
    <row r="15" spans="1:3" ht="6.75" customHeight="1" x14ac:dyDescent="0.55000000000000004">
      <c r="A15" s="715"/>
      <c r="B15" s="715"/>
      <c r="C15" s="125"/>
    </row>
    <row r="16" spans="1:3" ht="21.95" customHeight="1" x14ac:dyDescent="0.55000000000000004">
      <c r="A16" s="710" t="s">
        <v>355</v>
      </c>
      <c r="B16" s="710"/>
      <c r="C16" s="123">
        <v>15</v>
      </c>
    </row>
    <row r="17" spans="1:3" ht="6.75" customHeight="1" x14ac:dyDescent="0.55000000000000004">
      <c r="A17" s="122"/>
      <c r="B17" s="122"/>
      <c r="C17" s="123"/>
    </row>
    <row r="18" spans="1:3" ht="21.95" customHeight="1" x14ac:dyDescent="0.55000000000000004">
      <c r="A18" s="713" t="s">
        <v>351</v>
      </c>
      <c r="B18" s="713"/>
      <c r="C18" s="123"/>
    </row>
    <row r="19" spans="1:3" ht="21.95" customHeight="1" x14ac:dyDescent="0.55000000000000004">
      <c r="A19" s="713" t="s">
        <v>37</v>
      </c>
      <c r="B19" s="713"/>
      <c r="C19" s="123"/>
    </row>
    <row r="20" spans="1:3" ht="21.95" customHeight="1" x14ac:dyDescent="0.55000000000000004">
      <c r="A20" s="710" t="s">
        <v>231</v>
      </c>
      <c r="B20" s="710"/>
      <c r="C20" s="123"/>
    </row>
    <row r="21" spans="1:3" ht="21.95" customHeight="1" x14ac:dyDescent="0.55000000000000004">
      <c r="A21" s="710" t="s">
        <v>107</v>
      </c>
      <c r="B21" s="710"/>
      <c r="C21" s="123"/>
    </row>
    <row r="22" spans="1:3" ht="20.25" customHeight="1" x14ac:dyDescent="0.55000000000000004">
      <c r="A22" s="105"/>
      <c r="B22" s="105" t="s">
        <v>62</v>
      </c>
      <c r="C22" s="123">
        <v>16</v>
      </c>
    </row>
    <row r="23" spans="1:3" ht="20.25" customHeight="1" x14ac:dyDescent="0.55000000000000004">
      <c r="A23" s="105"/>
      <c r="B23" s="105" t="s">
        <v>108</v>
      </c>
      <c r="C23" s="123">
        <v>27</v>
      </c>
    </row>
    <row r="24" spans="1:3" ht="20.25" customHeight="1" x14ac:dyDescent="0.55000000000000004">
      <c r="A24" s="105"/>
      <c r="B24" s="105" t="s">
        <v>66</v>
      </c>
      <c r="C24" s="123">
        <v>18</v>
      </c>
    </row>
    <row r="25" spans="1:3" ht="20.25" customHeight="1" x14ac:dyDescent="0.55000000000000004">
      <c r="A25" s="105"/>
      <c r="B25" s="105" t="s">
        <v>67</v>
      </c>
      <c r="C25" s="123">
        <v>19</v>
      </c>
    </row>
    <row r="26" spans="1:3" ht="20.25" customHeight="1" x14ac:dyDescent="0.55000000000000004">
      <c r="A26" s="105"/>
      <c r="B26" s="105" t="s">
        <v>64</v>
      </c>
      <c r="C26" s="123">
        <v>20</v>
      </c>
    </row>
    <row r="27" spans="1:3" ht="20.25" customHeight="1" x14ac:dyDescent="0.55000000000000004">
      <c r="A27" s="105"/>
      <c r="B27" s="105" t="s">
        <v>352</v>
      </c>
      <c r="C27" s="123">
        <v>21</v>
      </c>
    </row>
    <row r="28" spans="1:3" ht="20.25" customHeight="1" x14ac:dyDescent="0.55000000000000004">
      <c r="A28" s="105"/>
      <c r="B28" s="105" t="s">
        <v>109</v>
      </c>
      <c r="C28" s="123">
        <v>22</v>
      </c>
    </row>
    <row r="29" spans="1:3" ht="20.25" customHeight="1" x14ac:dyDescent="0.55000000000000004">
      <c r="A29" s="105"/>
      <c r="B29" s="105" t="s">
        <v>110</v>
      </c>
      <c r="C29" s="123">
        <v>23</v>
      </c>
    </row>
    <row r="30" spans="1:3" ht="5.25" customHeight="1" x14ac:dyDescent="0.55000000000000004">
      <c r="A30" s="714"/>
      <c r="B30" s="714"/>
      <c r="C30" s="124"/>
    </row>
    <row r="31" spans="1:3" ht="21.95" customHeight="1" x14ac:dyDescent="0.55000000000000004">
      <c r="A31" s="710" t="s">
        <v>111</v>
      </c>
      <c r="B31" s="710"/>
      <c r="C31" s="123"/>
    </row>
    <row r="32" spans="1:3" ht="20.25" customHeight="1" x14ac:dyDescent="0.55000000000000004">
      <c r="A32" s="105"/>
      <c r="B32" s="105" t="s">
        <v>112</v>
      </c>
      <c r="C32" s="123">
        <v>24</v>
      </c>
    </row>
    <row r="33" spans="1:3" ht="20.25" customHeight="1" x14ac:dyDescent="0.55000000000000004">
      <c r="A33" s="105"/>
      <c r="B33" s="105" t="s">
        <v>113</v>
      </c>
      <c r="C33" s="123">
        <v>25</v>
      </c>
    </row>
    <row r="34" spans="1:3" ht="20.25" customHeight="1" x14ac:dyDescent="0.55000000000000004">
      <c r="A34" s="105"/>
      <c r="B34" s="105" t="s">
        <v>353</v>
      </c>
      <c r="C34" s="123">
        <v>26</v>
      </c>
    </row>
    <row r="35" spans="1:3" ht="9.75" customHeight="1" x14ac:dyDescent="0.55000000000000004">
      <c r="A35" s="105"/>
      <c r="B35" s="105"/>
      <c r="C35" s="123"/>
    </row>
    <row r="36" spans="1:3" ht="21.95" customHeight="1" x14ac:dyDescent="0.55000000000000004">
      <c r="A36" s="710" t="s">
        <v>232</v>
      </c>
      <c r="B36" s="710"/>
      <c r="C36" s="123"/>
    </row>
    <row r="37" spans="1:3" ht="20.25" customHeight="1" x14ac:dyDescent="0.55000000000000004">
      <c r="A37" s="105"/>
      <c r="B37" s="105" t="s">
        <v>114</v>
      </c>
      <c r="C37" s="123">
        <v>27</v>
      </c>
    </row>
    <row r="38" spans="1:3" ht="20.25" customHeight="1" x14ac:dyDescent="0.55000000000000004">
      <c r="A38" s="105"/>
      <c r="B38" s="105" t="s">
        <v>115</v>
      </c>
      <c r="C38" s="123">
        <v>29</v>
      </c>
    </row>
    <row r="39" spans="1:3" ht="20.25" customHeight="1" x14ac:dyDescent="0.55000000000000004">
      <c r="A39" s="105"/>
      <c r="B39" s="105" t="s">
        <v>116</v>
      </c>
      <c r="C39" s="123">
        <v>31</v>
      </c>
    </row>
    <row r="40" spans="1:3" ht="20.25" customHeight="1" x14ac:dyDescent="0.55000000000000004">
      <c r="A40" s="105"/>
      <c r="B40" s="105" t="s">
        <v>117</v>
      </c>
      <c r="C40" s="123">
        <v>32</v>
      </c>
    </row>
    <row r="41" spans="1:3" ht="20.25" customHeight="1" x14ac:dyDescent="0.55000000000000004">
      <c r="A41" s="105"/>
      <c r="B41" s="105" t="s">
        <v>118</v>
      </c>
      <c r="C41" s="123">
        <v>33</v>
      </c>
    </row>
    <row r="42" spans="1:3" ht="21.95" customHeight="1" x14ac:dyDescent="0.55000000000000004">
      <c r="A42" s="711" t="s">
        <v>100</v>
      </c>
      <c r="B42" s="711"/>
      <c r="C42" s="711"/>
    </row>
    <row r="43" spans="1:3" ht="21.95" customHeight="1" x14ac:dyDescent="0.55000000000000004">
      <c r="A43" s="712"/>
      <c r="B43" s="712"/>
      <c r="C43" s="121" t="s">
        <v>101</v>
      </c>
    </row>
    <row r="44" spans="1:3" ht="21.95" customHeight="1" x14ac:dyDescent="0.55000000000000004">
      <c r="A44" s="713" t="s">
        <v>38</v>
      </c>
      <c r="B44" s="713"/>
      <c r="C44" s="123"/>
    </row>
    <row r="45" spans="1:3" ht="21.95" customHeight="1" x14ac:dyDescent="0.55000000000000004">
      <c r="A45" s="716" t="s">
        <v>233</v>
      </c>
      <c r="B45" s="716"/>
      <c r="C45" s="123"/>
    </row>
    <row r="46" spans="1:3" ht="21.95" customHeight="1" x14ac:dyDescent="0.55000000000000004">
      <c r="A46" s="710" t="s">
        <v>107</v>
      </c>
      <c r="B46" s="710"/>
      <c r="C46" s="123"/>
    </row>
    <row r="47" spans="1:3" ht="21.95" customHeight="1" x14ac:dyDescent="0.55000000000000004">
      <c r="A47" s="105"/>
      <c r="B47" s="105" t="s">
        <v>83</v>
      </c>
      <c r="C47" s="123">
        <v>34</v>
      </c>
    </row>
    <row r="48" spans="1:3" ht="21.95" customHeight="1" x14ac:dyDescent="0.55000000000000004">
      <c r="A48" s="105"/>
      <c r="B48" s="105" t="s">
        <v>84</v>
      </c>
      <c r="C48" s="123">
        <v>35</v>
      </c>
    </row>
    <row r="49" spans="1:3" ht="21.95" customHeight="1" x14ac:dyDescent="0.55000000000000004">
      <c r="A49" s="105"/>
      <c r="B49" s="105" t="s">
        <v>85</v>
      </c>
      <c r="C49" s="123">
        <v>36</v>
      </c>
    </row>
    <row r="50" spans="1:3" ht="21.95" customHeight="1" x14ac:dyDescent="0.55000000000000004">
      <c r="A50" s="105"/>
      <c r="B50" s="105" t="s">
        <v>64</v>
      </c>
      <c r="C50" s="123">
        <v>37</v>
      </c>
    </row>
    <row r="51" spans="1:3" ht="21.95" customHeight="1" x14ac:dyDescent="0.55000000000000004">
      <c r="A51" s="105"/>
      <c r="B51" s="105" t="s">
        <v>129</v>
      </c>
      <c r="C51" s="123">
        <v>38</v>
      </c>
    </row>
    <row r="52" spans="1:3" ht="21.95" customHeight="1" x14ac:dyDescent="0.55000000000000004">
      <c r="A52" s="105"/>
      <c r="B52" s="105" t="s">
        <v>286</v>
      </c>
      <c r="C52" s="123">
        <v>39</v>
      </c>
    </row>
    <row r="53" spans="1:3" ht="21.95" customHeight="1" x14ac:dyDescent="0.55000000000000004">
      <c r="A53" s="105"/>
      <c r="B53" s="105" t="s">
        <v>288</v>
      </c>
      <c r="C53" s="123">
        <v>40</v>
      </c>
    </row>
    <row r="54" spans="1:3" ht="21.95" customHeight="1" x14ac:dyDescent="0.55000000000000004">
      <c r="A54" s="105"/>
      <c r="B54" s="105" t="s">
        <v>345</v>
      </c>
      <c r="C54" s="123">
        <v>41</v>
      </c>
    </row>
    <row r="55" spans="1:3" ht="14.25" customHeight="1" x14ac:dyDescent="0.55000000000000004">
      <c r="A55" s="105"/>
      <c r="B55" s="105"/>
      <c r="C55" s="123"/>
    </row>
    <row r="56" spans="1:3" ht="21.95" customHeight="1" x14ac:dyDescent="0.55000000000000004">
      <c r="A56" s="710" t="s">
        <v>234</v>
      </c>
      <c r="B56" s="710"/>
      <c r="C56" s="123"/>
    </row>
    <row r="57" spans="1:3" ht="21.95" customHeight="1" x14ac:dyDescent="0.55000000000000004">
      <c r="A57" s="105"/>
      <c r="B57" s="105" t="s">
        <v>114</v>
      </c>
      <c r="C57" s="123">
        <v>42</v>
      </c>
    </row>
    <row r="58" spans="1:3" ht="21.95" customHeight="1" x14ac:dyDescent="0.55000000000000004">
      <c r="A58" s="105"/>
      <c r="B58" s="105" t="s">
        <v>119</v>
      </c>
      <c r="C58" s="123">
        <v>43</v>
      </c>
    </row>
    <row r="59" spans="1:3" ht="21.95" customHeight="1" x14ac:dyDescent="0.55000000000000004">
      <c r="A59" s="105"/>
      <c r="B59" s="105" t="s">
        <v>120</v>
      </c>
      <c r="C59" s="123">
        <v>44</v>
      </c>
    </row>
  </sheetData>
  <mergeCells count="21">
    <mergeCell ref="A30:B30"/>
    <mergeCell ref="A56:B56"/>
    <mergeCell ref="A31:B31"/>
    <mergeCell ref="A42:C42"/>
    <mergeCell ref="A43:B43"/>
    <mergeCell ref="A36:B36"/>
    <mergeCell ref="A44:B44"/>
    <mergeCell ref="A46:B46"/>
    <mergeCell ref="A45:B45"/>
    <mergeCell ref="A21:B21"/>
    <mergeCell ref="A1:C1"/>
    <mergeCell ref="A2:B2"/>
    <mergeCell ref="A3:B3"/>
    <mergeCell ref="A9:B9"/>
    <mergeCell ref="A15:B15"/>
    <mergeCell ref="A16:B16"/>
    <mergeCell ref="A20:B20"/>
    <mergeCell ref="A10:B10"/>
    <mergeCell ref="A14:B14"/>
    <mergeCell ref="A18:B18"/>
    <mergeCell ref="A19:B19"/>
  </mergeCells>
  <phoneticPr fontId="1" type="noConversion"/>
  <printOptions horizontalCentered="1"/>
  <pageMargins left="0.98425196850393704" right="0.70866141732283472" top="0.78740157480314965" bottom="0.19685039370078741" header="0.31496062992125984" footer="0"/>
  <pageSetup paperSize="9" orientation="portrait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S308"/>
  <sheetViews>
    <sheetView showGridLines="0" zoomScale="120" zoomScaleNormal="120" workbookViewId="0">
      <selection activeCell="Q309" sqref="M309:Q311"/>
    </sheetView>
  </sheetViews>
  <sheetFormatPr defaultRowHeight="21.75" customHeight="1" x14ac:dyDescent="0.55000000000000004"/>
  <cols>
    <col min="1" max="1" width="25.25" style="220" customWidth="1"/>
    <col min="2" max="2" width="5.25" style="220" customWidth="1"/>
    <col min="3" max="3" width="4.375" style="220" customWidth="1"/>
    <col min="4" max="4" width="4.875" style="220" customWidth="1"/>
    <col min="5" max="5" width="6" style="220" customWidth="1"/>
    <col min="6" max="6" width="3.875" style="220" customWidth="1"/>
    <col min="7" max="7" width="4.25" style="220" customWidth="1"/>
    <col min="8" max="8" width="3.75" style="220" customWidth="1"/>
    <col min="9" max="9" width="4.625" style="220" customWidth="1"/>
    <col min="10" max="10" width="3.875" style="220" customWidth="1"/>
    <col min="11" max="11" width="4.625" style="220" customWidth="1"/>
    <col min="12" max="14" width="4.25" style="220" customWidth="1"/>
    <col min="15" max="15" width="3.25" style="220" customWidth="1"/>
    <col min="16" max="16" width="4.75" style="220" customWidth="1"/>
    <col min="17" max="17" width="3.875" style="220" customWidth="1"/>
    <col min="18" max="18" width="9" style="64"/>
    <col min="19" max="16384" width="9" style="220"/>
  </cols>
  <sheetData>
    <row r="1" spans="1:17" ht="26.25" customHeight="1" x14ac:dyDescent="0.55000000000000004">
      <c r="A1" s="732" t="s">
        <v>362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</row>
    <row r="2" spans="1:17" ht="21.75" customHeight="1" x14ac:dyDescent="0.55000000000000004">
      <c r="A2" s="444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</row>
    <row r="3" spans="1:17" ht="26.45" customHeight="1" x14ac:dyDescent="0.55000000000000004">
      <c r="A3" s="740" t="s">
        <v>73</v>
      </c>
      <c r="B3" s="733" t="s">
        <v>58</v>
      </c>
      <c r="C3" s="736" t="s">
        <v>122</v>
      </c>
      <c r="D3" s="736"/>
      <c r="E3" s="736"/>
      <c r="F3" s="736"/>
      <c r="G3" s="736"/>
      <c r="H3" s="736"/>
      <c r="I3" s="737"/>
      <c r="J3" s="742" t="s">
        <v>59</v>
      </c>
      <c r="K3" s="742"/>
      <c r="L3" s="742"/>
      <c r="M3" s="742"/>
      <c r="N3" s="742"/>
      <c r="O3" s="742"/>
      <c r="P3" s="743"/>
      <c r="Q3" s="729" t="s">
        <v>264</v>
      </c>
    </row>
    <row r="4" spans="1:17" ht="52.9" customHeight="1" x14ac:dyDescent="0.55000000000000004">
      <c r="A4" s="741"/>
      <c r="B4" s="734"/>
      <c r="C4" s="217" t="s">
        <v>246</v>
      </c>
      <c r="D4" s="218" t="s">
        <v>247</v>
      </c>
      <c r="E4" s="219" t="s">
        <v>248</v>
      </c>
      <c r="F4" s="218" t="s">
        <v>249</v>
      </c>
      <c r="G4" s="218" t="s">
        <v>250</v>
      </c>
      <c r="H4" s="305" t="s">
        <v>251</v>
      </c>
      <c r="I4" s="306" t="s">
        <v>6</v>
      </c>
      <c r="J4" s="217" t="s">
        <v>246</v>
      </c>
      <c r="K4" s="218" t="s">
        <v>247</v>
      </c>
      <c r="L4" s="219" t="s">
        <v>248</v>
      </c>
      <c r="M4" s="218" t="s">
        <v>249</v>
      </c>
      <c r="N4" s="218" t="s">
        <v>250</v>
      </c>
      <c r="O4" s="305" t="s">
        <v>251</v>
      </c>
      <c r="P4" s="307" t="s">
        <v>6</v>
      </c>
      <c r="Q4" s="730"/>
    </row>
    <row r="5" spans="1:17" ht="21.75" customHeight="1" x14ac:dyDescent="0.55000000000000004">
      <c r="A5" s="221" t="s">
        <v>37</v>
      </c>
      <c r="B5" s="71"/>
      <c r="C5" s="222"/>
      <c r="D5" s="222"/>
      <c r="E5" s="222"/>
      <c r="F5" s="223"/>
      <c r="G5" s="223"/>
      <c r="H5" s="224"/>
      <c r="I5" s="225"/>
      <c r="J5" s="222"/>
      <c r="K5" s="222"/>
      <c r="L5" s="222"/>
      <c r="M5" s="223"/>
      <c r="N5" s="226"/>
      <c r="O5" s="224"/>
      <c r="P5" s="227"/>
      <c r="Q5" s="228"/>
    </row>
    <row r="6" spans="1:17" ht="21.75" customHeight="1" x14ac:dyDescent="0.55000000000000004">
      <c r="A6" s="229" t="s">
        <v>62</v>
      </c>
      <c r="B6" s="71"/>
      <c r="C6" s="222"/>
      <c r="D6" s="222"/>
      <c r="E6" s="222"/>
      <c r="F6" s="223"/>
      <c r="G6" s="223"/>
      <c r="H6" s="224"/>
      <c r="I6" s="225"/>
      <c r="J6" s="222"/>
      <c r="K6" s="222"/>
      <c r="L6" s="222"/>
      <c r="M6" s="223"/>
      <c r="N6" s="223"/>
      <c r="O6" s="224"/>
      <c r="P6" s="227"/>
      <c r="Q6" s="228"/>
    </row>
    <row r="7" spans="1:17" ht="21.75" customHeight="1" x14ac:dyDescent="0.55000000000000004">
      <c r="A7" s="230" t="s">
        <v>146</v>
      </c>
      <c r="B7" s="231">
        <v>35</v>
      </c>
      <c r="C7" s="205">
        <v>0</v>
      </c>
      <c r="D7" s="205">
        <v>22</v>
      </c>
      <c r="E7" s="205">
        <v>6</v>
      </c>
      <c r="F7" s="206">
        <v>0</v>
      </c>
      <c r="G7" s="206">
        <v>23</v>
      </c>
      <c r="H7" s="232">
        <v>0</v>
      </c>
      <c r="I7" s="233">
        <f t="shared" ref="I7:I20" si="0">SUM(C7:H7)</f>
        <v>51</v>
      </c>
      <c r="J7" s="205">
        <v>0</v>
      </c>
      <c r="K7" s="205">
        <v>22</v>
      </c>
      <c r="L7" s="205">
        <v>6</v>
      </c>
      <c r="M7" s="206">
        <v>0</v>
      </c>
      <c r="N7" s="206">
        <v>19</v>
      </c>
      <c r="O7" s="232">
        <v>0</v>
      </c>
      <c r="P7" s="234">
        <f t="shared" ref="P7:P20" si="1">SUM(J7:O7)</f>
        <v>47</v>
      </c>
      <c r="Q7" s="235">
        <f t="shared" ref="Q7:Q20" si="2">SUM(I7-P7)</f>
        <v>4</v>
      </c>
    </row>
    <row r="8" spans="1:17" ht="21.75" customHeight="1" x14ac:dyDescent="0.55000000000000004">
      <c r="A8" s="236" t="s">
        <v>136</v>
      </c>
      <c r="B8" s="237">
        <v>30</v>
      </c>
      <c r="C8" s="238">
        <v>12</v>
      </c>
      <c r="D8" s="238">
        <v>30</v>
      </c>
      <c r="E8" s="238">
        <v>1</v>
      </c>
      <c r="F8" s="239">
        <v>0</v>
      </c>
      <c r="G8" s="239">
        <v>0</v>
      </c>
      <c r="H8" s="232">
        <v>0</v>
      </c>
      <c r="I8" s="233">
        <f t="shared" si="0"/>
        <v>43</v>
      </c>
      <c r="J8" s="238">
        <v>11</v>
      </c>
      <c r="K8" s="238">
        <v>30</v>
      </c>
      <c r="L8" s="238">
        <v>1</v>
      </c>
      <c r="M8" s="239">
        <v>0</v>
      </c>
      <c r="N8" s="239">
        <v>0</v>
      </c>
      <c r="O8" s="240">
        <v>0</v>
      </c>
      <c r="P8" s="241">
        <f t="shared" si="1"/>
        <v>42</v>
      </c>
      <c r="Q8" s="242">
        <f t="shared" si="2"/>
        <v>1</v>
      </c>
    </row>
    <row r="9" spans="1:17" ht="21.75" customHeight="1" x14ac:dyDescent="0.55000000000000004">
      <c r="A9" s="236" t="s">
        <v>137</v>
      </c>
      <c r="B9" s="237">
        <v>40</v>
      </c>
      <c r="C9" s="238">
        <v>2</v>
      </c>
      <c r="D9" s="238">
        <v>13</v>
      </c>
      <c r="E9" s="238">
        <v>13</v>
      </c>
      <c r="F9" s="239">
        <v>0</v>
      </c>
      <c r="G9" s="239">
        <v>6</v>
      </c>
      <c r="H9" s="232">
        <v>0</v>
      </c>
      <c r="I9" s="233">
        <f t="shared" si="0"/>
        <v>34</v>
      </c>
      <c r="J9" s="238">
        <v>2</v>
      </c>
      <c r="K9" s="238">
        <v>12</v>
      </c>
      <c r="L9" s="238">
        <v>13</v>
      </c>
      <c r="M9" s="239">
        <v>0</v>
      </c>
      <c r="N9" s="239">
        <v>6</v>
      </c>
      <c r="O9" s="240">
        <v>0</v>
      </c>
      <c r="P9" s="241">
        <f t="shared" si="1"/>
        <v>33</v>
      </c>
      <c r="Q9" s="242">
        <f t="shared" si="2"/>
        <v>1</v>
      </c>
    </row>
    <row r="10" spans="1:17" ht="21.75" customHeight="1" x14ac:dyDescent="0.55000000000000004">
      <c r="A10" s="236" t="s">
        <v>138</v>
      </c>
      <c r="B10" s="237">
        <v>60</v>
      </c>
      <c r="C10" s="238">
        <v>19</v>
      </c>
      <c r="D10" s="238">
        <v>37</v>
      </c>
      <c r="E10" s="238">
        <v>22</v>
      </c>
      <c r="F10" s="239">
        <v>0</v>
      </c>
      <c r="G10" s="239">
        <v>0</v>
      </c>
      <c r="H10" s="232">
        <v>0</v>
      </c>
      <c r="I10" s="233">
        <f t="shared" si="0"/>
        <v>78</v>
      </c>
      <c r="J10" s="238">
        <v>18</v>
      </c>
      <c r="K10" s="238">
        <v>37</v>
      </c>
      <c r="L10" s="238">
        <v>21</v>
      </c>
      <c r="M10" s="239">
        <v>0</v>
      </c>
      <c r="N10" s="239">
        <v>0</v>
      </c>
      <c r="O10" s="240">
        <v>0</v>
      </c>
      <c r="P10" s="241">
        <f t="shared" si="1"/>
        <v>76</v>
      </c>
      <c r="Q10" s="242">
        <f t="shared" si="2"/>
        <v>2</v>
      </c>
    </row>
    <row r="11" spans="1:17" ht="21.75" customHeight="1" x14ac:dyDescent="0.55000000000000004">
      <c r="A11" s="236" t="s">
        <v>139</v>
      </c>
      <c r="B11" s="237">
        <v>40</v>
      </c>
      <c r="C11" s="238">
        <v>19</v>
      </c>
      <c r="D11" s="238">
        <v>12</v>
      </c>
      <c r="E11" s="238">
        <v>17</v>
      </c>
      <c r="F11" s="239">
        <v>0</v>
      </c>
      <c r="G11" s="239">
        <v>2</v>
      </c>
      <c r="H11" s="232">
        <v>0</v>
      </c>
      <c r="I11" s="233">
        <f t="shared" si="0"/>
        <v>50</v>
      </c>
      <c r="J11" s="238">
        <v>18</v>
      </c>
      <c r="K11" s="238">
        <v>12</v>
      </c>
      <c r="L11" s="238">
        <v>17</v>
      </c>
      <c r="M11" s="239">
        <v>0</v>
      </c>
      <c r="N11" s="239">
        <v>2</v>
      </c>
      <c r="O11" s="240">
        <v>0</v>
      </c>
      <c r="P11" s="241">
        <f t="shared" si="1"/>
        <v>49</v>
      </c>
      <c r="Q11" s="242">
        <f t="shared" si="2"/>
        <v>1</v>
      </c>
    </row>
    <row r="12" spans="1:17" ht="21.75" customHeight="1" x14ac:dyDescent="0.55000000000000004">
      <c r="A12" s="236" t="s">
        <v>145</v>
      </c>
      <c r="B12" s="237">
        <v>40</v>
      </c>
      <c r="C12" s="238">
        <v>2</v>
      </c>
      <c r="D12" s="238">
        <v>13</v>
      </c>
      <c r="E12" s="238">
        <v>20</v>
      </c>
      <c r="F12" s="239">
        <v>0</v>
      </c>
      <c r="G12" s="239">
        <v>18</v>
      </c>
      <c r="H12" s="232">
        <v>0</v>
      </c>
      <c r="I12" s="233">
        <f t="shared" si="0"/>
        <v>53</v>
      </c>
      <c r="J12" s="238">
        <v>2</v>
      </c>
      <c r="K12" s="238">
        <v>13</v>
      </c>
      <c r="L12" s="238">
        <v>20</v>
      </c>
      <c r="M12" s="239">
        <v>0</v>
      </c>
      <c r="N12" s="239">
        <v>17</v>
      </c>
      <c r="O12" s="240">
        <v>0</v>
      </c>
      <c r="P12" s="241">
        <f t="shared" si="1"/>
        <v>52</v>
      </c>
      <c r="Q12" s="242">
        <f t="shared" si="2"/>
        <v>1</v>
      </c>
    </row>
    <row r="13" spans="1:17" ht="21.75" customHeight="1" x14ac:dyDescent="0.55000000000000004">
      <c r="A13" s="236" t="s">
        <v>140</v>
      </c>
      <c r="B13" s="237">
        <v>40</v>
      </c>
      <c r="C13" s="238">
        <v>9</v>
      </c>
      <c r="D13" s="238">
        <v>3</v>
      </c>
      <c r="E13" s="238">
        <v>21</v>
      </c>
      <c r="F13" s="239">
        <v>0</v>
      </c>
      <c r="G13" s="239">
        <v>8</v>
      </c>
      <c r="H13" s="232">
        <v>0</v>
      </c>
      <c r="I13" s="233">
        <f t="shared" si="0"/>
        <v>41</v>
      </c>
      <c r="J13" s="238">
        <v>9</v>
      </c>
      <c r="K13" s="238">
        <v>3</v>
      </c>
      <c r="L13" s="238">
        <v>21</v>
      </c>
      <c r="M13" s="239">
        <v>0</v>
      </c>
      <c r="N13" s="239">
        <v>8</v>
      </c>
      <c r="O13" s="240">
        <v>0</v>
      </c>
      <c r="P13" s="241">
        <f t="shared" si="1"/>
        <v>41</v>
      </c>
      <c r="Q13" s="242">
        <f t="shared" si="2"/>
        <v>0</v>
      </c>
    </row>
    <row r="14" spans="1:17" ht="21.75" customHeight="1" x14ac:dyDescent="0.55000000000000004">
      <c r="A14" s="236" t="s">
        <v>183</v>
      </c>
      <c r="B14" s="237">
        <v>30</v>
      </c>
      <c r="C14" s="238">
        <v>12</v>
      </c>
      <c r="D14" s="238">
        <v>14</v>
      </c>
      <c r="E14" s="238">
        <v>2</v>
      </c>
      <c r="F14" s="239">
        <v>0</v>
      </c>
      <c r="G14" s="239">
        <v>5</v>
      </c>
      <c r="H14" s="232">
        <v>0</v>
      </c>
      <c r="I14" s="233">
        <f t="shared" si="0"/>
        <v>33</v>
      </c>
      <c r="J14" s="238">
        <v>12</v>
      </c>
      <c r="K14" s="238">
        <v>14</v>
      </c>
      <c r="L14" s="238">
        <v>2</v>
      </c>
      <c r="M14" s="239">
        <v>0</v>
      </c>
      <c r="N14" s="239">
        <v>5</v>
      </c>
      <c r="O14" s="240">
        <v>0</v>
      </c>
      <c r="P14" s="241">
        <f t="shared" si="1"/>
        <v>33</v>
      </c>
      <c r="Q14" s="242">
        <f t="shared" si="2"/>
        <v>0</v>
      </c>
    </row>
    <row r="15" spans="1:17" ht="21.75" customHeight="1" x14ac:dyDescent="0.55000000000000004">
      <c r="A15" s="236" t="s">
        <v>184</v>
      </c>
      <c r="B15" s="237">
        <v>30</v>
      </c>
      <c r="C15" s="238">
        <v>13</v>
      </c>
      <c r="D15" s="238">
        <v>6</v>
      </c>
      <c r="E15" s="238">
        <v>6</v>
      </c>
      <c r="F15" s="239">
        <v>0</v>
      </c>
      <c r="G15" s="239">
        <v>10</v>
      </c>
      <c r="H15" s="232">
        <v>0</v>
      </c>
      <c r="I15" s="233">
        <f t="shared" si="0"/>
        <v>35</v>
      </c>
      <c r="J15" s="238">
        <v>11</v>
      </c>
      <c r="K15" s="238">
        <v>6</v>
      </c>
      <c r="L15" s="238">
        <v>6</v>
      </c>
      <c r="M15" s="239">
        <v>0</v>
      </c>
      <c r="N15" s="239">
        <v>10</v>
      </c>
      <c r="O15" s="240">
        <v>0</v>
      </c>
      <c r="P15" s="241">
        <f t="shared" si="1"/>
        <v>33</v>
      </c>
      <c r="Q15" s="242">
        <f t="shared" si="2"/>
        <v>2</v>
      </c>
    </row>
    <row r="16" spans="1:17" ht="21.75" customHeight="1" x14ac:dyDescent="0.55000000000000004">
      <c r="A16" s="236" t="s">
        <v>141</v>
      </c>
      <c r="B16" s="237">
        <v>40</v>
      </c>
      <c r="C16" s="238">
        <v>12</v>
      </c>
      <c r="D16" s="238">
        <v>16</v>
      </c>
      <c r="E16" s="238">
        <v>6</v>
      </c>
      <c r="F16" s="239">
        <v>0</v>
      </c>
      <c r="G16" s="239">
        <v>2</v>
      </c>
      <c r="H16" s="232">
        <v>0</v>
      </c>
      <c r="I16" s="233">
        <f t="shared" si="0"/>
        <v>36</v>
      </c>
      <c r="J16" s="238">
        <v>10</v>
      </c>
      <c r="K16" s="238">
        <v>16</v>
      </c>
      <c r="L16" s="238">
        <v>6</v>
      </c>
      <c r="M16" s="239">
        <v>0</v>
      </c>
      <c r="N16" s="239">
        <v>2</v>
      </c>
      <c r="O16" s="240">
        <v>0</v>
      </c>
      <c r="P16" s="241">
        <f t="shared" si="1"/>
        <v>34</v>
      </c>
      <c r="Q16" s="242">
        <f t="shared" si="2"/>
        <v>2</v>
      </c>
    </row>
    <row r="17" spans="1:19" ht="21.75" customHeight="1" x14ac:dyDescent="0.55000000000000004">
      <c r="A17" s="243" t="s">
        <v>142</v>
      </c>
      <c r="B17" s="237">
        <v>40</v>
      </c>
      <c r="C17" s="238">
        <v>14</v>
      </c>
      <c r="D17" s="238">
        <v>15</v>
      </c>
      <c r="E17" s="238">
        <v>9</v>
      </c>
      <c r="F17" s="239">
        <v>0</v>
      </c>
      <c r="G17" s="239">
        <v>10</v>
      </c>
      <c r="H17" s="232">
        <v>0</v>
      </c>
      <c r="I17" s="233">
        <f t="shared" si="0"/>
        <v>48</v>
      </c>
      <c r="J17" s="238">
        <v>14</v>
      </c>
      <c r="K17" s="238">
        <v>15</v>
      </c>
      <c r="L17" s="238">
        <v>9</v>
      </c>
      <c r="M17" s="239">
        <v>0</v>
      </c>
      <c r="N17" s="239">
        <v>10</v>
      </c>
      <c r="O17" s="240">
        <v>0</v>
      </c>
      <c r="P17" s="241">
        <f t="shared" si="1"/>
        <v>48</v>
      </c>
      <c r="Q17" s="242">
        <f t="shared" si="2"/>
        <v>0</v>
      </c>
    </row>
    <row r="18" spans="1:19" ht="21.75" customHeight="1" x14ac:dyDescent="0.55000000000000004">
      <c r="A18" s="243" t="s">
        <v>143</v>
      </c>
      <c r="B18" s="237">
        <v>30</v>
      </c>
      <c r="C18" s="238">
        <v>8</v>
      </c>
      <c r="D18" s="238">
        <v>4</v>
      </c>
      <c r="E18" s="238">
        <v>10</v>
      </c>
      <c r="F18" s="239">
        <v>0</v>
      </c>
      <c r="G18" s="239">
        <v>4</v>
      </c>
      <c r="H18" s="232">
        <v>0</v>
      </c>
      <c r="I18" s="233">
        <f t="shared" si="0"/>
        <v>26</v>
      </c>
      <c r="J18" s="238">
        <v>8</v>
      </c>
      <c r="K18" s="238">
        <v>3</v>
      </c>
      <c r="L18" s="238">
        <v>10</v>
      </c>
      <c r="M18" s="239">
        <v>0</v>
      </c>
      <c r="N18" s="239">
        <v>4</v>
      </c>
      <c r="O18" s="240">
        <v>0</v>
      </c>
      <c r="P18" s="241">
        <f t="shared" si="1"/>
        <v>25</v>
      </c>
      <c r="Q18" s="242">
        <f t="shared" si="2"/>
        <v>1</v>
      </c>
    </row>
    <row r="19" spans="1:19" ht="21.75" customHeight="1" x14ac:dyDescent="0.55000000000000004">
      <c r="A19" s="243" t="s">
        <v>144</v>
      </c>
      <c r="B19" s="237">
        <v>120</v>
      </c>
      <c r="C19" s="238">
        <v>27</v>
      </c>
      <c r="D19" s="238">
        <v>62</v>
      </c>
      <c r="E19" s="238">
        <v>27</v>
      </c>
      <c r="F19" s="239">
        <v>0</v>
      </c>
      <c r="G19" s="239">
        <v>10</v>
      </c>
      <c r="H19" s="232">
        <v>0</v>
      </c>
      <c r="I19" s="233">
        <f t="shared" si="0"/>
        <v>126</v>
      </c>
      <c r="J19" s="238">
        <v>26</v>
      </c>
      <c r="K19" s="238">
        <v>62</v>
      </c>
      <c r="L19" s="238">
        <v>27</v>
      </c>
      <c r="M19" s="239">
        <v>0</v>
      </c>
      <c r="N19" s="239">
        <v>9</v>
      </c>
      <c r="O19" s="240">
        <v>0</v>
      </c>
      <c r="P19" s="241">
        <f t="shared" si="1"/>
        <v>124</v>
      </c>
      <c r="Q19" s="242">
        <f t="shared" si="2"/>
        <v>2</v>
      </c>
    </row>
    <row r="20" spans="1:19" ht="21.75" customHeight="1" x14ac:dyDescent="0.55000000000000004">
      <c r="A20" s="243" t="s">
        <v>366</v>
      </c>
      <c r="B20" s="244">
        <v>30</v>
      </c>
      <c r="C20" s="245">
        <v>0</v>
      </c>
      <c r="D20" s="245">
        <v>16</v>
      </c>
      <c r="E20" s="245">
        <v>7</v>
      </c>
      <c r="F20" s="246">
        <v>0</v>
      </c>
      <c r="G20" s="246">
        <v>7</v>
      </c>
      <c r="H20" s="203">
        <v>0</v>
      </c>
      <c r="I20" s="233">
        <f t="shared" si="0"/>
        <v>30</v>
      </c>
      <c r="J20" s="245">
        <v>0</v>
      </c>
      <c r="K20" s="245">
        <v>16</v>
      </c>
      <c r="L20" s="245">
        <v>7</v>
      </c>
      <c r="M20" s="246">
        <v>0</v>
      </c>
      <c r="N20" s="246">
        <v>7</v>
      </c>
      <c r="O20" s="247">
        <v>0</v>
      </c>
      <c r="P20" s="241">
        <f t="shared" si="1"/>
        <v>30</v>
      </c>
      <c r="Q20" s="242">
        <f t="shared" si="2"/>
        <v>0</v>
      </c>
    </row>
    <row r="21" spans="1:19" ht="21.75" customHeight="1" thickBot="1" x14ac:dyDescent="0.6">
      <c r="A21" s="248" t="s">
        <v>6</v>
      </c>
      <c r="B21" s="214">
        <f t="shared" ref="B21:Q21" si="3">SUM(B7:B20)</f>
        <v>605</v>
      </c>
      <c r="C21" s="249">
        <f t="shared" si="3"/>
        <v>149</v>
      </c>
      <c r="D21" s="249">
        <f>SUM(D7:D20)</f>
        <v>263</v>
      </c>
      <c r="E21" s="249">
        <f>SUM(E7:E20)</f>
        <v>167</v>
      </c>
      <c r="F21" s="215">
        <f t="shared" si="3"/>
        <v>0</v>
      </c>
      <c r="G21" s="215">
        <f t="shared" si="3"/>
        <v>105</v>
      </c>
      <c r="H21" s="215">
        <f t="shared" si="3"/>
        <v>0</v>
      </c>
      <c r="I21" s="250">
        <f t="shared" si="3"/>
        <v>684</v>
      </c>
      <c r="J21" s="249">
        <f t="shared" si="3"/>
        <v>141</v>
      </c>
      <c r="K21" s="249">
        <f>SUM(K7:K20)</f>
        <v>261</v>
      </c>
      <c r="L21" s="249">
        <f>SUM(L7:L20)</f>
        <v>166</v>
      </c>
      <c r="M21" s="215">
        <f t="shared" si="3"/>
        <v>0</v>
      </c>
      <c r="N21" s="215">
        <f t="shared" si="3"/>
        <v>99</v>
      </c>
      <c r="O21" s="215">
        <f t="shared" si="3"/>
        <v>0</v>
      </c>
      <c r="P21" s="251">
        <f t="shared" si="3"/>
        <v>667</v>
      </c>
      <c r="Q21" s="252">
        <f t="shared" si="3"/>
        <v>17</v>
      </c>
    </row>
    <row r="22" spans="1:19" ht="21.75" customHeight="1" thickTop="1" x14ac:dyDescent="0.55000000000000004">
      <c r="A22" s="253" t="s">
        <v>63</v>
      </c>
      <c r="B22" s="254"/>
      <c r="C22" s="222"/>
      <c r="D22" s="222"/>
      <c r="E22" s="222"/>
      <c r="F22" s="223"/>
      <c r="G22" s="223"/>
      <c r="H22" s="224"/>
      <c r="I22" s="225"/>
      <c r="J22" s="222"/>
      <c r="K22" s="222"/>
      <c r="L22" s="222"/>
      <c r="M22" s="223"/>
      <c r="N22" s="255"/>
      <c r="O22" s="224"/>
      <c r="P22" s="227"/>
      <c r="Q22" s="228"/>
    </row>
    <row r="23" spans="1:19" ht="21.75" customHeight="1" x14ac:dyDescent="0.55000000000000004">
      <c r="A23" s="230" t="s">
        <v>189</v>
      </c>
      <c r="B23" s="231">
        <v>60</v>
      </c>
      <c r="C23" s="205">
        <v>0</v>
      </c>
      <c r="D23" s="205">
        <v>28</v>
      </c>
      <c r="E23" s="205">
        <v>17</v>
      </c>
      <c r="F23" s="206">
        <v>0</v>
      </c>
      <c r="G23" s="206">
        <v>15</v>
      </c>
      <c r="H23" s="232">
        <v>0</v>
      </c>
      <c r="I23" s="233">
        <f t="shared" ref="I23:I34" si="4">SUM(C23:H23)</f>
        <v>60</v>
      </c>
      <c r="J23" s="205">
        <v>0</v>
      </c>
      <c r="K23" s="205">
        <v>27</v>
      </c>
      <c r="L23" s="205">
        <v>17</v>
      </c>
      <c r="M23" s="206">
        <v>0</v>
      </c>
      <c r="N23" s="256">
        <v>14</v>
      </c>
      <c r="O23" s="232">
        <v>0</v>
      </c>
      <c r="P23" s="234">
        <f t="shared" ref="P23:P34" si="5">SUM(J23:O23)</f>
        <v>58</v>
      </c>
      <c r="Q23" s="235">
        <f t="shared" ref="Q23:Q34" si="6">SUM(I23-P23)</f>
        <v>2</v>
      </c>
    </row>
    <row r="24" spans="1:19" ht="21.75" customHeight="1" x14ac:dyDescent="0.55000000000000004">
      <c r="A24" s="230" t="s">
        <v>147</v>
      </c>
      <c r="B24" s="231">
        <v>60</v>
      </c>
      <c r="C24" s="205">
        <v>0</v>
      </c>
      <c r="D24" s="205">
        <v>33</v>
      </c>
      <c r="E24" s="205">
        <v>18</v>
      </c>
      <c r="F24" s="206">
        <v>0</v>
      </c>
      <c r="G24" s="206">
        <v>11</v>
      </c>
      <c r="H24" s="232">
        <v>0</v>
      </c>
      <c r="I24" s="233">
        <f t="shared" si="4"/>
        <v>62</v>
      </c>
      <c r="J24" s="205">
        <v>0</v>
      </c>
      <c r="K24" s="205">
        <v>33</v>
      </c>
      <c r="L24" s="205">
        <v>18</v>
      </c>
      <c r="M24" s="206">
        <v>0</v>
      </c>
      <c r="N24" s="256">
        <v>11</v>
      </c>
      <c r="O24" s="232">
        <v>0</v>
      </c>
      <c r="P24" s="234">
        <f t="shared" si="5"/>
        <v>62</v>
      </c>
      <c r="Q24" s="242">
        <f t="shared" si="6"/>
        <v>0</v>
      </c>
    </row>
    <row r="25" spans="1:19" ht="21.75" customHeight="1" x14ac:dyDescent="0.55000000000000004">
      <c r="A25" s="230" t="s">
        <v>148</v>
      </c>
      <c r="B25" s="231">
        <v>50</v>
      </c>
      <c r="C25" s="205">
        <v>0</v>
      </c>
      <c r="D25" s="205">
        <v>38</v>
      </c>
      <c r="E25" s="205">
        <v>17</v>
      </c>
      <c r="F25" s="206">
        <v>0</v>
      </c>
      <c r="G25" s="206">
        <v>5</v>
      </c>
      <c r="H25" s="232">
        <v>0</v>
      </c>
      <c r="I25" s="233">
        <f t="shared" si="4"/>
        <v>60</v>
      </c>
      <c r="J25" s="205">
        <v>0</v>
      </c>
      <c r="K25" s="205">
        <v>38</v>
      </c>
      <c r="L25" s="205">
        <v>17</v>
      </c>
      <c r="M25" s="206">
        <v>0</v>
      </c>
      <c r="N25" s="256">
        <v>5</v>
      </c>
      <c r="O25" s="232">
        <v>0</v>
      </c>
      <c r="P25" s="234">
        <f t="shared" si="5"/>
        <v>60</v>
      </c>
      <c r="Q25" s="235">
        <f t="shared" si="6"/>
        <v>0</v>
      </c>
    </row>
    <row r="26" spans="1:19" ht="21.75" customHeight="1" x14ac:dyDescent="0.55000000000000004">
      <c r="A26" s="236" t="s">
        <v>149</v>
      </c>
      <c r="B26" s="237">
        <v>50</v>
      </c>
      <c r="C26" s="238">
        <v>0</v>
      </c>
      <c r="D26" s="238">
        <v>17</v>
      </c>
      <c r="E26" s="238">
        <v>9</v>
      </c>
      <c r="F26" s="239">
        <v>17</v>
      </c>
      <c r="G26" s="239">
        <v>0</v>
      </c>
      <c r="H26" s="232">
        <v>0</v>
      </c>
      <c r="I26" s="233">
        <f t="shared" si="4"/>
        <v>43</v>
      </c>
      <c r="J26" s="238">
        <v>0</v>
      </c>
      <c r="K26" s="238">
        <v>17</v>
      </c>
      <c r="L26" s="238">
        <v>9</v>
      </c>
      <c r="M26" s="239">
        <v>17</v>
      </c>
      <c r="N26" s="257">
        <v>0</v>
      </c>
      <c r="O26" s="232">
        <v>0</v>
      </c>
      <c r="P26" s="234">
        <f t="shared" si="5"/>
        <v>43</v>
      </c>
      <c r="Q26" s="242">
        <f t="shared" si="6"/>
        <v>0</v>
      </c>
    </row>
    <row r="27" spans="1:19" ht="21.75" customHeight="1" x14ac:dyDescent="0.55000000000000004">
      <c r="A27" s="236" t="s">
        <v>150</v>
      </c>
      <c r="B27" s="237">
        <v>50</v>
      </c>
      <c r="C27" s="238">
        <v>0</v>
      </c>
      <c r="D27" s="238">
        <v>37</v>
      </c>
      <c r="E27" s="238">
        <v>3</v>
      </c>
      <c r="F27" s="239">
        <v>10</v>
      </c>
      <c r="G27" s="239">
        <v>0</v>
      </c>
      <c r="H27" s="232">
        <v>0</v>
      </c>
      <c r="I27" s="233">
        <f t="shared" si="4"/>
        <v>50</v>
      </c>
      <c r="J27" s="238">
        <v>0</v>
      </c>
      <c r="K27" s="238">
        <v>37</v>
      </c>
      <c r="L27" s="238">
        <v>3</v>
      </c>
      <c r="M27" s="239">
        <v>10</v>
      </c>
      <c r="N27" s="257">
        <v>0</v>
      </c>
      <c r="O27" s="232">
        <v>0</v>
      </c>
      <c r="P27" s="234">
        <f t="shared" si="5"/>
        <v>50</v>
      </c>
      <c r="Q27" s="242">
        <f t="shared" si="6"/>
        <v>0</v>
      </c>
    </row>
    <row r="28" spans="1:19" ht="21.75" customHeight="1" x14ac:dyDescent="0.55000000000000004">
      <c r="A28" s="236" t="s">
        <v>151</v>
      </c>
      <c r="B28" s="237">
        <v>60</v>
      </c>
      <c r="C28" s="238">
        <v>0</v>
      </c>
      <c r="D28" s="238">
        <v>43</v>
      </c>
      <c r="E28" s="238">
        <v>13</v>
      </c>
      <c r="F28" s="239">
        <v>0</v>
      </c>
      <c r="G28" s="239">
        <v>8</v>
      </c>
      <c r="H28" s="232">
        <v>0</v>
      </c>
      <c r="I28" s="233">
        <f t="shared" si="4"/>
        <v>64</v>
      </c>
      <c r="J28" s="238">
        <v>0</v>
      </c>
      <c r="K28" s="238">
        <v>43</v>
      </c>
      <c r="L28" s="238">
        <v>13</v>
      </c>
      <c r="M28" s="239">
        <v>0</v>
      </c>
      <c r="N28" s="257">
        <v>8</v>
      </c>
      <c r="O28" s="232">
        <v>0</v>
      </c>
      <c r="P28" s="234">
        <f t="shared" si="5"/>
        <v>64</v>
      </c>
      <c r="Q28" s="242">
        <f t="shared" si="6"/>
        <v>0</v>
      </c>
    </row>
    <row r="29" spans="1:19" ht="21.75" customHeight="1" x14ac:dyDescent="0.55000000000000004">
      <c r="A29" s="236" t="s">
        <v>152</v>
      </c>
      <c r="B29" s="237">
        <v>50</v>
      </c>
      <c r="C29" s="238">
        <v>0</v>
      </c>
      <c r="D29" s="238">
        <v>22</v>
      </c>
      <c r="E29" s="238">
        <v>8</v>
      </c>
      <c r="F29" s="239">
        <v>16</v>
      </c>
      <c r="G29" s="239">
        <v>0</v>
      </c>
      <c r="H29" s="232">
        <v>0</v>
      </c>
      <c r="I29" s="233">
        <f t="shared" si="4"/>
        <v>46</v>
      </c>
      <c r="J29" s="238">
        <v>0</v>
      </c>
      <c r="K29" s="238">
        <v>22</v>
      </c>
      <c r="L29" s="238">
        <v>7</v>
      </c>
      <c r="M29" s="239">
        <v>16</v>
      </c>
      <c r="N29" s="257">
        <v>0</v>
      </c>
      <c r="O29" s="232">
        <v>0</v>
      </c>
      <c r="P29" s="234">
        <f t="shared" si="5"/>
        <v>45</v>
      </c>
      <c r="Q29" s="242">
        <f t="shared" si="6"/>
        <v>1</v>
      </c>
    </row>
    <row r="30" spans="1:19" ht="21.75" customHeight="1" x14ac:dyDescent="0.55000000000000004">
      <c r="A30" s="236" t="s">
        <v>153</v>
      </c>
      <c r="B30" s="237">
        <v>60</v>
      </c>
      <c r="C30" s="238">
        <v>0</v>
      </c>
      <c r="D30" s="238">
        <v>40</v>
      </c>
      <c r="E30" s="238">
        <v>14</v>
      </c>
      <c r="F30" s="239">
        <v>8</v>
      </c>
      <c r="G30" s="239">
        <v>0</v>
      </c>
      <c r="H30" s="232">
        <v>0</v>
      </c>
      <c r="I30" s="233">
        <f t="shared" si="4"/>
        <v>62</v>
      </c>
      <c r="J30" s="238">
        <v>0</v>
      </c>
      <c r="K30" s="238">
        <v>39</v>
      </c>
      <c r="L30" s="238">
        <v>14</v>
      </c>
      <c r="M30" s="239">
        <v>8</v>
      </c>
      <c r="N30" s="257">
        <v>0</v>
      </c>
      <c r="O30" s="232">
        <v>0</v>
      </c>
      <c r="P30" s="234">
        <f t="shared" si="5"/>
        <v>61</v>
      </c>
      <c r="Q30" s="242">
        <f t="shared" si="6"/>
        <v>1</v>
      </c>
      <c r="S30" s="220" t="s">
        <v>367</v>
      </c>
    </row>
    <row r="31" spans="1:19" ht="21.75" customHeight="1" x14ac:dyDescent="0.55000000000000004">
      <c r="A31" s="236" t="s">
        <v>154</v>
      </c>
      <c r="B31" s="237">
        <v>60</v>
      </c>
      <c r="C31" s="238">
        <v>0</v>
      </c>
      <c r="D31" s="238">
        <v>32</v>
      </c>
      <c r="E31" s="238">
        <v>13</v>
      </c>
      <c r="F31" s="239">
        <v>15</v>
      </c>
      <c r="G31" s="239">
        <v>0</v>
      </c>
      <c r="H31" s="232">
        <v>0</v>
      </c>
      <c r="I31" s="233">
        <f t="shared" si="4"/>
        <v>60</v>
      </c>
      <c r="J31" s="238">
        <v>0</v>
      </c>
      <c r="K31" s="238">
        <v>32</v>
      </c>
      <c r="L31" s="238">
        <v>13</v>
      </c>
      <c r="M31" s="239">
        <v>15</v>
      </c>
      <c r="N31" s="257">
        <v>0</v>
      </c>
      <c r="O31" s="232">
        <v>0</v>
      </c>
      <c r="P31" s="234">
        <f t="shared" si="5"/>
        <v>60</v>
      </c>
      <c r="Q31" s="242">
        <f t="shared" si="6"/>
        <v>0</v>
      </c>
    </row>
    <row r="32" spans="1:19" ht="21.75" customHeight="1" x14ac:dyDescent="0.55000000000000004">
      <c r="A32" s="243" t="s">
        <v>156</v>
      </c>
      <c r="B32" s="237">
        <v>30</v>
      </c>
      <c r="C32" s="238">
        <v>0</v>
      </c>
      <c r="D32" s="238">
        <v>23</v>
      </c>
      <c r="E32" s="238">
        <v>0</v>
      </c>
      <c r="F32" s="239">
        <v>0</v>
      </c>
      <c r="G32" s="239">
        <v>8</v>
      </c>
      <c r="H32" s="232">
        <v>0</v>
      </c>
      <c r="I32" s="233">
        <f t="shared" si="4"/>
        <v>31</v>
      </c>
      <c r="J32" s="238">
        <v>0</v>
      </c>
      <c r="K32" s="238">
        <v>22</v>
      </c>
      <c r="L32" s="238">
        <v>0</v>
      </c>
      <c r="M32" s="239">
        <v>0</v>
      </c>
      <c r="N32" s="257">
        <v>7</v>
      </c>
      <c r="O32" s="232">
        <v>0</v>
      </c>
      <c r="P32" s="234">
        <f t="shared" si="5"/>
        <v>29</v>
      </c>
      <c r="Q32" s="242">
        <f t="shared" si="6"/>
        <v>2</v>
      </c>
    </row>
    <row r="33" spans="1:17" ht="21.75" customHeight="1" x14ac:dyDescent="0.55000000000000004">
      <c r="A33" s="243" t="s">
        <v>155</v>
      </c>
      <c r="B33" s="237">
        <v>60</v>
      </c>
      <c r="C33" s="238">
        <v>0</v>
      </c>
      <c r="D33" s="238">
        <v>11</v>
      </c>
      <c r="E33" s="238">
        <v>33</v>
      </c>
      <c r="F33" s="239">
        <v>9</v>
      </c>
      <c r="G33" s="239">
        <v>0</v>
      </c>
      <c r="H33" s="232">
        <v>0</v>
      </c>
      <c r="I33" s="233">
        <f t="shared" si="4"/>
        <v>53</v>
      </c>
      <c r="J33" s="238">
        <v>0</v>
      </c>
      <c r="K33" s="238">
        <v>11</v>
      </c>
      <c r="L33" s="238">
        <v>33</v>
      </c>
      <c r="M33" s="239">
        <v>9</v>
      </c>
      <c r="N33" s="257">
        <v>0</v>
      </c>
      <c r="O33" s="232">
        <v>0</v>
      </c>
      <c r="P33" s="234">
        <f t="shared" si="5"/>
        <v>53</v>
      </c>
      <c r="Q33" s="242">
        <f t="shared" si="6"/>
        <v>0</v>
      </c>
    </row>
    <row r="34" spans="1:17" ht="21.75" customHeight="1" x14ac:dyDescent="0.55000000000000004">
      <c r="A34" s="243" t="s">
        <v>244</v>
      </c>
      <c r="B34" s="244">
        <v>60</v>
      </c>
      <c r="C34" s="245">
        <v>14</v>
      </c>
      <c r="D34" s="245">
        <v>48</v>
      </c>
      <c r="E34" s="245">
        <v>13</v>
      </c>
      <c r="F34" s="246">
        <v>0</v>
      </c>
      <c r="G34" s="246">
        <v>12</v>
      </c>
      <c r="H34" s="203">
        <v>0</v>
      </c>
      <c r="I34" s="233">
        <f t="shared" si="4"/>
        <v>87</v>
      </c>
      <c r="J34" s="245">
        <v>14</v>
      </c>
      <c r="K34" s="245">
        <v>48</v>
      </c>
      <c r="L34" s="245">
        <v>13</v>
      </c>
      <c r="M34" s="246">
        <v>0</v>
      </c>
      <c r="N34" s="258">
        <v>12</v>
      </c>
      <c r="O34" s="203">
        <v>0</v>
      </c>
      <c r="P34" s="234">
        <f t="shared" si="5"/>
        <v>87</v>
      </c>
      <c r="Q34" s="242">
        <f t="shared" si="6"/>
        <v>0</v>
      </c>
    </row>
    <row r="35" spans="1:17" ht="21.75" customHeight="1" thickBot="1" x14ac:dyDescent="0.6">
      <c r="A35" s="248" t="s">
        <v>6</v>
      </c>
      <c r="B35" s="214">
        <f t="shared" ref="B35:Q35" si="7">SUM(B23:B34)</f>
        <v>650</v>
      </c>
      <c r="C35" s="249">
        <f t="shared" si="7"/>
        <v>14</v>
      </c>
      <c r="D35" s="249">
        <f t="shared" si="7"/>
        <v>372</v>
      </c>
      <c r="E35" s="249">
        <f t="shared" si="7"/>
        <v>158</v>
      </c>
      <c r="F35" s="215">
        <f t="shared" si="7"/>
        <v>75</v>
      </c>
      <c r="G35" s="215">
        <f t="shared" si="7"/>
        <v>59</v>
      </c>
      <c r="H35" s="215">
        <f t="shared" si="7"/>
        <v>0</v>
      </c>
      <c r="I35" s="250">
        <f t="shared" si="7"/>
        <v>678</v>
      </c>
      <c r="J35" s="249">
        <f t="shared" si="7"/>
        <v>14</v>
      </c>
      <c r="K35" s="249">
        <f t="shared" si="7"/>
        <v>369</v>
      </c>
      <c r="L35" s="249">
        <f t="shared" si="7"/>
        <v>157</v>
      </c>
      <c r="M35" s="215">
        <f t="shared" si="7"/>
        <v>75</v>
      </c>
      <c r="N35" s="216">
        <f t="shared" si="7"/>
        <v>57</v>
      </c>
      <c r="O35" s="216">
        <f t="shared" si="7"/>
        <v>0</v>
      </c>
      <c r="P35" s="251">
        <f t="shared" si="7"/>
        <v>672</v>
      </c>
      <c r="Q35" s="252">
        <f t="shared" si="7"/>
        <v>6</v>
      </c>
    </row>
    <row r="36" spans="1:17" ht="26.25" customHeight="1" thickTop="1" x14ac:dyDescent="0.55000000000000004">
      <c r="A36" s="731" t="s">
        <v>363</v>
      </c>
      <c r="B36" s="731"/>
      <c r="C36" s="731"/>
      <c r="D36" s="731"/>
      <c r="E36" s="731"/>
      <c r="F36" s="731"/>
      <c r="G36" s="731"/>
      <c r="H36" s="732"/>
      <c r="I36" s="731"/>
      <c r="J36" s="731"/>
      <c r="K36" s="731"/>
      <c r="L36" s="731"/>
      <c r="M36" s="731"/>
      <c r="N36" s="731"/>
      <c r="O36" s="732"/>
      <c r="P36" s="731"/>
      <c r="Q36" s="731"/>
    </row>
    <row r="37" spans="1:17" ht="21.75" customHeight="1" x14ac:dyDescent="0.55000000000000004">
      <c r="A37" s="444"/>
      <c r="B37" s="445"/>
      <c r="C37" s="445"/>
      <c r="D37" s="445"/>
      <c r="E37" s="445"/>
      <c r="F37" s="445"/>
      <c r="G37" s="445"/>
      <c r="H37" s="445"/>
      <c r="I37" s="445"/>
      <c r="J37" s="445"/>
      <c r="K37" s="445"/>
      <c r="L37" s="445"/>
      <c r="M37" s="445"/>
      <c r="N37" s="445"/>
      <c r="O37" s="445"/>
      <c r="P37" s="445"/>
      <c r="Q37" s="445"/>
    </row>
    <row r="38" spans="1:17" ht="26.45" customHeight="1" x14ac:dyDescent="0.55000000000000004">
      <c r="A38" s="733" t="s">
        <v>73</v>
      </c>
      <c r="B38" s="733" t="s">
        <v>58</v>
      </c>
      <c r="C38" s="735" t="s">
        <v>122</v>
      </c>
      <c r="D38" s="736"/>
      <c r="E38" s="736"/>
      <c r="F38" s="736"/>
      <c r="G38" s="736"/>
      <c r="H38" s="736"/>
      <c r="I38" s="737"/>
      <c r="J38" s="738" t="s">
        <v>59</v>
      </c>
      <c r="K38" s="736"/>
      <c r="L38" s="736"/>
      <c r="M38" s="736"/>
      <c r="N38" s="736"/>
      <c r="O38" s="736"/>
      <c r="P38" s="739"/>
      <c r="Q38" s="729" t="s">
        <v>264</v>
      </c>
    </row>
    <row r="39" spans="1:17" ht="52.9" customHeight="1" x14ac:dyDescent="0.55000000000000004">
      <c r="A39" s="734"/>
      <c r="B39" s="734"/>
      <c r="C39" s="217" t="s">
        <v>246</v>
      </c>
      <c r="D39" s="218" t="s">
        <v>247</v>
      </c>
      <c r="E39" s="219" t="s">
        <v>248</v>
      </c>
      <c r="F39" s="218" t="s">
        <v>249</v>
      </c>
      <c r="G39" s="218" t="s">
        <v>250</v>
      </c>
      <c r="H39" s="305" t="s">
        <v>251</v>
      </c>
      <c r="I39" s="306" t="s">
        <v>6</v>
      </c>
      <c r="J39" s="217" t="s">
        <v>246</v>
      </c>
      <c r="K39" s="218" t="s">
        <v>247</v>
      </c>
      <c r="L39" s="219" t="s">
        <v>248</v>
      </c>
      <c r="M39" s="218" t="s">
        <v>249</v>
      </c>
      <c r="N39" s="218" t="s">
        <v>250</v>
      </c>
      <c r="O39" s="305" t="s">
        <v>251</v>
      </c>
      <c r="P39" s="307" t="s">
        <v>6</v>
      </c>
      <c r="Q39" s="730"/>
    </row>
    <row r="40" spans="1:17" ht="21.75" customHeight="1" x14ac:dyDescent="0.55000000000000004">
      <c r="A40" s="221" t="s">
        <v>65</v>
      </c>
      <c r="B40" s="71"/>
      <c r="C40" s="222"/>
      <c r="D40" s="222"/>
      <c r="E40" s="222"/>
      <c r="F40" s="223"/>
      <c r="G40" s="223"/>
      <c r="H40" s="224"/>
      <c r="I40" s="225"/>
      <c r="J40" s="222"/>
      <c r="K40" s="222"/>
      <c r="L40" s="222"/>
      <c r="M40" s="223"/>
      <c r="N40" s="226"/>
      <c r="O40" s="224"/>
      <c r="P40" s="227"/>
      <c r="Q40" s="228"/>
    </row>
    <row r="41" spans="1:17" ht="21.75" customHeight="1" x14ac:dyDescent="0.55000000000000004">
      <c r="A41" s="253" t="s">
        <v>64</v>
      </c>
      <c r="B41" s="71"/>
      <c r="C41" s="222"/>
      <c r="D41" s="222"/>
      <c r="E41" s="222"/>
      <c r="F41" s="223"/>
      <c r="G41" s="223"/>
      <c r="H41" s="224"/>
      <c r="I41" s="225"/>
      <c r="J41" s="222"/>
      <c r="K41" s="222"/>
      <c r="L41" s="222"/>
      <c r="M41" s="223"/>
      <c r="N41" s="255"/>
      <c r="O41" s="224"/>
      <c r="P41" s="227"/>
      <c r="Q41" s="308"/>
    </row>
    <row r="42" spans="1:17" ht="21.75" customHeight="1" x14ac:dyDescent="0.55000000000000004">
      <c r="A42" s="230" t="s">
        <v>157</v>
      </c>
      <c r="B42" s="231">
        <v>500</v>
      </c>
      <c r="C42" s="205">
        <v>220</v>
      </c>
      <c r="D42" s="205">
        <v>91</v>
      </c>
      <c r="E42" s="205">
        <v>129</v>
      </c>
      <c r="F42" s="206">
        <v>0</v>
      </c>
      <c r="G42" s="206">
        <v>28</v>
      </c>
      <c r="H42" s="232">
        <v>0</v>
      </c>
      <c r="I42" s="233">
        <f>SUM(C42:H42)</f>
        <v>468</v>
      </c>
      <c r="J42" s="205">
        <v>208</v>
      </c>
      <c r="K42" s="205">
        <v>91</v>
      </c>
      <c r="L42" s="205">
        <v>129</v>
      </c>
      <c r="M42" s="206">
        <v>0</v>
      </c>
      <c r="N42" s="256">
        <v>26</v>
      </c>
      <c r="O42" s="232">
        <v>0</v>
      </c>
      <c r="P42" s="234">
        <f>SUM(J42:O42)</f>
        <v>454</v>
      </c>
      <c r="Q42" s="235">
        <f>SUM(I42-P42)</f>
        <v>14</v>
      </c>
    </row>
    <row r="43" spans="1:17" ht="21.75" customHeight="1" thickBot="1" x14ac:dyDescent="0.6">
      <c r="A43" s="248" t="s">
        <v>6</v>
      </c>
      <c r="B43" s="214">
        <f t="shared" ref="B43:Q43" si="8">SUM(B42:B42)</f>
        <v>500</v>
      </c>
      <c r="C43" s="249">
        <f t="shared" si="8"/>
        <v>220</v>
      </c>
      <c r="D43" s="249">
        <f>SUM(D42:D42)</f>
        <v>91</v>
      </c>
      <c r="E43" s="249">
        <f>SUM(E42:E42)</f>
        <v>129</v>
      </c>
      <c r="F43" s="215">
        <f t="shared" si="8"/>
        <v>0</v>
      </c>
      <c r="G43" s="215">
        <f t="shared" si="8"/>
        <v>28</v>
      </c>
      <c r="H43" s="215">
        <f t="shared" si="8"/>
        <v>0</v>
      </c>
      <c r="I43" s="250">
        <f t="shared" si="8"/>
        <v>468</v>
      </c>
      <c r="J43" s="249">
        <f t="shared" si="8"/>
        <v>208</v>
      </c>
      <c r="K43" s="249">
        <f>SUM(K42:K42)</f>
        <v>91</v>
      </c>
      <c r="L43" s="249">
        <f>SUM(L42:L42)</f>
        <v>129</v>
      </c>
      <c r="M43" s="215">
        <f t="shared" si="8"/>
        <v>0</v>
      </c>
      <c r="N43" s="216">
        <f t="shared" si="8"/>
        <v>26</v>
      </c>
      <c r="O43" s="216">
        <f t="shared" si="8"/>
        <v>0</v>
      </c>
      <c r="P43" s="251">
        <f t="shared" si="8"/>
        <v>454</v>
      </c>
      <c r="Q43" s="252">
        <f t="shared" si="8"/>
        <v>14</v>
      </c>
    </row>
    <row r="44" spans="1:17" ht="21.75" customHeight="1" thickTop="1" x14ac:dyDescent="0.55000000000000004">
      <c r="A44" s="253" t="s">
        <v>66</v>
      </c>
      <c r="B44" s="265"/>
      <c r="C44" s="261"/>
      <c r="D44" s="262"/>
      <c r="E44" s="263"/>
      <c r="F44" s="262"/>
      <c r="G44" s="262"/>
      <c r="H44" s="263"/>
      <c r="I44" s="266"/>
      <c r="J44" s="264"/>
      <c r="K44" s="262"/>
      <c r="L44" s="263"/>
      <c r="M44" s="262"/>
      <c r="N44" s="262"/>
      <c r="O44" s="263"/>
      <c r="P44" s="267"/>
      <c r="Q44" s="268"/>
    </row>
    <row r="45" spans="1:17" ht="21.75" customHeight="1" x14ac:dyDescent="0.55000000000000004">
      <c r="A45" s="230" t="s">
        <v>159</v>
      </c>
      <c r="B45" s="269">
        <v>25</v>
      </c>
      <c r="C45" s="207">
        <v>11</v>
      </c>
      <c r="D45" s="206">
        <v>2</v>
      </c>
      <c r="E45" s="232">
        <v>0</v>
      </c>
      <c r="F45" s="206">
        <v>0</v>
      </c>
      <c r="G45" s="206">
        <v>3</v>
      </c>
      <c r="H45" s="232">
        <v>0</v>
      </c>
      <c r="I45" s="233">
        <f t="shared" ref="I45:I50" si="9">SUM(C45:G45)</f>
        <v>16</v>
      </c>
      <c r="J45" s="270">
        <v>11</v>
      </c>
      <c r="K45" s="206">
        <v>2</v>
      </c>
      <c r="L45" s="232">
        <v>0</v>
      </c>
      <c r="M45" s="206">
        <v>0</v>
      </c>
      <c r="N45" s="206">
        <v>3</v>
      </c>
      <c r="O45" s="232">
        <v>0</v>
      </c>
      <c r="P45" s="271">
        <f>SUM(J45:O45)</f>
        <v>16</v>
      </c>
      <c r="Q45" s="235">
        <f>SUM(I45-P45)</f>
        <v>0</v>
      </c>
    </row>
    <row r="46" spans="1:17" ht="21.75" customHeight="1" x14ac:dyDescent="0.55000000000000004">
      <c r="A46" s="236" t="s">
        <v>158</v>
      </c>
      <c r="B46" s="272">
        <v>45</v>
      </c>
      <c r="C46" s="208">
        <v>28</v>
      </c>
      <c r="D46" s="239">
        <v>7</v>
      </c>
      <c r="E46" s="240">
        <v>2</v>
      </c>
      <c r="F46" s="239">
        <v>0</v>
      </c>
      <c r="G46" s="239">
        <v>9</v>
      </c>
      <c r="H46" s="240">
        <v>0</v>
      </c>
      <c r="I46" s="273">
        <f t="shared" si="9"/>
        <v>46</v>
      </c>
      <c r="J46" s="274">
        <v>27</v>
      </c>
      <c r="K46" s="239">
        <v>7</v>
      </c>
      <c r="L46" s="240">
        <v>2</v>
      </c>
      <c r="M46" s="239">
        <v>0</v>
      </c>
      <c r="N46" s="239">
        <v>9</v>
      </c>
      <c r="O46" s="232">
        <v>0</v>
      </c>
      <c r="P46" s="271">
        <f>SUM(J46:O46)</f>
        <v>45</v>
      </c>
      <c r="Q46" s="242">
        <f>SUM(I46-P46)</f>
        <v>1</v>
      </c>
    </row>
    <row r="47" spans="1:17" ht="21.75" customHeight="1" x14ac:dyDescent="0.55000000000000004">
      <c r="A47" s="236" t="s">
        <v>160</v>
      </c>
      <c r="B47" s="272">
        <v>30</v>
      </c>
      <c r="C47" s="208">
        <v>21</v>
      </c>
      <c r="D47" s="239">
        <v>6</v>
      </c>
      <c r="E47" s="240">
        <v>3</v>
      </c>
      <c r="F47" s="239">
        <v>0</v>
      </c>
      <c r="G47" s="239">
        <v>2</v>
      </c>
      <c r="H47" s="240">
        <v>0</v>
      </c>
      <c r="I47" s="273">
        <f t="shared" si="9"/>
        <v>32</v>
      </c>
      <c r="J47" s="274">
        <v>19</v>
      </c>
      <c r="K47" s="239">
        <v>5</v>
      </c>
      <c r="L47" s="240">
        <v>3</v>
      </c>
      <c r="M47" s="239">
        <v>0</v>
      </c>
      <c r="N47" s="239">
        <v>2</v>
      </c>
      <c r="O47" s="232">
        <v>0</v>
      </c>
      <c r="P47" s="271">
        <f>SUM(J47:O47)</f>
        <v>29</v>
      </c>
      <c r="Q47" s="242">
        <f>SUM(I47-P47)</f>
        <v>3</v>
      </c>
    </row>
    <row r="48" spans="1:17" ht="21.75" customHeight="1" x14ac:dyDescent="0.55000000000000004">
      <c r="A48" s="236" t="s">
        <v>162</v>
      </c>
      <c r="B48" s="272">
        <v>45</v>
      </c>
      <c r="C48" s="208">
        <v>25</v>
      </c>
      <c r="D48" s="239">
        <v>8</v>
      </c>
      <c r="E48" s="240">
        <v>3</v>
      </c>
      <c r="F48" s="239">
        <v>0</v>
      </c>
      <c r="G48" s="239">
        <v>1</v>
      </c>
      <c r="H48" s="240">
        <v>0</v>
      </c>
      <c r="I48" s="273">
        <f t="shared" si="9"/>
        <v>37</v>
      </c>
      <c r="J48" s="274">
        <v>23</v>
      </c>
      <c r="K48" s="239">
        <v>8</v>
      </c>
      <c r="L48" s="240">
        <v>3</v>
      </c>
      <c r="M48" s="239">
        <v>0</v>
      </c>
      <c r="N48" s="239">
        <v>1</v>
      </c>
      <c r="O48" s="232">
        <v>0</v>
      </c>
      <c r="P48" s="271">
        <f>SUM(J48:O48)</f>
        <v>35</v>
      </c>
      <c r="Q48" s="242">
        <f>SUM(I48-P48)</f>
        <v>2</v>
      </c>
    </row>
    <row r="49" spans="1:18" ht="21.75" customHeight="1" x14ac:dyDescent="0.55000000000000004">
      <c r="A49" s="275" t="s">
        <v>161</v>
      </c>
      <c r="B49" s="276">
        <v>50</v>
      </c>
      <c r="C49" s="204">
        <v>34</v>
      </c>
      <c r="D49" s="202">
        <v>7</v>
      </c>
      <c r="E49" s="203">
        <v>5</v>
      </c>
      <c r="F49" s="202">
        <v>0</v>
      </c>
      <c r="G49" s="202">
        <v>2</v>
      </c>
      <c r="H49" s="203">
        <v>0</v>
      </c>
      <c r="I49" s="277">
        <f t="shared" si="9"/>
        <v>48</v>
      </c>
      <c r="J49" s="278">
        <v>32</v>
      </c>
      <c r="K49" s="201">
        <v>7</v>
      </c>
      <c r="L49" s="201">
        <v>5</v>
      </c>
      <c r="M49" s="202">
        <v>0</v>
      </c>
      <c r="N49" s="211">
        <v>2</v>
      </c>
      <c r="O49" s="203">
        <v>0</v>
      </c>
      <c r="P49" s="271">
        <f>SUM(J49:O49)</f>
        <v>46</v>
      </c>
      <c r="Q49" s="242">
        <f>SUM(I49-P49)</f>
        <v>2</v>
      </c>
    </row>
    <row r="50" spans="1:18" ht="21.75" customHeight="1" thickBot="1" x14ac:dyDescent="0.6">
      <c r="A50" s="248" t="s">
        <v>6</v>
      </c>
      <c r="B50" s="279">
        <f t="shared" ref="B50:H50" si="10">SUM(B45:B49)</f>
        <v>195</v>
      </c>
      <c r="C50" s="213">
        <f t="shared" si="10"/>
        <v>119</v>
      </c>
      <c r="D50" s="215">
        <f t="shared" si="10"/>
        <v>30</v>
      </c>
      <c r="E50" s="249">
        <f t="shared" si="10"/>
        <v>13</v>
      </c>
      <c r="F50" s="215">
        <f t="shared" si="10"/>
        <v>0</v>
      </c>
      <c r="G50" s="215">
        <f t="shared" si="10"/>
        <v>17</v>
      </c>
      <c r="H50" s="215">
        <f t="shared" si="10"/>
        <v>0</v>
      </c>
      <c r="I50" s="250">
        <f t="shared" si="9"/>
        <v>179</v>
      </c>
      <c r="J50" s="249">
        <f t="shared" ref="J50:Q50" si="11">SUM(J45:J49)</f>
        <v>112</v>
      </c>
      <c r="K50" s="249">
        <f t="shared" si="11"/>
        <v>29</v>
      </c>
      <c r="L50" s="249">
        <f t="shared" si="11"/>
        <v>13</v>
      </c>
      <c r="M50" s="249">
        <f t="shared" si="11"/>
        <v>0</v>
      </c>
      <c r="N50" s="249">
        <f t="shared" si="11"/>
        <v>17</v>
      </c>
      <c r="O50" s="249">
        <f t="shared" si="11"/>
        <v>0</v>
      </c>
      <c r="P50" s="213">
        <f t="shared" si="11"/>
        <v>171</v>
      </c>
      <c r="Q50" s="252">
        <f t="shared" si="11"/>
        <v>8</v>
      </c>
    </row>
    <row r="51" spans="1:18" ht="21.75" customHeight="1" thickTop="1" x14ac:dyDescent="0.55000000000000004">
      <c r="A51" s="259" t="s">
        <v>67</v>
      </c>
      <c r="B51" s="280"/>
      <c r="C51" s="281"/>
      <c r="D51" s="281"/>
      <c r="E51" s="281"/>
      <c r="F51" s="282"/>
      <c r="G51" s="282"/>
      <c r="H51" s="283"/>
      <c r="I51" s="284"/>
      <c r="J51" s="281"/>
      <c r="K51" s="281"/>
      <c r="L51" s="281"/>
      <c r="M51" s="282"/>
      <c r="N51" s="282"/>
      <c r="O51" s="283"/>
      <c r="P51" s="285"/>
      <c r="Q51" s="260"/>
    </row>
    <row r="52" spans="1:18" ht="21.75" customHeight="1" x14ac:dyDescent="0.55000000000000004">
      <c r="A52" s="230" t="s">
        <v>163</v>
      </c>
      <c r="B52" s="269">
        <v>100</v>
      </c>
      <c r="C52" s="205">
        <v>23</v>
      </c>
      <c r="D52" s="205">
        <v>49</v>
      </c>
      <c r="E52" s="205">
        <v>19</v>
      </c>
      <c r="F52" s="206">
        <v>19</v>
      </c>
      <c r="G52" s="206">
        <v>0</v>
      </c>
      <c r="H52" s="232">
        <v>0</v>
      </c>
      <c r="I52" s="233">
        <f>SUM(C52:G52)</f>
        <v>110</v>
      </c>
      <c r="J52" s="205">
        <v>23</v>
      </c>
      <c r="K52" s="205">
        <v>49</v>
      </c>
      <c r="L52" s="205">
        <v>19</v>
      </c>
      <c r="M52" s="206">
        <v>19</v>
      </c>
      <c r="N52" s="206">
        <v>0</v>
      </c>
      <c r="O52" s="232">
        <v>0</v>
      </c>
      <c r="P52" s="234">
        <f>SUM(J52:O52)</f>
        <v>110</v>
      </c>
      <c r="Q52" s="235">
        <f>SUM(I52-P52)</f>
        <v>0</v>
      </c>
    </row>
    <row r="53" spans="1:18" ht="21.75" customHeight="1" x14ac:dyDescent="0.55000000000000004">
      <c r="A53" s="236" t="s">
        <v>164</v>
      </c>
      <c r="B53" s="272">
        <v>120</v>
      </c>
      <c r="C53" s="238">
        <v>46</v>
      </c>
      <c r="D53" s="238">
        <v>57</v>
      </c>
      <c r="E53" s="238">
        <v>17</v>
      </c>
      <c r="F53" s="239">
        <v>0</v>
      </c>
      <c r="G53" s="239">
        <v>24</v>
      </c>
      <c r="H53" s="232">
        <v>0</v>
      </c>
      <c r="I53" s="233">
        <f>SUM(C53:G53)</f>
        <v>144</v>
      </c>
      <c r="J53" s="238">
        <v>42</v>
      </c>
      <c r="K53" s="238">
        <v>56</v>
      </c>
      <c r="L53" s="238">
        <v>17</v>
      </c>
      <c r="M53" s="239">
        <v>0</v>
      </c>
      <c r="N53" s="239">
        <v>23</v>
      </c>
      <c r="O53" s="232">
        <v>0</v>
      </c>
      <c r="P53" s="234">
        <f>SUM(J53:O53)</f>
        <v>138</v>
      </c>
      <c r="Q53" s="242">
        <f>SUM(I53-P53)</f>
        <v>6</v>
      </c>
    </row>
    <row r="54" spans="1:18" ht="21.75" customHeight="1" x14ac:dyDescent="0.55000000000000004">
      <c r="A54" s="236" t="s">
        <v>165</v>
      </c>
      <c r="B54" s="272">
        <v>60</v>
      </c>
      <c r="C54" s="238">
        <v>21</v>
      </c>
      <c r="D54" s="238">
        <v>27</v>
      </c>
      <c r="E54" s="238">
        <v>14</v>
      </c>
      <c r="F54" s="239">
        <v>9</v>
      </c>
      <c r="G54" s="239">
        <v>0</v>
      </c>
      <c r="H54" s="232">
        <v>0</v>
      </c>
      <c r="I54" s="233">
        <f>SUM(C54:G54)</f>
        <v>71</v>
      </c>
      <c r="J54" s="238">
        <v>20</v>
      </c>
      <c r="K54" s="238">
        <v>27</v>
      </c>
      <c r="L54" s="238">
        <v>14</v>
      </c>
      <c r="M54" s="239">
        <v>9</v>
      </c>
      <c r="N54" s="239">
        <v>0</v>
      </c>
      <c r="O54" s="232">
        <v>0</v>
      </c>
      <c r="P54" s="234">
        <f>SUM(J54:O54)</f>
        <v>70</v>
      </c>
      <c r="Q54" s="242">
        <f>SUM(I54-P54)</f>
        <v>1</v>
      </c>
    </row>
    <row r="55" spans="1:18" ht="21.75" customHeight="1" x14ac:dyDescent="0.55000000000000004">
      <c r="A55" s="236" t="s">
        <v>166</v>
      </c>
      <c r="B55" s="272">
        <v>120</v>
      </c>
      <c r="C55" s="238">
        <v>33</v>
      </c>
      <c r="D55" s="238">
        <v>33</v>
      </c>
      <c r="E55" s="238">
        <v>24</v>
      </c>
      <c r="F55" s="239">
        <v>15</v>
      </c>
      <c r="G55" s="239">
        <v>0</v>
      </c>
      <c r="H55" s="232">
        <v>0</v>
      </c>
      <c r="I55" s="233">
        <f>SUM(C55:G55)</f>
        <v>105</v>
      </c>
      <c r="J55" s="238">
        <v>32</v>
      </c>
      <c r="K55" s="238">
        <v>33</v>
      </c>
      <c r="L55" s="238">
        <v>24</v>
      </c>
      <c r="M55" s="239">
        <v>15</v>
      </c>
      <c r="N55" s="239">
        <v>0</v>
      </c>
      <c r="O55" s="232">
        <v>0</v>
      </c>
      <c r="P55" s="234">
        <f>SUM(J55:O55)</f>
        <v>104</v>
      </c>
      <c r="Q55" s="242">
        <f>SUM(I55-P55)</f>
        <v>1</v>
      </c>
    </row>
    <row r="56" spans="1:18" ht="21.75" customHeight="1" x14ac:dyDescent="0.55000000000000004">
      <c r="A56" s="243" t="s">
        <v>192</v>
      </c>
      <c r="B56" s="286">
        <v>120</v>
      </c>
      <c r="C56" s="245">
        <v>11</v>
      </c>
      <c r="D56" s="245">
        <v>31</v>
      </c>
      <c r="E56" s="245">
        <v>39</v>
      </c>
      <c r="F56" s="246">
        <v>28</v>
      </c>
      <c r="G56" s="246">
        <v>0</v>
      </c>
      <c r="H56" s="287">
        <v>0</v>
      </c>
      <c r="I56" s="288">
        <f>SUM(C56:G56)</f>
        <v>109</v>
      </c>
      <c r="J56" s="245">
        <v>11</v>
      </c>
      <c r="K56" s="245">
        <v>30</v>
      </c>
      <c r="L56" s="245">
        <v>38</v>
      </c>
      <c r="M56" s="246">
        <v>28</v>
      </c>
      <c r="N56" s="289">
        <v>0</v>
      </c>
      <c r="O56" s="203">
        <v>0</v>
      </c>
      <c r="P56" s="234">
        <f>SUM(J56:O56)</f>
        <v>107</v>
      </c>
      <c r="Q56" s="242">
        <f>SUM(I56-P56)</f>
        <v>2</v>
      </c>
    </row>
    <row r="57" spans="1:18" ht="21.75" customHeight="1" thickBot="1" x14ac:dyDescent="0.6">
      <c r="A57" s="248" t="s">
        <v>6</v>
      </c>
      <c r="B57" s="279">
        <f t="shared" ref="B57:Q57" si="12">SUM(B52:B56)</f>
        <v>520</v>
      </c>
      <c r="C57" s="249">
        <f t="shared" si="12"/>
        <v>134</v>
      </c>
      <c r="D57" s="249">
        <f>SUM(D52:D56)</f>
        <v>197</v>
      </c>
      <c r="E57" s="249">
        <f>SUM(E52:E56)</f>
        <v>113</v>
      </c>
      <c r="F57" s="249">
        <f>SUM(F52:F56)</f>
        <v>71</v>
      </c>
      <c r="G57" s="249">
        <f t="shared" si="12"/>
        <v>24</v>
      </c>
      <c r="H57" s="249">
        <f t="shared" si="12"/>
        <v>0</v>
      </c>
      <c r="I57" s="290">
        <f t="shared" si="12"/>
        <v>539</v>
      </c>
      <c r="J57" s="249">
        <f t="shared" si="12"/>
        <v>128</v>
      </c>
      <c r="K57" s="249">
        <f t="shared" si="12"/>
        <v>195</v>
      </c>
      <c r="L57" s="249">
        <f t="shared" si="12"/>
        <v>112</v>
      </c>
      <c r="M57" s="249">
        <f t="shared" si="12"/>
        <v>71</v>
      </c>
      <c r="N57" s="249">
        <f t="shared" si="12"/>
        <v>23</v>
      </c>
      <c r="O57" s="249">
        <f t="shared" si="12"/>
        <v>0</v>
      </c>
      <c r="P57" s="251">
        <f t="shared" si="12"/>
        <v>529</v>
      </c>
      <c r="Q57" s="252">
        <f t="shared" si="12"/>
        <v>10</v>
      </c>
    </row>
    <row r="58" spans="1:18" ht="21.75" customHeight="1" thickTop="1" x14ac:dyDescent="0.55000000000000004">
      <c r="A58" s="291" t="s">
        <v>235</v>
      </c>
      <c r="B58" s="286"/>
      <c r="C58" s="245"/>
      <c r="D58" s="245"/>
      <c r="E58" s="245"/>
      <c r="F58" s="246"/>
      <c r="G58" s="246"/>
      <c r="H58" s="247"/>
      <c r="I58" s="292"/>
      <c r="J58" s="245"/>
      <c r="K58" s="245"/>
      <c r="L58" s="245"/>
      <c r="M58" s="246"/>
      <c r="N58" s="282"/>
      <c r="O58" s="247"/>
      <c r="P58" s="293"/>
      <c r="Q58" s="294"/>
    </row>
    <row r="59" spans="1:18" ht="21.75" customHeight="1" x14ac:dyDescent="0.55000000000000004">
      <c r="A59" s="199" t="s">
        <v>236</v>
      </c>
      <c r="B59" s="295">
        <v>80</v>
      </c>
      <c r="C59" s="212">
        <v>80</v>
      </c>
      <c r="D59" s="212">
        <v>91</v>
      </c>
      <c r="E59" s="212">
        <v>19</v>
      </c>
      <c r="F59" s="211">
        <v>0</v>
      </c>
      <c r="G59" s="211">
        <v>25</v>
      </c>
      <c r="H59" s="210">
        <v>0</v>
      </c>
      <c r="I59" s="277">
        <f>SUM(C59:H59)</f>
        <v>215</v>
      </c>
      <c r="J59" s="212">
        <v>77</v>
      </c>
      <c r="K59" s="212">
        <v>90</v>
      </c>
      <c r="L59" s="212">
        <v>19</v>
      </c>
      <c r="M59" s="211">
        <v>0</v>
      </c>
      <c r="N59" s="211">
        <v>24</v>
      </c>
      <c r="O59" s="210">
        <v>0</v>
      </c>
      <c r="P59" s="315">
        <f>SUM(J59:O59)</f>
        <v>210</v>
      </c>
      <c r="Q59" s="296">
        <f>SUM(I59-P59)</f>
        <v>5</v>
      </c>
    </row>
    <row r="60" spans="1:18" ht="21.75" customHeight="1" thickBot="1" x14ac:dyDescent="0.6">
      <c r="A60" s="309" t="s">
        <v>6</v>
      </c>
      <c r="B60" s="310">
        <f t="shared" ref="B60:Q60" si="13">SUM(B59)</f>
        <v>80</v>
      </c>
      <c r="C60" s="311">
        <f t="shared" si="13"/>
        <v>80</v>
      </c>
      <c r="D60" s="311">
        <f t="shared" si="13"/>
        <v>91</v>
      </c>
      <c r="E60" s="311">
        <f t="shared" si="13"/>
        <v>19</v>
      </c>
      <c r="F60" s="312">
        <f t="shared" si="13"/>
        <v>0</v>
      </c>
      <c r="G60" s="312">
        <f t="shared" si="13"/>
        <v>25</v>
      </c>
      <c r="H60" s="312">
        <f t="shared" si="13"/>
        <v>0</v>
      </c>
      <c r="I60" s="290">
        <f t="shared" si="13"/>
        <v>215</v>
      </c>
      <c r="J60" s="311">
        <f t="shared" si="13"/>
        <v>77</v>
      </c>
      <c r="K60" s="311">
        <f t="shared" si="13"/>
        <v>90</v>
      </c>
      <c r="L60" s="311">
        <f t="shared" si="13"/>
        <v>19</v>
      </c>
      <c r="M60" s="312">
        <f t="shared" si="13"/>
        <v>0</v>
      </c>
      <c r="N60" s="312">
        <f t="shared" si="13"/>
        <v>24</v>
      </c>
      <c r="O60" s="312">
        <f t="shared" si="13"/>
        <v>0</v>
      </c>
      <c r="P60" s="313">
        <f t="shared" si="13"/>
        <v>210</v>
      </c>
      <c r="Q60" s="314">
        <f t="shared" si="13"/>
        <v>5</v>
      </c>
    </row>
    <row r="61" spans="1:18" ht="21.75" customHeight="1" thickTop="1" thickBot="1" x14ac:dyDescent="0.6">
      <c r="A61" s="297" t="s">
        <v>76</v>
      </c>
      <c r="B61" s="298">
        <f t="shared" ref="B61:G61" si="14">SUM(B21+B35+B43+B50+B57+B60)</f>
        <v>2550</v>
      </c>
      <c r="C61" s="299">
        <f t="shared" si="14"/>
        <v>716</v>
      </c>
      <c r="D61" s="300">
        <f t="shared" si="14"/>
        <v>1044</v>
      </c>
      <c r="E61" s="299">
        <f t="shared" si="14"/>
        <v>599</v>
      </c>
      <c r="F61" s="300">
        <f t="shared" si="14"/>
        <v>146</v>
      </c>
      <c r="G61" s="300">
        <f t="shared" si="14"/>
        <v>258</v>
      </c>
      <c r="H61" s="301">
        <f t="shared" ref="H61:Q61" si="15">SUM(H21+H35+H43+H50+H57+H60)</f>
        <v>0</v>
      </c>
      <c r="I61" s="302">
        <f t="shared" si="15"/>
        <v>2763</v>
      </c>
      <c r="J61" s="299">
        <f t="shared" si="15"/>
        <v>680</v>
      </c>
      <c r="K61" s="300">
        <f t="shared" si="15"/>
        <v>1035</v>
      </c>
      <c r="L61" s="299">
        <f t="shared" si="15"/>
        <v>596</v>
      </c>
      <c r="M61" s="300">
        <f t="shared" si="15"/>
        <v>146</v>
      </c>
      <c r="N61" s="300">
        <f t="shared" si="15"/>
        <v>246</v>
      </c>
      <c r="O61" s="300">
        <f t="shared" si="15"/>
        <v>0</v>
      </c>
      <c r="P61" s="303">
        <f t="shared" si="15"/>
        <v>2703</v>
      </c>
      <c r="Q61" s="304">
        <f t="shared" si="15"/>
        <v>60</v>
      </c>
    </row>
    <row r="62" spans="1:18" ht="21.75" customHeight="1" thickTop="1" x14ac:dyDescent="0.55000000000000004">
      <c r="A62" s="726" t="s">
        <v>491</v>
      </c>
      <c r="B62" s="726"/>
      <c r="C62" s="726"/>
      <c r="D62" s="726"/>
      <c r="E62" s="726"/>
      <c r="F62" s="726"/>
      <c r="G62" s="726"/>
      <c r="H62" s="726"/>
      <c r="I62" s="726"/>
      <c r="J62" s="726"/>
      <c r="K62" s="726"/>
      <c r="L62" s="726"/>
      <c r="M62" s="726"/>
      <c r="N62" s="726"/>
      <c r="O62" s="726"/>
      <c r="R62" s="220"/>
    </row>
    <row r="63" spans="1:18" ht="21.75" customHeight="1" thickBot="1" x14ac:dyDescent="0.6">
      <c r="A63" s="717"/>
      <c r="B63" s="717"/>
      <c r="C63" s="717"/>
      <c r="D63" s="717"/>
      <c r="E63" s="717"/>
      <c r="F63" s="717"/>
      <c r="G63" s="717"/>
      <c r="H63" s="717"/>
      <c r="I63" s="717"/>
      <c r="J63" s="717"/>
      <c r="K63" s="717"/>
      <c r="L63" s="717"/>
      <c r="M63" s="717"/>
      <c r="N63" s="717"/>
      <c r="O63" s="717"/>
      <c r="R63" s="220"/>
    </row>
    <row r="64" spans="1:18" ht="29.45" customHeight="1" x14ac:dyDescent="0.55000000000000004">
      <c r="A64" s="718" t="s">
        <v>78</v>
      </c>
      <c r="B64" s="720" t="s">
        <v>58</v>
      </c>
      <c r="C64" s="722" t="s">
        <v>128</v>
      </c>
      <c r="D64" s="723"/>
      <c r="E64" s="723"/>
      <c r="F64" s="723"/>
      <c r="G64" s="723"/>
      <c r="H64" s="724"/>
      <c r="I64" s="723" t="s">
        <v>59</v>
      </c>
      <c r="J64" s="723"/>
      <c r="K64" s="723"/>
      <c r="L64" s="723"/>
      <c r="M64" s="723"/>
      <c r="N64" s="725"/>
      <c r="O64" s="727" t="s">
        <v>493</v>
      </c>
      <c r="R64" s="220"/>
    </row>
    <row r="65" spans="1:18" ht="39" customHeight="1" thickBot="1" x14ac:dyDescent="0.6">
      <c r="A65" s="719"/>
      <c r="B65" s="721"/>
      <c r="C65" s="446" t="s">
        <v>246</v>
      </c>
      <c r="D65" s="447" t="s">
        <v>247</v>
      </c>
      <c r="E65" s="447" t="s">
        <v>248</v>
      </c>
      <c r="F65" s="448" t="s">
        <v>249</v>
      </c>
      <c r="G65" s="448" t="s">
        <v>250</v>
      </c>
      <c r="H65" s="530" t="s">
        <v>6</v>
      </c>
      <c r="I65" s="446" t="s">
        <v>246</v>
      </c>
      <c r="J65" s="447" t="s">
        <v>247</v>
      </c>
      <c r="K65" s="447" t="s">
        <v>248</v>
      </c>
      <c r="L65" s="448" t="s">
        <v>249</v>
      </c>
      <c r="M65" s="448" t="s">
        <v>250</v>
      </c>
      <c r="N65" s="449" t="s">
        <v>6</v>
      </c>
      <c r="O65" s="728"/>
      <c r="R65" s="220"/>
    </row>
    <row r="66" spans="1:18" ht="21.75" customHeight="1" x14ac:dyDescent="0.55000000000000004">
      <c r="A66" s="450" t="s">
        <v>38</v>
      </c>
      <c r="B66" s="451"/>
      <c r="C66" s="452"/>
      <c r="D66" s="453"/>
      <c r="E66" s="453"/>
      <c r="F66" s="453"/>
      <c r="G66" s="454"/>
      <c r="H66" s="531"/>
      <c r="I66" s="452"/>
      <c r="J66" s="453"/>
      <c r="K66" s="453"/>
      <c r="L66" s="453"/>
      <c r="M66" s="454"/>
      <c r="N66" s="455"/>
      <c r="O66" s="532"/>
      <c r="R66" s="220"/>
    </row>
    <row r="67" spans="1:18" ht="21.75" customHeight="1" x14ac:dyDescent="0.55000000000000004">
      <c r="A67" s="456" t="s">
        <v>83</v>
      </c>
      <c r="B67" s="457"/>
      <c r="C67" s="458"/>
      <c r="D67" s="453"/>
      <c r="E67" s="453"/>
      <c r="F67" s="453"/>
      <c r="G67" s="453"/>
      <c r="H67" s="531"/>
      <c r="I67" s="458"/>
      <c r="J67" s="453"/>
      <c r="K67" s="453"/>
      <c r="L67" s="453"/>
      <c r="M67" s="453"/>
      <c r="N67" s="459"/>
      <c r="O67" s="533"/>
      <c r="R67" s="220"/>
    </row>
    <row r="68" spans="1:18" ht="21.75" customHeight="1" x14ac:dyDescent="0.55000000000000004">
      <c r="A68" s="460" t="s">
        <v>265</v>
      </c>
      <c r="B68" s="461">
        <v>40</v>
      </c>
      <c r="C68" s="462">
        <v>7</v>
      </c>
      <c r="D68" s="463">
        <v>11</v>
      </c>
      <c r="E68" s="463">
        <v>5</v>
      </c>
      <c r="F68" s="463">
        <v>0</v>
      </c>
      <c r="G68" s="463">
        <v>9</v>
      </c>
      <c r="H68" s="534">
        <f t="shared" ref="H68:H78" si="16">SUM(C68:G68)</f>
        <v>32</v>
      </c>
      <c r="I68" s="464">
        <v>6</v>
      </c>
      <c r="J68" s="464">
        <v>11</v>
      </c>
      <c r="K68" s="463">
        <v>5</v>
      </c>
      <c r="L68" s="465">
        <v>0</v>
      </c>
      <c r="M68" s="466">
        <v>7</v>
      </c>
      <c r="N68" s="467">
        <f t="shared" ref="N68:N78" si="17">SUM(I68:M68)</f>
        <v>29</v>
      </c>
      <c r="O68" s="535">
        <f t="shared" ref="O68:O78" si="18">SUM(H68-N68)</f>
        <v>3</v>
      </c>
      <c r="R68" s="220"/>
    </row>
    <row r="69" spans="1:18" ht="21.75" customHeight="1" x14ac:dyDescent="0.55000000000000004">
      <c r="A69" s="468" t="s">
        <v>266</v>
      </c>
      <c r="B69" s="469">
        <v>60</v>
      </c>
      <c r="C69" s="470">
        <v>3</v>
      </c>
      <c r="D69" s="471">
        <v>6</v>
      </c>
      <c r="E69" s="471">
        <v>3</v>
      </c>
      <c r="F69" s="471">
        <v>0</v>
      </c>
      <c r="G69" s="471">
        <v>2</v>
      </c>
      <c r="H69" s="536">
        <f t="shared" si="16"/>
        <v>14</v>
      </c>
      <c r="I69" s="472">
        <v>3</v>
      </c>
      <c r="J69" s="472">
        <v>6</v>
      </c>
      <c r="K69" s="471">
        <v>3</v>
      </c>
      <c r="L69" s="473">
        <v>0</v>
      </c>
      <c r="M69" s="474">
        <v>2</v>
      </c>
      <c r="N69" s="475">
        <f t="shared" si="17"/>
        <v>14</v>
      </c>
      <c r="O69" s="537">
        <f t="shared" si="18"/>
        <v>0</v>
      </c>
      <c r="R69" s="220"/>
    </row>
    <row r="70" spans="1:18" ht="21.75" customHeight="1" x14ac:dyDescent="0.55000000000000004">
      <c r="A70" s="468" t="s">
        <v>267</v>
      </c>
      <c r="B70" s="469">
        <v>40</v>
      </c>
      <c r="C70" s="470">
        <v>4</v>
      </c>
      <c r="D70" s="471">
        <v>2</v>
      </c>
      <c r="E70" s="471">
        <v>0</v>
      </c>
      <c r="F70" s="471">
        <v>0</v>
      </c>
      <c r="G70" s="471">
        <v>0</v>
      </c>
      <c r="H70" s="536">
        <f t="shared" si="16"/>
        <v>6</v>
      </c>
      <c r="I70" s="472">
        <v>4</v>
      </c>
      <c r="J70" s="472">
        <v>2</v>
      </c>
      <c r="K70" s="471">
        <v>0</v>
      </c>
      <c r="L70" s="473">
        <v>0</v>
      </c>
      <c r="M70" s="474">
        <v>0</v>
      </c>
      <c r="N70" s="475">
        <f t="shared" si="17"/>
        <v>6</v>
      </c>
      <c r="O70" s="537">
        <f t="shared" si="18"/>
        <v>0</v>
      </c>
      <c r="R70" s="220"/>
    </row>
    <row r="71" spans="1:18" ht="21.75" customHeight="1" x14ac:dyDescent="0.55000000000000004">
      <c r="A71" s="468" t="s">
        <v>268</v>
      </c>
      <c r="B71" s="469">
        <v>40</v>
      </c>
      <c r="C71" s="470">
        <v>8</v>
      </c>
      <c r="D71" s="471">
        <v>3</v>
      </c>
      <c r="E71" s="471">
        <v>1</v>
      </c>
      <c r="F71" s="471">
        <v>0</v>
      </c>
      <c r="G71" s="471">
        <v>1</v>
      </c>
      <c r="H71" s="536">
        <f t="shared" si="16"/>
        <v>13</v>
      </c>
      <c r="I71" s="472">
        <v>8</v>
      </c>
      <c r="J71" s="472">
        <v>3</v>
      </c>
      <c r="K71" s="471">
        <v>1</v>
      </c>
      <c r="L71" s="473">
        <v>0</v>
      </c>
      <c r="M71" s="474">
        <v>1</v>
      </c>
      <c r="N71" s="475">
        <f t="shared" si="17"/>
        <v>13</v>
      </c>
      <c r="O71" s="537">
        <f t="shared" si="18"/>
        <v>0</v>
      </c>
      <c r="R71" s="220"/>
    </row>
    <row r="72" spans="1:18" ht="21.75" customHeight="1" x14ac:dyDescent="0.55000000000000004">
      <c r="A72" s="468" t="s">
        <v>269</v>
      </c>
      <c r="B72" s="469">
        <v>60</v>
      </c>
      <c r="C72" s="470">
        <v>8</v>
      </c>
      <c r="D72" s="471">
        <v>14</v>
      </c>
      <c r="E72" s="471">
        <v>3</v>
      </c>
      <c r="F72" s="471">
        <v>0</v>
      </c>
      <c r="G72" s="471">
        <v>3</v>
      </c>
      <c r="H72" s="536">
        <f t="shared" si="16"/>
        <v>28</v>
      </c>
      <c r="I72" s="472">
        <v>8</v>
      </c>
      <c r="J72" s="472">
        <v>14</v>
      </c>
      <c r="K72" s="471">
        <v>3</v>
      </c>
      <c r="L72" s="473">
        <v>0</v>
      </c>
      <c r="M72" s="474">
        <v>3</v>
      </c>
      <c r="N72" s="475">
        <f t="shared" si="17"/>
        <v>28</v>
      </c>
      <c r="O72" s="537">
        <f t="shared" si="18"/>
        <v>0</v>
      </c>
      <c r="R72" s="220"/>
    </row>
    <row r="73" spans="1:18" ht="21.75" customHeight="1" x14ac:dyDescent="0.55000000000000004">
      <c r="A73" s="468" t="s">
        <v>270</v>
      </c>
      <c r="B73" s="469">
        <v>60</v>
      </c>
      <c r="C73" s="470">
        <v>2</v>
      </c>
      <c r="D73" s="471">
        <v>9</v>
      </c>
      <c r="E73" s="471">
        <v>1</v>
      </c>
      <c r="F73" s="471">
        <v>0</v>
      </c>
      <c r="G73" s="471">
        <v>1</v>
      </c>
      <c r="H73" s="536">
        <f t="shared" si="16"/>
        <v>13</v>
      </c>
      <c r="I73" s="472">
        <v>2</v>
      </c>
      <c r="J73" s="472">
        <v>9</v>
      </c>
      <c r="K73" s="471">
        <v>1</v>
      </c>
      <c r="L73" s="473">
        <v>0</v>
      </c>
      <c r="M73" s="474">
        <v>1</v>
      </c>
      <c r="N73" s="475">
        <f t="shared" si="17"/>
        <v>13</v>
      </c>
      <c r="O73" s="537">
        <f t="shared" si="18"/>
        <v>0</v>
      </c>
      <c r="R73" s="220"/>
    </row>
    <row r="74" spans="1:18" ht="21.75" customHeight="1" x14ac:dyDescent="0.55000000000000004">
      <c r="A74" s="468" t="s">
        <v>271</v>
      </c>
      <c r="B74" s="469">
        <v>40</v>
      </c>
      <c r="C74" s="470">
        <v>0</v>
      </c>
      <c r="D74" s="471">
        <v>1</v>
      </c>
      <c r="E74" s="471">
        <v>1</v>
      </c>
      <c r="F74" s="471">
        <v>0</v>
      </c>
      <c r="G74" s="471">
        <v>2</v>
      </c>
      <c r="H74" s="536">
        <f t="shared" si="16"/>
        <v>4</v>
      </c>
      <c r="I74" s="472">
        <v>0</v>
      </c>
      <c r="J74" s="472">
        <v>1</v>
      </c>
      <c r="K74" s="471">
        <v>1</v>
      </c>
      <c r="L74" s="473">
        <v>0</v>
      </c>
      <c r="M74" s="474">
        <v>2</v>
      </c>
      <c r="N74" s="475">
        <f t="shared" si="17"/>
        <v>4</v>
      </c>
      <c r="O74" s="537">
        <f t="shared" si="18"/>
        <v>0</v>
      </c>
      <c r="R74" s="220"/>
    </row>
    <row r="75" spans="1:18" ht="21.75" customHeight="1" x14ac:dyDescent="0.55000000000000004">
      <c r="A75" s="476" t="s">
        <v>272</v>
      </c>
      <c r="B75" s="469">
        <v>50</v>
      </c>
      <c r="C75" s="470">
        <v>8</v>
      </c>
      <c r="D75" s="471">
        <v>6</v>
      </c>
      <c r="E75" s="471">
        <v>5</v>
      </c>
      <c r="F75" s="471">
        <v>0</v>
      </c>
      <c r="G75" s="471">
        <v>2</v>
      </c>
      <c r="H75" s="536">
        <f t="shared" si="16"/>
        <v>21</v>
      </c>
      <c r="I75" s="472">
        <v>8</v>
      </c>
      <c r="J75" s="472">
        <v>6</v>
      </c>
      <c r="K75" s="471">
        <v>5</v>
      </c>
      <c r="L75" s="473">
        <v>0</v>
      </c>
      <c r="M75" s="474">
        <v>2</v>
      </c>
      <c r="N75" s="475">
        <f t="shared" si="17"/>
        <v>21</v>
      </c>
      <c r="O75" s="537">
        <f t="shared" si="18"/>
        <v>0</v>
      </c>
      <c r="R75" s="220"/>
    </row>
    <row r="76" spans="1:18" ht="21.75" customHeight="1" x14ac:dyDescent="0.55000000000000004">
      <c r="A76" s="468" t="s">
        <v>273</v>
      </c>
      <c r="B76" s="469">
        <v>30</v>
      </c>
      <c r="C76" s="470">
        <v>3</v>
      </c>
      <c r="D76" s="471">
        <v>3</v>
      </c>
      <c r="E76" s="471">
        <v>2</v>
      </c>
      <c r="F76" s="471">
        <v>0</v>
      </c>
      <c r="G76" s="471">
        <v>0</v>
      </c>
      <c r="H76" s="536">
        <f t="shared" si="16"/>
        <v>8</v>
      </c>
      <c r="I76" s="472">
        <v>2</v>
      </c>
      <c r="J76" s="472">
        <v>3</v>
      </c>
      <c r="K76" s="471">
        <v>2</v>
      </c>
      <c r="L76" s="473">
        <v>0</v>
      </c>
      <c r="M76" s="474">
        <v>0</v>
      </c>
      <c r="N76" s="475">
        <f t="shared" si="17"/>
        <v>7</v>
      </c>
      <c r="O76" s="537">
        <f t="shared" si="18"/>
        <v>1</v>
      </c>
      <c r="R76" s="220"/>
    </row>
    <row r="77" spans="1:18" ht="21.75" customHeight="1" x14ac:dyDescent="0.55000000000000004">
      <c r="A77" s="468" t="s">
        <v>274</v>
      </c>
      <c r="B77" s="469">
        <v>40</v>
      </c>
      <c r="C77" s="470">
        <v>7</v>
      </c>
      <c r="D77" s="471">
        <v>5</v>
      </c>
      <c r="E77" s="471">
        <v>1</v>
      </c>
      <c r="F77" s="471">
        <v>0</v>
      </c>
      <c r="G77" s="471">
        <v>0</v>
      </c>
      <c r="H77" s="536">
        <f t="shared" si="16"/>
        <v>13</v>
      </c>
      <c r="I77" s="472">
        <v>7</v>
      </c>
      <c r="J77" s="472">
        <v>5</v>
      </c>
      <c r="K77" s="471">
        <v>1</v>
      </c>
      <c r="L77" s="473">
        <v>0</v>
      </c>
      <c r="M77" s="474">
        <v>0</v>
      </c>
      <c r="N77" s="475">
        <f t="shared" si="17"/>
        <v>13</v>
      </c>
      <c r="O77" s="537">
        <f t="shared" si="18"/>
        <v>0</v>
      </c>
      <c r="R77" s="220"/>
    </row>
    <row r="78" spans="1:18" ht="21.75" customHeight="1" x14ac:dyDescent="0.55000000000000004">
      <c r="A78" s="468" t="s">
        <v>275</v>
      </c>
      <c r="B78" s="469">
        <v>30</v>
      </c>
      <c r="C78" s="470">
        <v>0</v>
      </c>
      <c r="D78" s="471">
        <v>0</v>
      </c>
      <c r="E78" s="471">
        <v>0</v>
      </c>
      <c r="F78" s="471">
        <v>0</v>
      </c>
      <c r="G78" s="471">
        <v>1</v>
      </c>
      <c r="H78" s="536">
        <f t="shared" si="16"/>
        <v>1</v>
      </c>
      <c r="I78" s="472">
        <v>0</v>
      </c>
      <c r="J78" s="472">
        <v>0</v>
      </c>
      <c r="K78" s="471">
        <v>0</v>
      </c>
      <c r="L78" s="473">
        <v>0</v>
      </c>
      <c r="M78" s="474">
        <v>1</v>
      </c>
      <c r="N78" s="475">
        <f t="shared" si="17"/>
        <v>1</v>
      </c>
      <c r="O78" s="537">
        <f t="shared" si="18"/>
        <v>0</v>
      </c>
      <c r="R78" s="220"/>
    </row>
    <row r="79" spans="1:18" ht="21.75" customHeight="1" thickBot="1" x14ac:dyDescent="0.6">
      <c r="A79" s="477" t="s">
        <v>6</v>
      </c>
      <c r="B79" s="478">
        <f t="shared" ref="B79:O79" si="19">SUM(B68:B78)</f>
        <v>490</v>
      </c>
      <c r="C79" s="479">
        <f t="shared" si="19"/>
        <v>50</v>
      </c>
      <c r="D79" s="480">
        <f t="shared" si="19"/>
        <v>60</v>
      </c>
      <c r="E79" s="481">
        <f t="shared" si="19"/>
        <v>22</v>
      </c>
      <c r="F79" s="481">
        <f t="shared" si="19"/>
        <v>0</v>
      </c>
      <c r="G79" s="480">
        <f t="shared" si="19"/>
        <v>21</v>
      </c>
      <c r="H79" s="538">
        <f t="shared" si="19"/>
        <v>153</v>
      </c>
      <c r="I79" s="482">
        <f t="shared" si="19"/>
        <v>48</v>
      </c>
      <c r="J79" s="483">
        <f t="shared" si="19"/>
        <v>60</v>
      </c>
      <c r="K79" s="480">
        <f t="shared" si="19"/>
        <v>22</v>
      </c>
      <c r="L79" s="484">
        <f t="shared" si="19"/>
        <v>0</v>
      </c>
      <c r="M79" s="485">
        <f t="shared" si="19"/>
        <v>19</v>
      </c>
      <c r="N79" s="486">
        <f t="shared" si="19"/>
        <v>149</v>
      </c>
      <c r="O79" s="539">
        <f t="shared" si="19"/>
        <v>4</v>
      </c>
      <c r="R79" s="220"/>
    </row>
    <row r="80" spans="1:18" ht="21.75" customHeight="1" thickTop="1" x14ac:dyDescent="0.55000000000000004">
      <c r="A80" s="487" t="s">
        <v>84</v>
      </c>
      <c r="B80" s="488"/>
      <c r="C80" s="489"/>
      <c r="D80" s="490"/>
      <c r="E80" s="490"/>
      <c r="F80" s="490"/>
      <c r="G80" s="490"/>
      <c r="H80" s="540"/>
      <c r="I80" s="491"/>
      <c r="J80" s="491"/>
      <c r="K80" s="490"/>
      <c r="L80" s="492"/>
      <c r="M80" s="493"/>
      <c r="N80" s="494"/>
      <c r="O80" s="541"/>
      <c r="R80" s="220"/>
    </row>
    <row r="81" spans="1:18" ht="21.75" customHeight="1" x14ac:dyDescent="0.55000000000000004">
      <c r="A81" s="495" t="s">
        <v>276</v>
      </c>
      <c r="B81" s="496">
        <v>40</v>
      </c>
      <c r="C81" s="462">
        <v>16</v>
      </c>
      <c r="D81" s="463">
        <v>6</v>
      </c>
      <c r="E81" s="463">
        <v>1</v>
      </c>
      <c r="F81" s="463">
        <v>0</v>
      </c>
      <c r="G81" s="463">
        <v>1</v>
      </c>
      <c r="H81" s="534">
        <f>SUM(C81:G81)</f>
        <v>24</v>
      </c>
      <c r="I81" s="462">
        <v>16</v>
      </c>
      <c r="J81" s="464">
        <v>6</v>
      </c>
      <c r="K81" s="463">
        <v>1</v>
      </c>
      <c r="L81" s="463">
        <v>0</v>
      </c>
      <c r="M81" s="463">
        <v>1</v>
      </c>
      <c r="N81" s="497">
        <f>SUM(I81:M81)</f>
        <v>24</v>
      </c>
      <c r="O81" s="542">
        <f>SUM(H81-N81)</f>
        <v>0</v>
      </c>
      <c r="R81" s="220"/>
    </row>
    <row r="82" spans="1:18" ht="21.75" customHeight="1" x14ac:dyDescent="0.55000000000000004">
      <c r="A82" s="438" t="s">
        <v>277</v>
      </c>
      <c r="B82" s="498">
        <v>40</v>
      </c>
      <c r="C82" s="470">
        <v>25</v>
      </c>
      <c r="D82" s="471">
        <v>12</v>
      </c>
      <c r="E82" s="471">
        <v>2</v>
      </c>
      <c r="F82" s="471">
        <v>0</v>
      </c>
      <c r="G82" s="471">
        <v>4</v>
      </c>
      <c r="H82" s="536">
        <f>SUM(C82:G82)</f>
        <v>43</v>
      </c>
      <c r="I82" s="470">
        <v>24</v>
      </c>
      <c r="J82" s="472">
        <v>12</v>
      </c>
      <c r="K82" s="471">
        <v>1</v>
      </c>
      <c r="L82" s="471">
        <v>0</v>
      </c>
      <c r="M82" s="471">
        <v>4</v>
      </c>
      <c r="N82" s="499">
        <f>SUM(I82:M82)</f>
        <v>41</v>
      </c>
      <c r="O82" s="543">
        <f>SUM(H82-N82)</f>
        <v>2</v>
      </c>
      <c r="R82" s="220"/>
    </row>
    <row r="83" spans="1:18" ht="21.75" customHeight="1" x14ac:dyDescent="0.55000000000000004">
      <c r="A83" s="500" t="s">
        <v>278</v>
      </c>
      <c r="B83" s="501">
        <v>40</v>
      </c>
      <c r="C83" s="502">
        <v>27</v>
      </c>
      <c r="D83" s="503">
        <v>9</v>
      </c>
      <c r="E83" s="503">
        <v>6</v>
      </c>
      <c r="F83" s="503">
        <v>0</v>
      </c>
      <c r="G83" s="503">
        <v>1</v>
      </c>
      <c r="H83" s="536">
        <f>SUM(C83:G83)</f>
        <v>43</v>
      </c>
      <c r="I83" s="504">
        <v>27</v>
      </c>
      <c r="J83" s="504">
        <v>9</v>
      </c>
      <c r="K83" s="503">
        <v>6</v>
      </c>
      <c r="L83" s="505">
        <v>0</v>
      </c>
      <c r="M83" s="506">
        <v>1</v>
      </c>
      <c r="N83" s="499">
        <f>SUM(I83:M83)</f>
        <v>43</v>
      </c>
      <c r="O83" s="543">
        <f>SUM(H83-N83)</f>
        <v>0</v>
      </c>
      <c r="R83" s="220"/>
    </row>
    <row r="84" spans="1:18" ht="21.75" customHeight="1" thickBot="1" x14ac:dyDescent="0.6">
      <c r="A84" s="477" t="s">
        <v>6</v>
      </c>
      <c r="B84" s="478">
        <f t="shared" ref="B84:O84" si="20">SUM(B81:B83)</f>
        <v>120</v>
      </c>
      <c r="C84" s="507">
        <f t="shared" si="20"/>
        <v>68</v>
      </c>
      <c r="D84" s="481">
        <f t="shared" si="20"/>
        <v>27</v>
      </c>
      <c r="E84" s="481">
        <f t="shared" si="20"/>
        <v>9</v>
      </c>
      <c r="F84" s="481">
        <f t="shared" si="20"/>
        <v>0</v>
      </c>
      <c r="G84" s="481">
        <f t="shared" si="20"/>
        <v>6</v>
      </c>
      <c r="H84" s="538">
        <f t="shared" si="20"/>
        <v>110</v>
      </c>
      <c r="I84" s="483">
        <f t="shared" si="20"/>
        <v>67</v>
      </c>
      <c r="J84" s="483">
        <f t="shared" si="20"/>
        <v>27</v>
      </c>
      <c r="K84" s="481">
        <f t="shared" si="20"/>
        <v>8</v>
      </c>
      <c r="L84" s="484">
        <f t="shared" si="20"/>
        <v>0</v>
      </c>
      <c r="M84" s="508">
        <f t="shared" si="20"/>
        <v>6</v>
      </c>
      <c r="N84" s="509">
        <f t="shared" si="20"/>
        <v>108</v>
      </c>
      <c r="O84" s="544">
        <f t="shared" si="20"/>
        <v>2</v>
      </c>
      <c r="R84" s="220"/>
    </row>
    <row r="85" spans="1:18" ht="21.75" customHeight="1" thickTop="1" x14ac:dyDescent="0.55000000000000004">
      <c r="A85" s="487" t="s">
        <v>85</v>
      </c>
      <c r="B85" s="488"/>
      <c r="C85" s="489"/>
      <c r="D85" s="490"/>
      <c r="E85" s="490"/>
      <c r="F85" s="490"/>
      <c r="G85" s="490"/>
      <c r="H85" s="540"/>
      <c r="I85" s="491"/>
      <c r="J85" s="491"/>
      <c r="K85" s="490"/>
      <c r="L85" s="492"/>
      <c r="M85" s="493"/>
      <c r="N85" s="494"/>
      <c r="O85" s="541"/>
      <c r="R85" s="220"/>
    </row>
    <row r="86" spans="1:18" ht="21.75" customHeight="1" x14ac:dyDescent="0.55000000000000004">
      <c r="A86" s="495" t="s">
        <v>279</v>
      </c>
      <c r="B86" s="496">
        <v>25</v>
      </c>
      <c r="C86" s="462">
        <v>18</v>
      </c>
      <c r="D86" s="463">
        <v>12</v>
      </c>
      <c r="E86" s="463">
        <v>3</v>
      </c>
      <c r="F86" s="463">
        <v>3</v>
      </c>
      <c r="G86" s="463">
        <v>0</v>
      </c>
      <c r="H86" s="534">
        <f>SUM(C86:G86)</f>
        <v>36</v>
      </c>
      <c r="I86" s="462">
        <v>18</v>
      </c>
      <c r="J86" s="464">
        <v>12</v>
      </c>
      <c r="K86" s="463">
        <v>3</v>
      </c>
      <c r="L86" s="463">
        <v>3</v>
      </c>
      <c r="M86" s="463">
        <v>0</v>
      </c>
      <c r="N86" s="497">
        <f>SUM(I86:M86)</f>
        <v>36</v>
      </c>
      <c r="O86" s="542">
        <f>SUM(H86-N86)</f>
        <v>0</v>
      </c>
      <c r="R86" s="220"/>
    </row>
    <row r="87" spans="1:18" ht="21.75" customHeight="1" x14ac:dyDescent="0.55000000000000004">
      <c r="A87" s="438" t="s">
        <v>280</v>
      </c>
      <c r="B87" s="498">
        <v>50</v>
      </c>
      <c r="C87" s="470">
        <v>11</v>
      </c>
      <c r="D87" s="471">
        <v>11</v>
      </c>
      <c r="E87" s="471">
        <v>5</v>
      </c>
      <c r="F87" s="471">
        <v>1</v>
      </c>
      <c r="G87" s="471">
        <v>6</v>
      </c>
      <c r="H87" s="536">
        <f>SUM(C87:G87)</f>
        <v>34</v>
      </c>
      <c r="I87" s="472">
        <v>11</v>
      </c>
      <c r="J87" s="472">
        <v>11</v>
      </c>
      <c r="K87" s="471">
        <v>5</v>
      </c>
      <c r="L87" s="473">
        <v>1</v>
      </c>
      <c r="M87" s="474">
        <v>6</v>
      </c>
      <c r="N87" s="499">
        <f>SUM(I87:M87)</f>
        <v>34</v>
      </c>
      <c r="O87" s="543">
        <f>SUM(H87-N87)</f>
        <v>0</v>
      </c>
      <c r="R87" s="220"/>
    </row>
    <row r="88" spans="1:18" ht="21.75" customHeight="1" x14ac:dyDescent="0.55000000000000004">
      <c r="A88" s="438" t="s">
        <v>281</v>
      </c>
      <c r="B88" s="498">
        <v>60</v>
      </c>
      <c r="C88" s="470">
        <v>9</v>
      </c>
      <c r="D88" s="471">
        <v>16</v>
      </c>
      <c r="E88" s="471">
        <v>16</v>
      </c>
      <c r="F88" s="471">
        <v>11</v>
      </c>
      <c r="G88" s="471">
        <v>0</v>
      </c>
      <c r="H88" s="536">
        <f>SUM(C88:G88)</f>
        <v>52</v>
      </c>
      <c r="I88" s="472">
        <v>9</v>
      </c>
      <c r="J88" s="472">
        <v>16</v>
      </c>
      <c r="K88" s="471">
        <v>16</v>
      </c>
      <c r="L88" s="473">
        <v>11</v>
      </c>
      <c r="M88" s="474">
        <v>0</v>
      </c>
      <c r="N88" s="499">
        <f>SUM(I88:M88)</f>
        <v>52</v>
      </c>
      <c r="O88" s="543">
        <f>SUM(H88-N88)</f>
        <v>0</v>
      </c>
      <c r="R88" s="220"/>
    </row>
    <row r="89" spans="1:18" ht="21.75" customHeight="1" x14ac:dyDescent="0.55000000000000004">
      <c r="A89" s="500" t="s">
        <v>282</v>
      </c>
      <c r="B89" s="501">
        <v>60</v>
      </c>
      <c r="C89" s="502">
        <v>18</v>
      </c>
      <c r="D89" s="503">
        <v>20</v>
      </c>
      <c r="E89" s="503">
        <v>16</v>
      </c>
      <c r="F89" s="503">
        <v>0</v>
      </c>
      <c r="G89" s="503">
        <v>4</v>
      </c>
      <c r="H89" s="545">
        <f>SUM(C89:G89)</f>
        <v>58</v>
      </c>
      <c r="I89" s="510">
        <v>17</v>
      </c>
      <c r="J89" s="510">
        <v>19</v>
      </c>
      <c r="K89" s="511">
        <v>14</v>
      </c>
      <c r="L89" s="512">
        <v>0</v>
      </c>
      <c r="M89" s="513">
        <v>4</v>
      </c>
      <c r="N89" s="514">
        <f>SUM(I89:M89)</f>
        <v>54</v>
      </c>
      <c r="O89" s="543">
        <f>SUM(H89-N89)</f>
        <v>4</v>
      </c>
      <c r="R89" s="220"/>
    </row>
    <row r="90" spans="1:18" ht="21.75" customHeight="1" thickBot="1" x14ac:dyDescent="0.6">
      <c r="A90" s="477" t="s">
        <v>6</v>
      </c>
      <c r="B90" s="478">
        <f>SUM(B86:B89)</f>
        <v>195</v>
      </c>
      <c r="C90" s="507">
        <f>SUM(C87:C89)</f>
        <v>38</v>
      </c>
      <c r="D90" s="481">
        <f>SUM(D87:D89)</f>
        <v>47</v>
      </c>
      <c r="E90" s="481">
        <f>SUM(E87:E89)</f>
        <v>37</v>
      </c>
      <c r="F90" s="481">
        <f>SUM(F87:F89)</f>
        <v>12</v>
      </c>
      <c r="G90" s="481">
        <f>SUM(G87:G89)</f>
        <v>10</v>
      </c>
      <c r="H90" s="538">
        <f>SUM(H86:H89)</f>
        <v>180</v>
      </c>
      <c r="I90" s="483">
        <f>SUM(I87:I89)</f>
        <v>37</v>
      </c>
      <c r="J90" s="483">
        <f>SUM(J87:J89)</f>
        <v>46</v>
      </c>
      <c r="K90" s="481">
        <f>SUM(K87:K89)</f>
        <v>35</v>
      </c>
      <c r="L90" s="484">
        <f>SUM(L87:L89)</f>
        <v>12</v>
      </c>
      <c r="M90" s="508">
        <f>SUM(M87:M89)</f>
        <v>10</v>
      </c>
      <c r="N90" s="509">
        <f>SUM(N86:N89)</f>
        <v>176</v>
      </c>
      <c r="O90" s="544">
        <f>SUM(O87:O89)</f>
        <v>4</v>
      </c>
      <c r="R90" s="220"/>
    </row>
    <row r="91" spans="1:18" ht="21.75" customHeight="1" thickTop="1" x14ac:dyDescent="0.55000000000000004">
      <c r="A91" s="487" t="s">
        <v>64</v>
      </c>
      <c r="B91" s="488"/>
      <c r="C91" s="489"/>
      <c r="D91" s="490"/>
      <c r="E91" s="490"/>
      <c r="F91" s="490"/>
      <c r="G91" s="490"/>
      <c r="H91" s="540"/>
      <c r="I91" s="491"/>
      <c r="J91" s="491"/>
      <c r="K91" s="490"/>
      <c r="L91" s="492"/>
      <c r="M91" s="493"/>
      <c r="N91" s="494"/>
      <c r="O91" s="541"/>
      <c r="R91" s="220"/>
    </row>
    <row r="92" spans="1:18" ht="21.75" customHeight="1" x14ac:dyDescent="0.55000000000000004">
      <c r="A92" s="495" t="s">
        <v>283</v>
      </c>
      <c r="B92" s="496">
        <v>100</v>
      </c>
      <c r="C92" s="462">
        <v>21</v>
      </c>
      <c r="D92" s="463">
        <v>39</v>
      </c>
      <c r="E92" s="463">
        <v>22</v>
      </c>
      <c r="F92" s="463">
        <v>0</v>
      </c>
      <c r="G92" s="463">
        <v>10</v>
      </c>
      <c r="H92" s="534">
        <f>SUM(C92:G92)</f>
        <v>92</v>
      </c>
      <c r="I92" s="462">
        <v>21</v>
      </c>
      <c r="J92" s="464">
        <v>38</v>
      </c>
      <c r="K92" s="463">
        <v>21</v>
      </c>
      <c r="L92" s="463">
        <v>1</v>
      </c>
      <c r="M92" s="463">
        <v>10</v>
      </c>
      <c r="N92" s="497">
        <f>SUM(I92:M92)</f>
        <v>91</v>
      </c>
      <c r="O92" s="542">
        <f>SUM(H92-N92)</f>
        <v>1</v>
      </c>
      <c r="R92" s="220"/>
    </row>
    <row r="93" spans="1:18" ht="21.75" customHeight="1" thickBot="1" x14ac:dyDescent="0.6">
      <c r="A93" s="477" t="s">
        <v>6</v>
      </c>
      <c r="B93" s="478">
        <f t="shared" ref="B93:G93" si="21">SUM(B92)</f>
        <v>100</v>
      </c>
      <c r="C93" s="507">
        <f t="shared" si="21"/>
        <v>21</v>
      </c>
      <c r="D93" s="481">
        <f t="shared" si="21"/>
        <v>39</v>
      </c>
      <c r="E93" s="481">
        <f t="shared" si="21"/>
        <v>22</v>
      </c>
      <c r="F93" s="481">
        <f t="shared" si="21"/>
        <v>0</v>
      </c>
      <c r="G93" s="481">
        <f t="shared" si="21"/>
        <v>10</v>
      </c>
      <c r="H93" s="538">
        <f>SUM(C93:G93)</f>
        <v>92</v>
      </c>
      <c r="I93" s="507">
        <f>SUM(I92)</f>
        <v>21</v>
      </c>
      <c r="J93" s="481">
        <f>SUM(J92)</f>
        <v>38</v>
      </c>
      <c r="K93" s="481">
        <f>SUM(K92)</f>
        <v>21</v>
      </c>
      <c r="L93" s="481">
        <f>SUM(L92)</f>
        <v>1</v>
      </c>
      <c r="M93" s="481">
        <f>SUM(M92)</f>
        <v>10</v>
      </c>
      <c r="N93" s="509">
        <f>SUM(I93:M93)</f>
        <v>91</v>
      </c>
      <c r="O93" s="544">
        <f>SUM(O92)</f>
        <v>1</v>
      </c>
      <c r="R93" s="220"/>
    </row>
    <row r="94" spans="1:18" ht="21.75" customHeight="1" thickTop="1" x14ac:dyDescent="0.55000000000000004">
      <c r="A94" s="487" t="s">
        <v>129</v>
      </c>
      <c r="B94" s="488"/>
      <c r="C94" s="489"/>
      <c r="D94" s="490"/>
      <c r="E94" s="490"/>
      <c r="F94" s="490"/>
      <c r="G94" s="490"/>
      <c r="H94" s="540"/>
      <c r="I94" s="491"/>
      <c r="J94" s="491"/>
      <c r="K94" s="490"/>
      <c r="L94" s="492"/>
      <c r="M94" s="493"/>
      <c r="N94" s="494"/>
      <c r="O94" s="541"/>
      <c r="R94" s="220"/>
    </row>
    <row r="95" spans="1:18" ht="21.75" customHeight="1" x14ac:dyDescent="0.55000000000000004">
      <c r="A95" s="495" t="s">
        <v>284</v>
      </c>
      <c r="B95" s="496">
        <v>40</v>
      </c>
      <c r="C95" s="462">
        <v>16</v>
      </c>
      <c r="D95" s="463">
        <v>2</v>
      </c>
      <c r="E95" s="463">
        <v>2</v>
      </c>
      <c r="F95" s="463">
        <v>0</v>
      </c>
      <c r="G95" s="463">
        <v>0</v>
      </c>
      <c r="H95" s="534">
        <f>SUM(C95:G95)</f>
        <v>20</v>
      </c>
      <c r="I95" s="462">
        <v>14</v>
      </c>
      <c r="J95" s="464">
        <v>2</v>
      </c>
      <c r="K95" s="463">
        <v>2</v>
      </c>
      <c r="L95" s="463">
        <v>0</v>
      </c>
      <c r="M95" s="463">
        <v>0</v>
      </c>
      <c r="N95" s="497">
        <f>SUM(I95:M95)</f>
        <v>18</v>
      </c>
      <c r="O95" s="542">
        <f>SUM(H95-N95)</f>
        <v>2</v>
      </c>
      <c r="R95" s="220"/>
    </row>
    <row r="96" spans="1:18" ht="21.75" customHeight="1" x14ac:dyDescent="0.55000000000000004">
      <c r="A96" s="438" t="s">
        <v>285</v>
      </c>
      <c r="B96" s="498">
        <v>40</v>
      </c>
      <c r="C96" s="470">
        <v>7</v>
      </c>
      <c r="D96" s="471">
        <v>4</v>
      </c>
      <c r="E96" s="471">
        <v>0</v>
      </c>
      <c r="F96" s="471">
        <v>0</v>
      </c>
      <c r="G96" s="471">
        <v>1</v>
      </c>
      <c r="H96" s="536">
        <f>SUM(C96:G96)</f>
        <v>12</v>
      </c>
      <c r="I96" s="470">
        <v>7</v>
      </c>
      <c r="J96" s="472">
        <v>4</v>
      </c>
      <c r="K96" s="471">
        <v>0</v>
      </c>
      <c r="L96" s="471">
        <v>0</v>
      </c>
      <c r="M96" s="471">
        <v>1</v>
      </c>
      <c r="N96" s="499">
        <f>SUM(I96:M96)</f>
        <v>12</v>
      </c>
      <c r="O96" s="543">
        <f>SUM(H96-N96)</f>
        <v>0</v>
      </c>
      <c r="R96" s="220"/>
    </row>
    <row r="97" spans="1:18" ht="21.75" customHeight="1" thickBot="1" x14ac:dyDescent="0.6">
      <c r="A97" s="477" t="s">
        <v>6</v>
      </c>
      <c r="B97" s="478">
        <f t="shared" ref="B97:O97" si="22">SUM(B95:B96)</f>
        <v>80</v>
      </c>
      <c r="C97" s="507">
        <f t="shared" si="22"/>
        <v>23</v>
      </c>
      <c r="D97" s="481">
        <f t="shared" si="22"/>
        <v>6</v>
      </c>
      <c r="E97" s="481">
        <f t="shared" si="22"/>
        <v>2</v>
      </c>
      <c r="F97" s="481">
        <f t="shared" si="22"/>
        <v>0</v>
      </c>
      <c r="G97" s="481">
        <f t="shared" si="22"/>
        <v>1</v>
      </c>
      <c r="H97" s="538">
        <f t="shared" si="22"/>
        <v>32</v>
      </c>
      <c r="I97" s="483">
        <f t="shared" si="22"/>
        <v>21</v>
      </c>
      <c r="J97" s="483">
        <f t="shared" si="22"/>
        <v>6</v>
      </c>
      <c r="K97" s="481">
        <f t="shared" si="22"/>
        <v>2</v>
      </c>
      <c r="L97" s="484">
        <f t="shared" si="22"/>
        <v>0</v>
      </c>
      <c r="M97" s="508">
        <f t="shared" si="22"/>
        <v>1</v>
      </c>
      <c r="N97" s="509">
        <f t="shared" si="22"/>
        <v>30</v>
      </c>
      <c r="O97" s="544">
        <f t="shared" si="22"/>
        <v>2</v>
      </c>
      <c r="R97" s="220"/>
    </row>
    <row r="98" spans="1:18" ht="21.75" customHeight="1" thickTop="1" x14ac:dyDescent="0.55000000000000004">
      <c r="A98" s="726" t="s">
        <v>491</v>
      </c>
      <c r="B98" s="726"/>
      <c r="C98" s="726"/>
      <c r="D98" s="726"/>
      <c r="E98" s="726"/>
      <c r="F98" s="726"/>
      <c r="G98" s="726"/>
      <c r="H98" s="726"/>
      <c r="I98" s="726"/>
      <c r="J98" s="726"/>
      <c r="K98" s="726"/>
      <c r="L98" s="726"/>
      <c r="M98" s="726"/>
      <c r="N98" s="726"/>
      <c r="O98" s="726"/>
      <c r="R98" s="220"/>
    </row>
    <row r="99" spans="1:18" ht="21.75" customHeight="1" thickBot="1" x14ac:dyDescent="0.6">
      <c r="A99" s="717"/>
      <c r="B99" s="717"/>
      <c r="C99" s="717"/>
      <c r="D99" s="717"/>
      <c r="E99" s="717"/>
      <c r="F99" s="717"/>
      <c r="G99" s="717"/>
      <c r="H99" s="717"/>
      <c r="I99" s="717"/>
      <c r="J99" s="717"/>
      <c r="K99" s="717"/>
      <c r="L99" s="717"/>
      <c r="M99" s="717"/>
      <c r="N99" s="717"/>
      <c r="O99" s="717"/>
      <c r="R99" s="220"/>
    </row>
    <row r="100" spans="1:18" ht="29.45" customHeight="1" x14ac:dyDescent="0.55000000000000004">
      <c r="A100" s="718" t="s">
        <v>78</v>
      </c>
      <c r="B100" s="720" t="s">
        <v>58</v>
      </c>
      <c r="C100" s="722" t="s">
        <v>128</v>
      </c>
      <c r="D100" s="723"/>
      <c r="E100" s="723"/>
      <c r="F100" s="723"/>
      <c r="G100" s="723"/>
      <c r="H100" s="724"/>
      <c r="I100" s="723" t="s">
        <v>59</v>
      </c>
      <c r="J100" s="723"/>
      <c r="K100" s="723"/>
      <c r="L100" s="723"/>
      <c r="M100" s="723"/>
      <c r="N100" s="725"/>
      <c r="O100" s="546" t="s">
        <v>60</v>
      </c>
      <c r="R100" s="220"/>
    </row>
    <row r="101" spans="1:18" ht="39" customHeight="1" thickBot="1" x14ac:dyDescent="0.6">
      <c r="A101" s="719"/>
      <c r="B101" s="721"/>
      <c r="C101" s="446" t="s">
        <v>246</v>
      </c>
      <c r="D101" s="447" t="s">
        <v>247</v>
      </c>
      <c r="E101" s="447" t="s">
        <v>248</v>
      </c>
      <c r="F101" s="448" t="s">
        <v>249</v>
      </c>
      <c r="G101" s="448" t="s">
        <v>250</v>
      </c>
      <c r="H101" s="530" t="s">
        <v>6</v>
      </c>
      <c r="I101" s="446" t="s">
        <v>246</v>
      </c>
      <c r="J101" s="447" t="s">
        <v>247</v>
      </c>
      <c r="K101" s="447" t="s">
        <v>248</v>
      </c>
      <c r="L101" s="448" t="s">
        <v>249</v>
      </c>
      <c r="M101" s="448" t="s">
        <v>250</v>
      </c>
      <c r="N101" s="449" t="s">
        <v>6</v>
      </c>
      <c r="O101" s="547" t="s">
        <v>61</v>
      </c>
      <c r="R101" s="220"/>
    </row>
    <row r="102" spans="1:18" ht="21.75" customHeight="1" thickTop="1" x14ac:dyDescent="0.55000000000000004">
      <c r="A102" s="487" t="s">
        <v>286</v>
      </c>
      <c r="B102" s="488"/>
      <c r="C102" s="489"/>
      <c r="D102" s="490"/>
      <c r="E102" s="490"/>
      <c r="F102" s="490"/>
      <c r="G102" s="490"/>
      <c r="H102" s="540"/>
      <c r="I102" s="491"/>
      <c r="J102" s="491"/>
      <c r="K102" s="490"/>
      <c r="L102" s="492"/>
      <c r="M102" s="493"/>
      <c r="N102" s="494"/>
      <c r="O102" s="541"/>
      <c r="R102" s="220"/>
    </row>
    <row r="103" spans="1:18" ht="21.75" customHeight="1" x14ac:dyDescent="0.55000000000000004">
      <c r="A103" s="515" t="s">
        <v>287</v>
      </c>
      <c r="B103" s="516">
        <v>60</v>
      </c>
      <c r="C103" s="517">
        <v>3</v>
      </c>
      <c r="D103" s="518">
        <v>25</v>
      </c>
      <c r="E103" s="518">
        <v>14</v>
      </c>
      <c r="F103" s="518">
        <v>12</v>
      </c>
      <c r="G103" s="518">
        <v>0</v>
      </c>
      <c r="H103" s="548">
        <f>SUM(C103:G103)</f>
        <v>54</v>
      </c>
      <c r="I103" s="519">
        <v>3</v>
      </c>
      <c r="J103" s="519">
        <v>24</v>
      </c>
      <c r="K103" s="520">
        <v>14</v>
      </c>
      <c r="L103" s="521">
        <v>12</v>
      </c>
      <c r="M103" s="522">
        <v>0</v>
      </c>
      <c r="N103" s="523">
        <f>SUM(I103:M103)</f>
        <v>53</v>
      </c>
      <c r="O103" s="549">
        <f>SUM(H103-N103)</f>
        <v>1</v>
      </c>
      <c r="R103" s="220"/>
    </row>
    <row r="104" spans="1:18" ht="21.75" customHeight="1" thickBot="1" x14ac:dyDescent="0.6">
      <c r="A104" s="477" t="s">
        <v>6</v>
      </c>
      <c r="B104" s="478">
        <f t="shared" ref="B104:G104" si="23">SUM(B103)</f>
        <v>60</v>
      </c>
      <c r="C104" s="507">
        <f t="shared" si="23"/>
        <v>3</v>
      </c>
      <c r="D104" s="481">
        <f t="shared" si="23"/>
        <v>25</v>
      </c>
      <c r="E104" s="481">
        <f t="shared" si="23"/>
        <v>14</v>
      </c>
      <c r="F104" s="481">
        <f t="shared" si="23"/>
        <v>12</v>
      </c>
      <c r="G104" s="481">
        <f t="shared" si="23"/>
        <v>0</v>
      </c>
      <c r="H104" s="538">
        <f>SUM(C104:G104)</f>
        <v>54</v>
      </c>
      <c r="I104" s="507">
        <f>SUM(I103)</f>
        <v>3</v>
      </c>
      <c r="J104" s="481">
        <f>SUM(J103)</f>
        <v>24</v>
      </c>
      <c r="K104" s="481">
        <f>SUM(K103)</f>
        <v>14</v>
      </c>
      <c r="L104" s="481">
        <f>SUM(L103)</f>
        <v>12</v>
      </c>
      <c r="M104" s="481">
        <f>SUM(M103)</f>
        <v>0</v>
      </c>
      <c r="N104" s="509">
        <f>SUM(I104:M104)</f>
        <v>53</v>
      </c>
      <c r="O104" s="544">
        <f>SUM(O103)</f>
        <v>1</v>
      </c>
      <c r="R104" s="220"/>
    </row>
    <row r="105" spans="1:18" ht="21.75" customHeight="1" thickTop="1" x14ac:dyDescent="0.55000000000000004">
      <c r="A105" s="487" t="s">
        <v>288</v>
      </c>
      <c r="B105" s="488"/>
      <c r="C105" s="489"/>
      <c r="D105" s="490"/>
      <c r="E105" s="490"/>
      <c r="F105" s="490"/>
      <c r="G105" s="490"/>
      <c r="H105" s="540"/>
      <c r="I105" s="491"/>
      <c r="J105" s="491"/>
      <c r="K105" s="490"/>
      <c r="L105" s="492"/>
      <c r="M105" s="493"/>
      <c r="N105" s="494"/>
      <c r="O105" s="541"/>
      <c r="R105" s="220"/>
    </row>
    <row r="106" spans="1:18" ht="21.75" customHeight="1" x14ac:dyDescent="0.55000000000000004">
      <c r="A106" s="515" t="s">
        <v>289</v>
      </c>
      <c r="B106" s="516">
        <v>40</v>
      </c>
      <c r="C106" s="517">
        <v>15</v>
      </c>
      <c r="D106" s="518">
        <v>7</v>
      </c>
      <c r="E106" s="518">
        <v>2</v>
      </c>
      <c r="F106" s="518">
        <v>0</v>
      </c>
      <c r="G106" s="518">
        <v>4</v>
      </c>
      <c r="H106" s="548">
        <f>SUM(C106:G106)</f>
        <v>28</v>
      </c>
      <c r="I106" s="519">
        <v>15</v>
      </c>
      <c r="J106" s="519">
        <v>7</v>
      </c>
      <c r="K106" s="520">
        <v>2</v>
      </c>
      <c r="L106" s="521">
        <v>0</v>
      </c>
      <c r="M106" s="522">
        <v>4</v>
      </c>
      <c r="N106" s="523">
        <f>SUM(I106:M106)</f>
        <v>28</v>
      </c>
      <c r="O106" s="549">
        <f>SUM(H106-N106)</f>
        <v>0</v>
      </c>
      <c r="R106" s="220"/>
    </row>
    <row r="107" spans="1:18" ht="21.75" customHeight="1" thickBot="1" x14ac:dyDescent="0.6">
      <c r="A107" s="477" t="s">
        <v>6</v>
      </c>
      <c r="B107" s="478">
        <f>SUM(B106:B106)</f>
        <v>40</v>
      </c>
      <c r="C107" s="507">
        <f>SUM(C106)</f>
        <v>15</v>
      </c>
      <c r="D107" s="481">
        <f>SUM(D106)</f>
        <v>7</v>
      </c>
      <c r="E107" s="481">
        <f>SUM(E106)</f>
        <v>2</v>
      </c>
      <c r="F107" s="481">
        <f>SUM(F106)</f>
        <v>0</v>
      </c>
      <c r="G107" s="481">
        <f>SUM(G106)</f>
        <v>4</v>
      </c>
      <c r="H107" s="538">
        <f>SUM(C107:G107)</f>
        <v>28</v>
      </c>
      <c r="I107" s="507">
        <f>SUM(I106)</f>
        <v>15</v>
      </c>
      <c r="J107" s="481">
        <f>SUM(J106)</f>
        <v>7</v>
      </c>
      <c r="K107" s="481">
        <f>SUM(K106)</f>
        <v>2</v>
      </c>
      <c r="L107" s="481">
        <f>SUM(L106)</f>
        <v>0</v>
      </c>
      <c r="M107" s="481">
        <f>SUM(M106)</f>
        <v>4</v>
      </c>
      <c r="N107" s="509">
        <f>SUM(I107:M107)</f>
        <v>28</v>
      </c>
      <c r="O107" s="544">
        <f>SUM(O104:O106)</f>
        <v>1</v>
      </c>
      <c r="R107" s="220"/>
    </row>
    <row r="108" spans="1:18" ht="21.75" customHeight="1" thickTop="1" thickBot="1" x14ac:dyDescent="0.6">
      <c r="A108" s="524" t="s">
        <v>86</v>
      </c>
      <c r="B108" s="525">
        <f t="shared" ref="B108:N108" si="24">SUM(B79,B84,B90,B93,B97,B104,B107)</f>
        <v>1085</v>
      </c>
      <c r="C108" s="526">
        <f t="shared" si="24"/>
        <v>218</v>
      </c>
      <c r="D108" s="527">
        <f t="shared" si="24"/>
        <v>211</v>
      </c>
      <c r="E108" s="527">
        <f t="shared" si="24"/>
        <v>108</v>
      </c>
      <c r="F108" s="527">
        <f t="shared" si="24"/>
        <v>24</v>
      </c>
      <c r="G108" s="527">
        <f t="shared" si="24"/>
        <v>52</v>
      </c>
      <c r="H108" s="550">
        <f t="shared" si="24"/>
        <v>649</v>
      </c>
      <c r="I108" s="528">
        <f t="shared" si="24"/>
        <v>212</v>
      </c>
      <c r="J108" s="527">
        <f t="shared" si="24"/>
        <v>208</v>
      </c>
      <c r="K108" s="527">
        <f t="shared" si="24"/>
        <v>104</v>
      </c>
      <c r="L108" s="527">
        <f t="shared" si="24"/>
        <v>25</v>
      </c>
      <c r="M108" s="527">
        <f t="shared" si="24"/>
        <v>50</v>
      </c>
      <c r="N108" s="529">
        <f t="shared" si="24"/>
        <v>635</v>
      </c>
      <c r="O108" s="551">
        <f>SUM(O79,O84,O90,O93,O107)</f>
        <v>12</v>
      </c>
      <c r="R108" s="220"/>
    </row>
    <row r="109" spans="1:18" ht="21.75" customHeight="1" thickTop="1" x14ac:dyDescent="0.55000000000000004">
      <c r="C109" s="64"/>
      <c r="R109" s="220"/>
    </row>
    <row r="134" spans="1:18" ht="21.75" customHeight="1" x14ac:dyDescent="0.55000000000000004">
      <c r="A134" s="64"/>
      <c r="R134" s="220"/>
    </row>
    <row r="135" spans="1:18" ht="21.75" customHeight="1" x14ac:dyDescent="0.55000000000000004">
      <c r="A135" s="64"/>
      <c r="R135" s="220"/>
    </row>
    <row r="136" spans="1:18" ht="21.75" customHeight="1" x14ac:dyDescent="0.55000000000000004">
      <c r="A136" s="64"/>
      <c r="R136" s="220"/>
    </row>
    <row r="137" spans="1:18" ht="21.75" customHeight="1" x14ac:dyDescent="0.55000000000000004">
      <c r="A137" s="64"/>
      <c r="R137" s="220"/>
    </row>
    <row r="138" spans="1:18" ht="21.75" customHeight="1" x14ac:dyDescent="0.55000000000000004">
      <c r="A138" s="64"/>
      <c r="R138" s="220"/>
    </row>
    <row r="139" spans="1:18" ht="21.75" customHeight="1" x14ac:dyDescent="0.55000000000000004">
      <c r="A139" s="64"/>
      <c r="R139" s="220"/>
    </row>
    <row r="140" spans="1:18" ht="21.75" customHeight="1" x14ac:dyDescent="0.55000000000000004">
      <c r="A140" s="64"/>
      <c r="R140" s="220"/>
    </row>
    <row r="141" spans="1:18" ht="21.75" customHeight="1" x14ac:dyDescent="0.55000000000000004">
      <c r="A141" s="64"/>
      <c r="R141" s="220"/>
    </row>
    <row r="142" spans="1:18" ht="21.75" customHeight="1" x14ac:dyDescent="0.55000000000000004">
      <c r="A142" s="64"/>
      <c r="R142" s="220"/>
    </row>
    <row r="143" spans="1:18" ht="21.75" customHeight="1" x14ac:dyDescent="0.55000000000000004">
      <c r="A143" s="64"/>
      <c r="R143" s="220"/>
    </row>
    <row r="144" spans="1:18" ht="21.75" customHeight="1" x14ac:dyDescent="0.55000000000000004">
      <c r="A144" s="64"/>
      <c r="R144" s="220"/>
    </row>
    <row r="145" spans="1:18" ht="21.75" customHeight="1" x14ac:dyDescent="0.55000000000000004">
      <c r="A145" s="64"/>
      <c r="R145" s="220"/>
    </row>
    <row r="146" spans="1:18" ht="21.75" customHeight="1" x14ac:dyDescent="0.55000000000000004">
      <c r="A146" s="64"/>
      <c r="R146" s="220"/>
    </row>
    <row r="147" spans="1:18" ht="21.75" customHeight="1" x14ac:dyDescent="0.55000000000000004">
      <c r="A147" s="64"/>
      <c r="R147" s="220"/>
    </row>
    <row r="148" spans="1:18" ht="21.75" customHeight="1" x14ac:dyDescent="0.55000000000000004">
      <c r="A148" s="64"/>
      <c r="R148" s="220"/>
    </row>
    <row r="149" spans="1:18" ht="21.75" customHeight="1" x14ac:dyDescent="0.55000000000000004">
      <c r="A149" s="64"/>
      <c r="R149" s="220"/>
    </row>
    <row r="150" spans="1:18" ht="21.75" customHeight="1" x14ac:dyDescent="0.55000000000000004">
      <c r="A150" s="64"/>
      <c r="R150" s="220"/>
    </row>
    <row r="151" spans="1:18" ht="21.75" customHeight="1" x14ac:dyDescent="0.55000000000000004">
      <c r="A151" s="64"/>
      <c r="R151" s="220"/>
    </row>
    <row r="152" spans="1:18" ht="21.75" customHeight="1" x14ac:dyDescent="0.55000000000000004">
      <c r="A152" s="64"/>
      <c r="R152" s="220"/>
    </row>
    <row r="153" spans="1:18" ht="21.75" customHeight="1" x14ac:dyDescent="0.55000000000000004">
      <c r="A153" s="64"/>
      <c r="R153" s="220"/>
    </row>
    <row r="154" spans="1:18" ht="21.75" customHeight="1" x14ac:dyDescent="0.55000000000000004">
      <c r="A154" s="64"/>
      <c r="R154" s="220"/>
    </row>
    <row r="155" spans="1:18" ht="21.75" customHeight="1" x14ac:dyDescent="0.55000000000000004">
      <c r="A155" s="64"/>
      <c r="R155" s="220"/>
    </row>
    <row r="156" spans="1:18" ht="21.75" customHeight="1" x14ac:dyDescent="0.55000000000000004">
      <c r="A156" s="64"/>
      <c r="R156" s="220"/>
    </row>
    <row r="157" spans="1:18" ht="21.75" customHeight="1" x14ac:dyDescent="0.55000000000000004">
      <c r="A157" s="64"/>
      <c r="R157" s="220"/>
    </row>
    <row r="158" spans="1:18" ht="21.75" customHeight="1" x14ac:dyDescent="0.55000000000000004">
      <c r="A158" s="64"/>
      <c r="R158" s="220"/>
    </row>
    <row r="159" spans="1:18" ht="21.75" customHeight="1" x14ac:dyDescent="0.55000000000000004">
      <c r="A159" s="64"/>
      <c r="R159" s="220"/>
    </row>
    <row r="160" spans="1:18" ht="21.75" customHeight="1" x14ac:dyDescent="0.55000000000000004">
      <c r="A160" s="64"/>
      <c r="R160" s="220"/>
    </row>
    <row r="161" spans="1:18" ht="21.75" customHeight="1" x14ac:dyDescent="0.55000000000000004">
      <c r="A161" s="64"/>
      <c r="R161" s="220"/>
    </row>
    <row r="162" spans="1:18" ht="21.75" customHeight="1" x14ac:dyDescent="0.55000000000000004">
      <c r="A162" s="64"/>
      <c r="R162" s="220"/>
    </row>
    <row r="163" spans="1:18" ht="21.75" customHeight="1" x14ac:dyDescent="0.55000000000000004">
      <c r="A163" s="64"/>
      <c r="R163" s="220"/>
    </row>
    <row r="164" spans="1:18" ht="21.75" customHeight="1" x14ac:dyDescent="0.55000000000000004">
      <c r="A164" s="64"/>
      <c r="R164" s="220"/>
    </row>
    <row r="165" spans="1:18" ht="21.75" customHeight="1" x14ac:dyDescent="0.55000000000000004">
      <c r="A165" s="64"/>
      <c r="R165" s="220"/>
    </row>
    <row r="166" spans="1:18" ht="21.75" customHeight="1" x14ac:dyDescent="0.55000000000000004">
      <c r="A166" s="64"/>
      <c r="R166" s="220"/>
    </row>
    <row r="167" spans="1:18" ht="21.75" customHeight="1" x14ac:dyDescent="0.55000000000000004">
      <c r="A167" s="64"/>
      <c r="R167" s="220"/>
    </row>
    <row r="168" spans="1:18" ht="21.75" customHeight="1" x14ac:dyDescent="0.55000000000000004">
      <c r="A168" s="64"/>
      <c r="R168" s="220"/>
    </row>
    <row r="169" spans="1:18" ht="21.75" customHeight="1" x14ac:dyDescent="0.55000000000000004">
      <c r="A169" s="64"/>
      <c r="R169" s="220"/>
    </row>
    <row r="170" spans="1:18" ht="21.75" customHeight="1" x14ac:dyDescent="0.55000000000000004">
      <c r="A170" s="64"/>
      <c r="R170" s="220"/>
    </row>
    <row r="171" spans="1:18" ht="21.75" customHeight="1" x14ac:dyDescent="0.55000000000000004">
      <c r="A171" s="64"/>
      <c r="R171" s="220"/>
    </row>
    <row r="172" spans="1:18" ht="21.75" customHeight="1" x14ac:dyDescent="0.55000000000000004">
      <c r="A172" s="64"/>
      <c r="R172" s="220"/>
    </row>
    <row r="173" spans="1:18" ht="21.75" customHeight="1" x14ac:dyDescent="0.55000000000000004">
      <c r="A173" s="64"/>
      <c r="R173" s="220"/>
    </row>
    <row r="174" spans="1:18" ht="21.75" customHeight="1" x14ac:dyDescent="0.55000000000000004">
      <c r="A174" s="64"/>
      <c r="R174" s="220"/>
    </row>
    <row r="175" spans="1:18" ht="21.75" customHeight="1" x14ac:dyDescent="0.55000000000000004">
      <c r="A175" s="64"/>
      <c r="R175" s="220"/>
    </row>
    <row r="176" spans="1:18" ht="21.75" customHeight="1" x14ac:dyDescent="0.55000000000000004">
      <c r="A176" s="64"/>
      <c r="R176" s="220"/>
    </row>
    <row r="177" spans="1:18" ht="21.75" customHeight="1" x14ac:dyDescent="0.55000000000000004">
      <c r="A177" s="64"/>
      <c r="R177" s="220"/>
    </row>
    <row r="178" spans="1:18" ht="21.75" customHeight="1" x14ac:dyDescent="0.55000000000000004">
      <c r="A178" s="64"/>
      <c r="R178" s="220"/>
    </row>
    <row r="179" spans="1:18" ht="21.75" customHeight="1" x14ac:dyDescent="0.55000000000000004">
      <c r="A179" s="64"/>
      <c r="R179" s="220"/>
    </row>
    <row r="180" spans="1:18" ht="21.75" customHeight="1" x14ac:dyDescent="0.55000000000000004">
      <c r="A180" s="64"/>
      <c r="R180" s="220"/>
    </row>
    <row r="181" spans="1:18" ht="21.75" customHeight="1" x14ac:dyDescent="0.55000000000000004">
      <c r="A181" s="64"/>
      <c r="R181" s="220"/>
    </row>
    <row r="182" spans="1:18" ht="21.75" customHeight="1" x14ac:dyDescent="0.55000000000000004">
      <c r="A182" s="64"/>
      <c r="R182" s="220"/>
    </row>
    <row r="183" spans="1:18" ht="21.75" customHeight="1" x14ac:dyDescent="0.55000000000000004">
      <c r="A183" s="64"/>
      <c r="R183" s="220"/>
    </row>
    <row r="184" spans="1:18" ht="21.75" customHeight="1" x14ac:dyDescent="0.55000000000000004">
      <c r="A184" s="64"/>
      <c r="R184" s="220"/>
    </row>
    <row r="185" spans="1:18" ht="21.75" customHeight="1" x14ac:dyDescent="0.55000000000000004">
      <c r="A185" s="64"/>
      <c r="R185" s="220"/>
    </row>
    <row r="186" spans="1:18" ht="21.75" customHeight="1" x14ac:dyDescent="0.55000000000000004">
      <c r="A186" s="64"/>
      <c r="R186" s="220"/>
    </row>
    <row r="187" spans="1:18" ht="21.75" customHeight="1" x14ac:dyDescent="0.55000000000000004">
      <c r="A187" s="64"/>
      <c r="R187" s="220"/>
    </row>
    <row r="188" spans="1:18" ht="21.75" customHeight="1" x14ac:dyDescent="0.55000000000000004">
      <c r="A188" s="64"/>
      <c r="R188" s="220"/>
    </row>
    <row r="189" spans="1:18" ht="21.75" customHeight="1" x14ac:dyDescent="0.55000000000000004">
      <c r="A189" s="64"/>
      <c r="R189" s="220"/>
    </row>
    <row r="190" spans="1:18" ht="21.75" customHeight="1" x14ac:dyDescent="0.55000000000000004">
      <c r="A190" s="64"/>
      <c r="R190" s="220"/>
    </row>
    <row r="191" spans="1:18" ht="21.75" customHeight="1" x14ac:dyDescent="0.55000000000000004">
      <c r="A191" s="64"/>
      <c r="R191" s="220"/>
    </row>
    <row r="192" spans="1:18" ht="21.75" customHeight="1" x14ac:dyDescent="0.55000000000000004">
      <c r="A192" s="64"/>
      <c r="R192" s="220"/>
    </row>
    <row r="193" spans="1:18" ht="21.75" customHeight="1" x14ac:dyDescent="0.55000000000000004">
      <c r="A193" s="64"/>
      <c r="R193" s="220"/>
    </row>
    <row r="194" spans="1:18" ht="21.75" customHeight="1" x14ac:dyDescent="0.55000000000000004">
      <c r="A194" s="64"/>
      <c r="R194" s="220"/>
    </row>
    <row r="195" spans="1:18" ht="21.75" customHeight="1" x14ac:dyDescent="0.55000000000000004">
      <c r="A195" s="64"/>
      <c r="R195" s="220"/>
    </row>
    <row r="196" spans="1:18" ht="21.75" customHeight="1" x14ac:dyDescent="0.55000000000000004">
      <c r="A196" s="64"/>
      <c r="R196" s="220"/>
    </row>
    <row r="197" spans="1:18" ht="21.75" customHeight="1" x14ac:dyDescent="0.55000000000000004">
      <c r="A197" s="64"/>
      <c r="R197" s="220"/>
    </row>
    <row r="198" spans="1:18" ht="21.75" customHeight="1" x14ac:dyDescent="0.55000000000000004">
      <c r="A198" s="64"/>
      <c r="R198" s="220"/>
    </row>
    <row r="199" spans="1:18" ht="21.75" customHeight="1" x14ac:dyDescent="0.55000000000000004">
      <c r="A199" s="64"/>
      <c r="R199" s="220"/>
    </row>
    <row r="200" spans="1:18" ht="21.75" customHeight="1" x14ac:dyDescent="0.55000000000000004">
      <c r="A200" s="64"/>
      <c r="R200" s="220"/>
    </row>
    <row r="201" spans="1:18" ht="21.75" customHeight="1" x14ac:dyDescent="0.55000000000000004">
      <c r="A201" s="64"/>
      <c r="R201" s="220"/>
    </row>
    <row r="202" spans="1:18" ht="21.75" customHeight="1" x14ac:dyDescent="0.55000000000000004">
      <c r="A202" s="64"/>
      <c r="R202" s="220"/>
    </row>
    <row r="203" spans="1:18" ht="21.75" customHeight="1" x14ac:dyDescent="0.55000000000000004">
      <c r="A203" s="64"/>
      <c r="R203" s="220"/>
    </row>
    <row r="204" spans="1:18" ht="21.75" customHeight="1" x14ac:dyDescent="0.55000000000000004">
      <c r="A204" s="64"/>
      <c r="R204" s="220"/>
    </row>
    <row r="205" spans="1:18" ht="21.75" customHeight="1" x14ac:dyDescent="0.55000000000000004">
      <c r="A205" s="64"/>
      <c r="R205" s="220"/>
    </row>
    <row r="206" spans="1:18" ht="21.75" customHeight="1" x14ac:dyDescent="0.55000000000000004">
      <c r="A206" s="64"/>
      <c r="R206" s="220"/>
    </row>
    <row r="207" spans="1:18" ht="21.75" customHeight="1" x14ac:dyDescent="0.55000000000000004">
      <c r="A207" s="64"/>
      <c r="R207" s="220"/>
    </row>
    <row r="208" spans="1:18" ht="21.75" customHeight="1" x14ac:dyDescent="0.55000000000000004">
      <c r="A208" s="64"/>
      <c r="R208" s="220"/>
    </row>
    <row r="209" spans="1:18" ht="21.75" customHeight="1" x14ac:dyDescent="0.55000000000000004">
      <c r="A209" s="64"/>
      <c r="R209" s="220"/>
    </row>
    <row r="210" spans="1:18" ht="21.75" customHeight="1" x14ac:dyDescent="0.55000000000000004">
      <c r="A210" s="64"/>
      <c r="R210" s="220"/>
    </row>
    <row r="211" spans="1:18" ht="21.75" customHeight="1" x14ac:dyDescent="0.55000000000000004">
      <c r="A211" s="64"/>
      <c r="R211" s="220"/>
    </row>
    <row r="212" spans="1:18" ht="21.75" customHeight="1" x14ac:dyDescent="0.55000000000000004">
      <c r="A212" s="64"/>
      <c r="R212" s="220"/>
    </row>
    <row r="213" spans="1:18" ht="21.75" customHeight="1" x14ac:dyDescent="0.55000000000000004">
      <c r="A213" s="64"/>
      <c r="R213" s="220"/>
    </row>
    <row r="214" spans="1:18" ht="21.75" customHeight="1" x14ac:dyDescent="0.55000000000000004">
      <c r="A214" s="64"/>
      <c r="R214" s="220"/>
    </row>
    <row r="215" spans="1:18" ht="21.75" customHeight="1" x14ac:dyDescent="0.55000000000000004">
      <c r="A215" s="64"/>
      <c r="R215" s="220"/>
    </row>
    <row r="216" spans="1:18" ht="21.75" customHeight="1" x14ac:dyDescent="0.55000000000000004">
      <c r="A216" s="64"/>
      <c r="R216" s="220"/>
    </row>
    <row r="217" spans="1:18" ht="21.75" customHeight="1" x14ac:dyDescent="0.55000000000000004">
      <c r="A217" s="64"/>
      <c r="R217" s="220"/>
    </row>
    <row r="218" spans="1:18" ht="21.75" customHeight="1" x14ac:dyDescent="0.55000000000000004">
      <c r="A218" s="64"/>
      <c r="R218" s="220"/>
    </row>
    <row r="219" spans="1:18" ht="21.75" customHeight="1" x14ac:dyDescent="0.55000000000000004">
      <c r="A219" s="64"/>
      <c r="R219" s="220"/>
    </row>
    <row r="220" spans="1:18" ht="21.75" customHeight="1" x14ac:dyDescent="0.55000000000000004">
      <c r="A220" s="64"/>
      <c r="R220" s="220"/>
    </row>
    <row r="221" spans="1:18" ht="21.75" customHeight="1" x14ac:dyDescent="0.55000000000000004">
      <c r="A221" s="64"/>
      <c r="R221" s="220"/>
    </row>
    <row r="222" spans="1:18" ht="21.75" customHeight="1" x14ac:dyDescent="0.55000000000000004">
      <c r="A222" s="64"/>
      <c r="R222" s="220"/>
    </row>
    <row r="223" spans="1:18" ht="21.75" customHeight="1" x14ac:dyDescent="0.55000000000000004">
      <c r="A223" s="64"/>
      <c r="R223" s="220"/>
    </row>
    <row r="224" spans="1:18" ht="21.75" customHeight="1" x14ac:dyDescent="0.55000000000000004">
      <c r="A224" s="64"/>
      <c r="R224" s="220"/>
    </row>
    <row r="225" spans="1:18" ht="21.75" customHeight="1" x14ac:dyDescent="0.55000000000000004">
      <c r="A225" s="64"/>
      <c r="R225" s="220"/>
    </row>
    <row r="226" spans="1:18" ht="21.75" customHeight="1" x14ac:dyDescent="0.55000000000000004">
      <c r="A226" s="64"/>
      <c r="R226" s="220"/>
    </row>
    <row r="227" spans="1:18" ht="21.75" customHeight="1" x14ac:dyDescent="0.55000000000000004">
      <c r="A227" s="64"/>
      <c r="R227" s="220"/>
    </row>
    <row r="228" spans="1:18" ht="21.75" customHeight="1" x14ac:dyDescent="0.55000000000000004">
      <c r="A228" s="64"/>
      <c r="R228" s="220"/>
    </row>
    <row r="229" spans="1:18" ht="21.75" customHeight="1" x14ac:dyDescent="0.55000000000000004">
      <c r="A229" s="64"/>
      <c r="R229" s="220"/>
    </row>
    <row r="230" spans="1:18" ht="21.75" customHeight="1" x14ac:dyDescent="0.55000000000000004">
      <c r="A230" s="64"/>
      <c r="R230" s="220"/>
    </row>
    <row r="231" spans="1:18" ht="21.75" customHeight="1" x14ac:dyDescent="0.55000000000000004">
      <c r="A231" s="64"/>
      <c r="R231" s="220"/>
    </row>
    <row r="232" spans="1:18" ht="21.75" customHeight="1" x14ac:dyDescent="0.55000000000000004">
      <c r="A232" s="64"/>
      <c r="R232" s="220"/>
    </row>
    <row r="233" spans="1:18" ht="21.75" customHeight="1" x14ac:dyDescent="0.55000000000000004">
      <c r="A233" s="64"/>
      <c r="R233" s="220"/>
    </row>
    <row r="234" spans="1:18" ht="21.75" customHeight="1" x14ac:dyDescent="0.55000000000000004">
      <c r="A234" s="64"/>
      <c r="R234" s="220"/>
    </row>
    <row r="235" spans="1:18" ht="21.75" customHeight="1" x14ac:dyDescent="0.55000000000000004">
      <c r="A235" s="64"/>
      <c r="R235" s="220"/>
    </row>
    <row r="236" spans="1:18" ht="21.75" customHeight="1" x14ac:dyDescent="0.55000000000000004">
      <c r="A236" s="64"/>
      <c r="R236" s="220"/>
    </row>
    <row r="237" spans="1:18" ht="21.75" customHeight="1" x14ac:dyDescent="0.55000000000000004">
      <c r="A237" s="64"/>
      <c r="R237" s="220"/>
    </row>
    <row r="238" spans="1:18" ht="21.75" customHeight="1" x14ac:dyDescent="0.55000000000000004">
      <c r="A238" s="64"/>
      <c r="R238" s="220"/>
    </row>
    <row r="239" spans="1:18" ht="21.75" customHeight="1" x14ac:dyDescent="0.55000000000000004">
      <c r="A239" s="64"/>
      <c r="R239" s="220"/>
    </row>
    <row r="240" spans="1:18" ht="21.75" customHeight="1" x14ac:dyDescent="0.55000000000000004">
      <c r="A240" s="64"/>
      <c r="R240" s="220"/>
    </row>
    <row r="241" spans="1:18" ht="21.75" customHeight="1" x14ac:dyDescent="0.55000000000000004">
      <c r="A241" s="64"/>
      <c r="R241" s="220"/>
    </row>
    <row r="242" spans="1:18" ht="21.75" customHeight="1" x14ac:dyDescent="0.55000000000000004">
      <c r="A242" s="64"/>
      <c r="R242" s="220"/>
    </row>
    <row r="243" spans="1:18" ht="21.75" customHeight="1" x14ac:dyDescent="0.55000000000000004">
      <c r="A243" s="64"/>
      <c r="R243" s="220"/>
    </row>
    <row r="244" spans="1:18" ht="21.75" customHeight="1" x14ac:dyDescent="0.55000000000000004">
      <c r="A244" s="64"/>
      <c r="R244" s="220"/>
    </row>
    <row r="245" spans="1:18" ht="21.75" customHeight="1" x14ac:dyDescent="0.55000000000000004">
      <c r="A245" s="64"/>
      <c r="R245" s="220"/>
    </row>
    <row r="246" spans="1:18" ht="21.75" customHeight="1" x14ac:dyDescent="0.55000000000000004">
      <c r="A246" s="64"/>
      <c r="R246" s="220"/>
    </row>
    <row r="247" spans="1:18" ht="21.75" customHeight="1" x14ac:dyDescent="0.55000000000000004">
      <c r="A247" s="64"/>
      <c r="R247" s="220"/>
    </row>
    <row r="248" spans="1:18" ht="21.75" customHeight="1" x14ac:dyDescent="0.55000000000000004">
      <c r="A248" s="64"/>
      <c r="R248" s="220"/>
    </row>
    <row r="249" spans="1:18" ht="21.75" customHeight="1" x14ac:dyDescent="0.55000000000000004">
      <c r="A249" s="64"/>
      <c r="R249" s="220"/>
    </row>
    <row r="250" spans="1:18" ht="21.75" customHeight="1" x14ac:dyDescent="0.55000000000000004">
      <c r="A250" s="64"/>
      <c r="R250" s="220"/>
    </row>
    <row r="251" spans="1:18" ht="21.75" customHeight="1" x14ac:dyDescent="0.55000000000000004">
      <c r="A251" s="64"/>
      <c r="R251" s="220"/>
    </row>
    <row r="252" spans="1:18" ht="21.75" customHeight="1" x14ac:dyDescent="0.55000000000000004">
      <c r="A252" s="64"/>
      <c r="R252" s="220"/>
    </row>
    <row r="253" spans="1:18" ht="21.75" customHeight="1" x14ac:dyDescent="0.55000000000000004">
      <c r="A253" s="64"/>
      <c r="R253" s="220"/>
    </row>
    <row r="254" spans="1:18" ht="21.75" customHeight="1" x14ac:dyDescent="0.55000000000000004">
      <c r="A254" s="64"/>
      <c r="R254" s="220"/>
    </row>
    <row r="255" spans="1:18" ht="21.75" customHeight="1" x14ac:dyDescent="0.55000000000000004">
      <c r="A255" s="64"/>
      <c r="R255" s="220"/>
    </row>
    <row r="256" spans="1:18" ht="21.75" customHeight="1" x14ac:dyDescent="0.55000000000000004">
      <c r="A256" s="64"/>
      <c r="R256" s="220"/>
    </row>
    <row r="257" spans="1:18" ht="21.75" customHeight="1" x14ac:dyDescent="0.55000000000000004">
      <c r="A257" s="64"/>
      <c r="R257" s="220"/>
    </row>
    <row r="258" spans="1:18" ht="21.75" customHeight="1" x14ac:dyDescent="0.55000000000000004">
      <c r="A258" s="64"/>
      <c r="R258" s="220"/>
    </row>
    <row r="259" spans="1:18" ht="21.75" customHeight="1" x14ac:dyDescent="0.55000000000000004">
      <c r="A259" s="64"/>
      <c r="R259" s="220"/>
    </row>
    <row r="260" spans="1:18" ht="21.75" customHeight="1" x14ac:dyDescent="0.55000000000000004">
      <c r="A260" s="64"/>
      <c r="R260" s="220"/>
    </row>
    <row r="261" spans="1:18" ht="21.75" customHeight="1" x14ac:dyDescent="0.55000000000000004">
      <c r="A261" s="64"/>
      <c r="R261" s="220"/>
    </row>
    <row r="262" spans="1:18" ht="21.75" customHeight="1" x14ac:dyDescent="0.55000000000000004">
      <c r="A262" s="64"/>
      <c r="R262" s="220"/>
    </row>
    <row r="263" spans="1:18" ht="21.75" customHeight="1" x14ac:dyDescent="0.55000000000000004">
      <c r="A263" s="64"/>
      <c r="R263" s="220"/>
    </row>
    <row r="264" spans="1:18" ht="21.75" customHeight="1" x14ac:dyDescent="0.55000000000000004">
      <c r="A264" s="64"/>
      <c r="R264" s="220"/>
    </row>
    <row r="265" spans="1:18" ht="21.75" customHeight="1" x14ac:dyDescent="0.55000000000000004">
      <c r="A265" s="64"/>
      <c r="R265" s="220"/>
    </row>
    <row r="266" spans="1:18" ht="21.75" customHeight="1" x14ac:dyDescent="0.55000000000000004">
      <c r="A266" s="64"/>
      <c r="R266" s="220"/>
    </row>
    <row r="267" spans="1:18" ht="21.75" customHeight="1" x14ac:dyDescent="0.55000000000000004">
      <c r="A267" s="64"/>
      <c r="R267" s="220"/>
    </row>
    <row r="268" spans="1:18" ht="21.75" customHeight="1" x14ac:dyDescent="0.55000000000000004">
      <c r="A268" s="64"/>
      <c r="R268" s="220"/>
    </row>
    <row r="269" spans="1:18" ht="21.75" customHeight="1" x14ac:dyDescent="0.55000000000000004">
      <c r="A269" s="64"/>
      <c r="R269" s="220"/>
    </row>
    <row r="270" spans="1:18" ht="21.75" customHeight="1" x14ac:dyDescent="0.55000000000000004">
      <c r="A270" s="64"/>
      <c r="R270" s="220"/>
    </row>
    <row r="271" spans="1:18" ht="21.75" customHeight="1" x14ac:dyDescent="0.55000000000000004">
      <c r="A271" s="64"/>
      <c r="R271" s="220"/>
    </row>
    <row r="272" spans="1:18" ht="21.75" customHeight="1" x14ac:dyDescent="0.55000000000000004">
      <c r="A272" s="64"/>
      <c r="R272" s="220"/>
    </row>
    <row r="273" spans="1:18" ht="21.75" customHeight="1" x14ac:dyDescent="0.55000000000000004">
      <c r="A273" s="64"/>
      <c r="R273" s="220"/>
    </row>
    <row r="274" spans="1:18" ht="21.75" customHeight="1" x14ac:dyDescent="0.55000000000000004">
      <c r="A274" s="64"/>
      <c r="R274" s="220"/>
    </row>
    <row r="275" spans="1:18" ht="21.75" customHeight="1" x14ac:dyDescent="0.55000000000000004">
      <c r="A275" s="64"/>
      <c r="R275" s="220"/>
    </row>
    <row r="276" spans="1:18" ht="21.75" customHeight="1" x14ac:dyDescent="0.55000000000000004">
      <c r="A276" s="64"/>
      <c r="R276" s="220"/>
    </row>
    <row r="277" spans="1:18" ht="21.75" customHeight="1" x14ac:dyDescent="0.55000000000000004">
      <c r="A277" s="64"/>
      <c r="R277" s="220"/>
    </row>
    <row r="278" spans="1:18" ht="21.75" customHeight="1" x14ac:dyDescent="0.55000000000000004">
      <c r="A278" s="64"/>
      <c r="R278" s="220"/>
    </row>
    <row r="279" spans="1:18" ht="21.75" customHeight="1" x14ac:dyDescent="0.55000000000000004">
      <c r="A279" s="64"/>
      <c r="R279" s="220"/>
    </row>
    <row r="280" spans="1:18" ht="21.75" customHeight="1" x14ac:dyDescent="0.55000000000000004">
      <c r="A280" s="64"/>
      <c r="R280" s="220"/>
    </row>
    <row r="281" spans="1:18" ht="21.75" customHeight="1" x14ac:dyDescent="0.55000000000000004">
      <c r="A281" s="64"/>
      <c r="R281" s="220"/>
    </row>
    <row r="282" spans="1:18" ht="21.75" customHeight="1" x14ac:dyDescent="0.55000000000000004">
      <c r="A282" s="64"/>
      <c r="R282" s="220"/>
    </row>
    <row r="283" spans="1:18" ht="21.75" customHeight="1" x14ac:dyDescent="0.55000000000000004">
      <c r="A283" s="64"/>
      <c r="R283" s="220"/>
    </row>
    <row r="284" spans="1:18" ht="21.75" customHeight="1" x14ac:dyDescent="0.55000000000000004">
      <c r="A284" s="64"/>
      <c r="R284" s="220"/>
    </row>
    <row r="285" spans="1:18" ht="21.75" customHeight="1" x14ac:dyDescent="0.55000000000000004">
      <c r="A285" s="64"/>
      <c r="R285" s="220"/>
    </row>
    <row r="286" spans="1:18" ht="21.75" customHeight="1" x14ac:dyDescent="0.55000000000000004">
      <c r="A286" s="64"/>
      <c r="R286" s="220"/>
    </row>
    <row r="287" spans="1:18" ht="21.75" customHeight="1" x14ac:dyDescent="0.55000000000000004">
      <c r="A287" s="64"/>
      <c r="R287" s="220"/>
    </row>
    <row r="288" spans="1:18" ht="21.75" customHeight="1" x14ac:dyDescent="0.55000000000000004">
      <c r="A288" s="64"/>
      <c r="R288" s="220"/>
    </row>
    <row r="289" spans="1:18" ht="21.75" customHeight="1" x14ac:dyDescent="0.55000000000000004">
      <c r="A289" s="64"/>
      <c r="R289" s="220"/>
    </row>
    <row r="290" spans="1:18" ht="21.75" customHeight="1" x14ac:dyDescent="0.55000000000000004">
      <c r="A290" s="64"/>
      <c r="R290" s="220"/>
    </row>
    <row r="291" spans="1:18" ht="21.75" customHeight="1" x14ac:dyDescent="0.55000000000000004">
      <c r="A291" s="64"/>
      <c r="R291" s="220"/>
    </row>
    <row r="292" spans="1:18" ht="21.75" customHeight="1" x14ac:dyDescent="0.55000000000000004">
      <c r="A292" s="64"/>
      <c r="R292" s="220"/>
    </row>
    <row r="293" spans="1:18" ht="21.75" customHeight="1" x14ac:dyDescent="0.55000000000000004">
      <c r="A293" s="64"/>
      <c r="R293" s="220"/>
    </row>
    <row r="294" spans="1:18" ht="21.75" customHeight="1" x14ac:dyDescent="0.55000000000000004">
      <c r="A294" s="64"/>
      <c r="R294" s="220"/>
    </row>
    <row r="295" spans="1:18" ht="21.75" customHeight="1" x14ac:dyDescent="0.55000000000000004">
      <c r="A295" s="64"/>
      <c r="R295" s="220"/>
    </row>
    <row r="296" spans="1:18" ht="21.75" customHeight="1" x14ac:dyDescent="0.55000000000000004">
      <c r="A296" s="64"/>
      <c r="R296" s="220"/>
    </row>
    <row r="297" spans="1:18" ht="21.75" customHeight="1" x14ac:dyDescent="0.55000000000000004">
      <c r="A297" s="64"/>
      <c r="R297" s="220"/>
    </row>
    <row r="298" spans="1:18" ht="21.75" customHeight="1" x14ac:dyDescent="0.55000000000000004">
      <c r="A298" s="64"/>
      <c r="R298" s="220"/>
    </row>
    <row r="299" spans="1:18" ht="21.75" customHeight="1" x14ac:dyDescent="0.55000000000000004">
      <c r="A299" s="64"/>
      <c r="R299" s="220"/>
    </row>
    <row r="300" spans="1:18" ht="21.75" customHeight="1" x14ac:dyDescent="0.55000000000000004">
      <c r="A300" s="64"/>
      <c r="R300" s="220"/>
    </row>
    <row r="301" spans="1:18" ht="21.75" customHeight="1" x14ac:dyDescent="0.55000000000000004">
      <c r="A301" s="64"/>
      <c r="R301" s="220"/>
    </row>
    <row r="302" spans="1:18" ht="21.75" customHeight="1" x14ac:dyDescent="0.55000000000000004">
      <c r="A302" s="64"/>
      <c r="R302" s="220"/>
    </row>
    <row r="303" spans="1:18" ht="21.75" customHeight="1" x14ac:dyDescent="0.55000000000000004">
      <c r="A303" s="64"/>
      <c r="R303" s="220"/>
    </row>
    <row r="304" spans="1:18" ht="21.75" customHeight="1" x14ac:dyDescent="0.55000000000000004">
      <c r="A304" s="64"/>
      <c r="R304" s="220"/>
    </row>
    <row r="305" spans="1:18" ht="21.75" customHeight="1" x14ac:dyDescent="0.55000000000000004">
      <c r="A305" s="64"/>
      <c r="R305" s="220"/>
    </row>
    <row r="306" spans="1:18" ht="21.75" customHeight="1" x14ac:dyDescent="0.55000000000000004">
      <c r="A306" s="64"/>
      <c r="R306" s="220"/>
    </row>
    <row r="307" spans="1:18" ht="21.75" customHeight="1" x14ac:dyDescent="0.55000000000000004">
      <c r="A307" s="64"/>
      <c r="R307" s="220"/>
    </row>
    <row r="308" spans="1:18" ht="21.75" customHeight="1" x14ac:dyDescent="0.55000000000000004">
      <c r="A308" s="64"/>
      <c r="R308" s="220"/>
    </row>
  </sheetData>
  <mergeCells count="25">
    <mergeCell ref="A1:Q1"/>
    <mergeCell ref="A3:A4"/>
    <mergeCell ref="B3:B4"/>
    <mergeCell ref="C3:I3"/>
    <mergeCell ref="J3:P3"/>
    <mergeCell ref="A98:O98"/>
    <mergeCell ref="C64:H64"/>
    <mergeCell ref="I64:N64"/>
    <mergeCell ref="O64:O65"/>
    <mergeCell ref="Q3:Q4"/>
    <mergeCell ref="Q38:Q39"/>
    <mergeCell ref="A62:O62"/>
    <mergeCell ref="A63:O63"/>
    <mergeCell ref="A64:A65"/>
    <mergeCell ref="B64:B65"/>
    <mergeCell ref="A36:Q36"/>
    <mergeCell ref="A38:A39"/>
    <mergeCell ref="B38:B39"/>
    <mergeCell ref="C38:I38"/>
    <mergeCell ref="J38:P38"/>
    <mergeCell ref="A99:O99"/>
    <mergeCell ref="A100:A101"/>
    <mergeCell ref="B100:B101"/>
    <mergeCell ref="C100:H100"/>
    <mergeCell ref="I100:N100"/>
  </mergeCells>
  <phoneticPr fontId="1" type="noConversion"/>
  <pageMargins left="0.39370078740157483" right="0.19685039370078741" top="0.51181102362204722" bottom="0.39370078740157483" header="0.51181102362204722" footer="0"/>
  <pageSetup paperSize="9" orientation="portrait" r:id="rId1"/>
  <headerFooter alignWithMargins="0">
    <oddFooter>&amp;L&amp;"TH SarabunPSK,ธรรมดา"&amp;12กลุ่มภารกิจทะเบียนนิสิตและบริการการศึกษา&amp;C&amp;"TH SarabunPSK,ธรรมดา"&amp;12หน้าที่ &amp;P&amp;R&amp;"TH SarabunPSK,ธรรมดา"&amp;12ข้อมูล ณ วันที่ 12 กันยายน 2561</oddFooter>
  </headerFooter>
  <rowBreaks count="3" manualBreakCount="3">
    <brk id="35" max="16383" man="1"/>
    <brk id="61" max="16383" man="1"/>
    <brk id="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66"/>
  <sheetViews>
    <sheetView showGridLines="0" zoomScaleNormal="100" workbookViewId="0">
      <selection activeCell="D58" sqref="D58"/>
    </sheetView>
  </sheetViews>
  <sheetFormatPr defaultRowHeight="21.75" customHeight="1" x14ac:dyDescent="0.55000000000000004"/>
  <cols>
    <col min="1" max="1" width="35.5" style="49" customWidth="1"/>
    <col min="2" max="2" width="7.625" style="5" customWidth="1"/>
    <col min="3" max="5" width="6.5" style="4" customWidth="1"/>
    <col min="6" max="6" width="6" style="4" customWidth="1"/>
    <col min="7" max="7" width="6.375" style="4" customWidth="1"/>
    <col min="8" max="8" width="8.25" style="4" customWidth="1"/>
    <col min="9" max="9" width="6.875" style="4" customWidth="1"/>
    <col min="10" max="10" width="9" style="4"/>
    <col min="11" max="11" width="5.75" style="5" customWidth="1"/>
    <col min="12" max="12" width="6.625" style="4" customWidth="1"/>
    <col min="13" max="16384" width="9" style="4"/>
  </cols>
  <sheetData>
    <row r="1" spans="1:9" ht="24.75" customHeight="1" x14ac:dyDescent="0.55000000000000004">
      <c r="A1" s="757" t="s">
        <v>364</v>
      </c>
      <c r="B1" s="757"/>
      <c r="C1" s="757"/>
      <c r="D1" s="757"/>
      <c r="E1" s="757"/>
      <c r="F1" s="757"/>
      <c r="G1" s="757"/>
      <c r="H1" s="757"/>
      <c r="I1" s="757"/>
    </row>
    <row r="2" spans="1:9" ht="25.5" customHeight="1" x14ac:dyDescent="0.55000000000000004">
      <c r="A2" s="757" t="s">
        <v>72</v>
      </c>
      <c r="B2" s="757"/>
      <c r="C2" s="757"/>
      <c r="D2" s="757"/>
      <c r="E2" s="757"/>
      <c r="F2" s="757"/>
      <c r="G2" s="757"/>
      <c r="H2" s="757"/>
      <c r="I2" s="757"/>
    </row>
    <row r="3" spans="1:9" ht="27" customHeight="1" thickBot="1" x14ac:dyDescent="0.6">
      <c r="B3" s="22"/>
      <c r="C3" s="5"/>
      <c r="D3" s="5"/>
      <c r="E3" s="5"/>
      <c r="F3" s="5"/>
      <c r="G3" s="5"/>
      <c r="H3" s="5"/>
      <c r="I3" s="22"/>
    </row>
    <row r="4" spans="1:9" ht="21.75" customHeight="1" x14ac:dyDescent="0.55000000000000004">
      <c r="A4" s="753" t="s">
        <v>74</v>
      </c>
      <c r="B4" s="755" t="s">
        <v>174</v>
      </c>
      <c r="C4" s="758" t="s">
        <v>122</v>
      </c>
      <c r="D4" s="751"/>
      <c r="E4" s="759"/>
      <c r="F4" s="751" t="s">
        <v>59</v>
      </c>
      <c r="G4" s="751"/>
      <c r="H4" s="751"/>
      <c r="I4" s="143" t="s">
        <v>60</v>
      </c>
    </row>
    <row r="5" spans="1:9" ht="21.75" customHeight="1" thickBot="1" x14ac:dyDescent="0.6">
      <c r="A5" s="754"/>
      <c r="B5" s="756"/>
      <c r="C5" s="161" t="s">
        <v>131</v>
      </c>
      <c r="D5" s="162" t="s">
        <v>173</v>
      </c>
      <c r="E5" s="163" t="s">
        <v>6</v>
      </c>
      <c r="F5" s="164" t="s">
        <v>131</v>
      </c>
      <c r="G5" s="162" t="s">
        <v>173</v>
      </c>
      <c r="H5" s="165" t="s">
        <v>7</v>
      </c>
      <c r="I5" s="144" t="s">
        <v>61</v>
      </c>
    </row>
    <row r="6" spans="1:9" ht="21.75" customHeight="1" x14ac:dyDescent="0.55000000000000004">
      <c r="A6" s="166" t="s">
        <v>37</v>
      </c>
      <c r="B6" s="141"/>
      <c r="C6" s="102"/>
      <c r="D6" s="142"/>
      <c r="E6" s="127"/>
      <c r="F6" s="103"/>
      <c r="G6" s="142"/>
      <c r="H6" s="128"/>
      <c r="I6" s="25"/>
    </row>
    <row r="7" spans="1:9" ht="21.75" customHeight="1" x14ac:dyDescent="0.55000000000000004">
      <c r="A7" s="167" t="s">
        <v>175</v>
      </c>
      <c r="B7" s="3"/>
      <c r="C7" s="36"/>
      <c r="D7" s="9"/>
      <c r="E7" s="8"/>
      <c r="F7" s="7"/>
      <c r="G7" s="9"/>
      <c r="H7" s="37"/>
      <c r="I7" s="10"/>
    </row>
    <row r="8" spans="1:9" ht="21.75" customHeight="1" x14ac:dyDescent="0.55000000000000004">
      <c r="A8" s="168" t="s">
        <v>163</v>
      </c>
      <c r="B8" s="132" t="s">
        <v>370</v>
      </c>
      <c r="C8" s="38">
        <v>87</v>
      </c>
      <c r="D8" s="13">
        <v>130</v>
      </c>
      <c r="E8" s="12">
        <f>SUM(C8+D8)</f>
        <v>217</v>
      </c>
      <c r="F8" s="11">
        <v>79</v>
      </c>
      <c r="G8" s="13">
        <v>118</v>
      </c>
      <c r="H8" s="26">
        <f>SUM(F8+G8)</f>
        <v>197</v>
      </c>
      <c r="I8" s="14">
        <f>SUM(E8-H8)</f>
        <v>20</v>
      </c>
    </row>
    <row r="9" spans="1:9" ht="21.75" customHeight="1" x14ac:dyDescent="0.55000000000000004">
      <c r="A9" s="168" t="s">
        <v>164</v>
      </c>
      <c r="B9" s="132" t="s">
        <v>371</v>
      </c>
      <c r="C9" s="38">
        <v>46</v>
      </c>
      <c r="D9" s="13">
        <v>62</v>
      </c>
      <c r="E9" s="16">
        <f>SUM(C9+D9)</f>
        <v>108</v>
      </c>
      <c r="F9" s="11">
        <v>43</v>
      </c>
      <c r="G9" s="13">
        <v>58</v>
      </c>
      <c r="H9" s="27">
        <f>SUM(F9+G9)</f>
        <v>101</v>
      </c>
      <c r="I9" s="14">
        <f>SUM(E9-H9)</f>
        <v>7</v>
      </c>
    </row>
    <row r="10" spans="1:9" ht="21.75" customHeight="1" x14ac:dyDescent="0.55000000000000004">
      <c r="A10" s="167" t="s">
        <v>113</v>
      </c>
      <c r="B10" s="191"/>
      <c r="C10" s="36"/>
      <c r="D10" s="9"/>
      <c r="E10" s="8"/>
      <c r="F10" s="7"/>
      <c r="G10" s="9"/>
      <c r="H10" s="37"/>
      <c r="I10" s="10"/>
    </row>
    <row r="11" spans="1:9" ht="21.75" customHeight="1" x14ac:dyDescent="0.55000000000000004">
      <c r="A11" s="168" t="s">
        <v>237</v>
      </c>
      <c r="B11" s="760" t="s">
        <v>368</v>
      </c>
      <c r="C11" s="38">
        <v>0</v>
      </c>
      <c r="D11" s="13">
        <v>67</v>
      </c>
      <c r="E11" s="12">
        <f>SUM(C11+D11)</f>
        <v>67</v>
      </c>
      <c r="F11" s="11">
        <v>0</v>
      </c>
      <c r="G11" s="13">
        <v>59</v>
      </c>
      <c r="H11" s="26">
        <f>SUM(F11+G11)</f>
        <v>59</v>
      </c>
      <c r="I11" s="14">
        <f>SUM(E11-H11)</f>
        <v>8</v>
      </c>
    </row>
    <row r="12" spans="1:9" ht="21.75" customHeight="1" x14ac:dyDescent="0.55000000000000004">
      <c r="A12" s="168" t="s">
        <v>238</v>
      </c>
      <c r="B12" s="761"/>
      <c r="C12" s="38">
        <v>0</v>
      </c>
      <c r="D12" s="13">
        <v>32</v>
      </c>
      <c r="E12" s="12">
        <f>SUM(C12+D12)</f>
        <v>32</v>
      </c>
      <c r="F12" s="11">
        <v>0</v>
      </c>
      <c r="G12" s="13">
        <v>27</v>
      </c>
      <c r="H12" s="26">
        <f>SUM(F12+G12)</f>
        <v>27</v>
      </c>
      <c r="I12" s="14">
        <f>SUM(E12-H12)</f>
        <v>5</v>
      </c>
    </row>
    <row r="13" spans="1:9" ht="21.75" customHeight="1" x14ac:dyDescent="0.55000000000000004">
      <c r="A13" s="167" t="s">
        <v>235</v>
      </c>
      <c r="B13" s="190"/>
      <c r="C13" s="41"/>
      <c r="D13" s="31"/>
      <c r="E13" s="43"/>
      <c r="F13" s="29"/>
      <c r="G13" s="31"/>
      <c r="H13" s="44"/>
      <c r="I13" s="126"/>
    </row>
    <row r="14" spans="1:9" ht="21.75" customHeight="1" x14ac:dyDescent="0.55000000000000004">
      <c r="A14" s="189" t="s">
        <v>236</v>
      </c>
      <c r="B14" s="190" t="s">
        <v>369</v>
      </c>
      <c r="C14" s="41">
        <v>0</v>
      </c>
      <c r="D14" s="31">
        <v>29</v>
      </c>
      <c r="E14" s="12">
        <f>SUM(C14+D14)</f>
        <v>29</v>
      </c>
      <c r="F14" s="29">
        <v>0</v>
      </c>
      <c r="G14" s="31">
        <v>27</v>
      </c>
      <c r="H14" s="26">
        <f>SUM(F14+G14)</f>
        <v>27</v>
      </c>
      <c r="I14" s="193">
        <f>SUM(E14-H14)</f>
        <v>2</v>
      </c>
    </row>
    <row r="15" spans="1:9" ht="21.75" customHeight="1" thickBot="1" x14ac:dyDescent="0.6">
      <c r="A15" s="170" t="s">
        <v>7</v>
      </c>
      <c r="B15" s="171" t="s">
        <v>239</v>
      </c>
      <c r="C15" s="172">
        <f t="shared" ref="C15:H15" si="0">SUM(C8:C14)</f>
        <v>133</v>
      </c>
      <c r="D15" s="173">
        <f t="shared" si="0"/>
        <v>320</v>
      </c>
      <c r="E15" s="174">
        <f t="shared" si="0"/>
        <v>453</v>
      </c>
      <c r="F15" s="175">
        <f t="shared" si="0"/>
        <v>122</v>
      </c>
      <c r="G15" s="173">
        <f t="shared" si="0"/>
        <v>289</v>
      </c>
      <c r="H15" s="176">
        <f t="shared" si="0"/>
        <v>411</v>
      </c>
      <c r="I15" s="192">
        <f>SUM(E15-H15)</f>
        <v>42</v>
      </c>
    </row>
    <row r="16" spans="1:9" ht="21.75" customHeight="1" x14ac:dyDescent="0.55000000000000004">
      <c r="C16" s="5"/>
      <c r="D16" s="5"/>
      <c r="E16" s="5"/>
      <c r="F16" s="5"/>
      <c r="G16" s="5"/>
      <c r="H16" s="5"/>
      <c r="I16" s="5"/>
    </row>
    <row r="17" spans="1:10" ht="21.75" customHeight="1" x14ac:dyDescent="0.55000000000000004">
      <c r="A17" s="752" t="s">
        <v>365</v>
      </c>
      <c r="B17" s="752"/>
      <c r="C17" s="752"/>
      <c r="D17" s="752"/>
      <c r="E17" s="752"/>
      <c r="F17" s="752"/>
      <c r="G17" s="752"/>
      <c r="H17" s="752"/>
      <c r="I17" s="752"/>
      <c r="J17" s="45"/>
    </row>
    <row r="18" spans="1:10" ht="21.75" customHeight="1" x14ac:dyDescent="0.55000000000000004">
      <c r="A18" s="752" t="s">
        <v>37</v>
      </c>
      <c r="B18" s="752"/>
      <c r="C18" s="752"/>
      <c r="D18" s="752"/>
      <c r="E18" s="752"/>
      <c r="F18" s="752"/>
      <c r="G18" s="752"/>
      <c r="H18" s="752"/>
      <c r="I18" s="752"/>
      <c r="J18" s="45"/>
    </row>
    <row r="19" spans="1:10" ht="25.5" customHeight="1" thickBot="1" x14ac:dyDescent="0.6">
      <c r="A19" s="46"/>
      <c r="B19" s="177"/>
      <c r="C19" s="5"/>
      <c r="D19" s="5"/>
      <c r="E19" s="5"/>
      <c r="I19" s="22"/>
      <c r="J19" s="45"/>
    </row>
    <row r="20" spans="1:10" ht="21.75" customHeight="1" x14ac:dyDescent="0.55000000000000004">
      <c r="A20" s="753" t="s">
        <v>75</v>
      </c>
      <c r="B20" s="755" t="s">
        <v>176</v>
      </c>
      <c r="C20" s="758" t="s">
        <v>122</v>
      </c>
      <c r="D20" s="751"/>
      <c r="E20" s="759"/>
      <c r="F20" s="751" t="s">
        <v>59</v>
      </c>
      <c r="G20" s="751"/>
      <c r="H20" s="751"/>
      <c r="I20" s="143" t="s">
        <v>60</v>
      </c>
      <c r="J20" s="45"/>
    </row>
    <row r="21" spans="1:10" ht="21.75" customHeight="1" thickBot="1" x14ac:dyDescent="0.6">
      <c r="A21" s="754"/>
      <c r="B21" s="756"/>
      <c r="C21" s="161" t="s">
        <v>131</v>
      </c>
      <c r="D21" s="100" t="s">
        <v>132</v>
      </c>
      <c r="E21" s="163" t="s">
        <v>6</v>
      </c>
      <c r="F21" s="187" t="s">
        <v>131</v>
      </c>
      <c r="G21" s="100" t="s">
        <v>132</v>
      </c>
      <c r="H21" s="165" t="s">
        <v>7</v>
      </c>
      <c r="I21" s="144" t="s">
        <v>61</v>
      </c>
      <c r="J21" s="45"/>
    </row>
    <row r="22" spans="1:10" ht="21.75" customHeight="1" x14ac:dyDescent="0.55000000000000004">
      <c r="A22" s="166" t="s">
        <v>37</v>
      </c>
      <c r="B22" s="141"/>
      <c r="C22" s="102"/>
      <c r="D22" s="24"/>
      <c r="E22" s="127"/>
      <c r="F22" s="103"/>
      <c r="G22" s="24"/>
      <c r="H22" s="128"/>
      <c r="I22" s="25"/>
      <c r="J22" s="45"/>
    </row>
    <row r="23" spans="1:10" ht="21.75" customHeight="1" x14ac:dyDescent="0.55000000000000004">
      <c r="A23" s="167" t="s">
        <v>63</v>
      </c>
      <c r="B23" s="41"/>
      <c r="C23" s="42"/>
      <c r="D23" s="31"/>
      <c r="E23" s="43"/>
      <c r="F23" s="30"/>
      <c r="G23" s="31"/>
      <c r="H23" s="44"/>
      <c r="I23" s="126"/>
      <c r="J23" s="45"/>
    </row>
    <row r="24" spans="1:10" ht="21.75" customHeight="1" x14ac:dyDescent="0.55000000000000004">
      <c r="A24" s="168" t="s">
        <v>171</v>
      </c>
      <c r="B24" s="132" t="s">
        <v>379</v>
      </c>
      <c r="C24" s="38">
        <v>0</v>
      </c>
      <c r="D24" s="13">
        <v>6</v>
      </c>
      <c r="E24" s="12">
        <f t="shared" ref="E24:E40" si="1">SUM(C24:D24)</f>
        <v>6</v>
      </c>
      <c r="F24" s="137">
        <v>0</v>
      </c>
      <c r="G24" s="139">
        <v>5</v>
      </c>
      <c r="H24" s="26">
        <f t="shared" ref="H24:H40" si="2">SUM(F24:G24)</f>
        <v>5</v>
      </c>
      <c r="I24" s="14">
        <f t="shared" ref="I24:I40" si="3">SUM(E24-H24)</f>
        <v>1</v>
      </c>
      <c r="J24" s="45"/>
    </row>
    <row r="25" spans="1:10" ht="21.75" customHeight="1" x14ac:dyDescent="0.55000000000000004">
      <c r="A25" s="168" t="s">
        <v>240</v>
      </c>
      <c r="B25" s="132" t="s">
        <v>379</v>
      </c>
      <c r="C25" s="38">
        <v>0</v>
      </c>
      <c r="D25" s="13">
        <v>2</v>
      </c>
      <c r="E25" s="12">
        <f t="shared" si="1"/>
        <v>2</v>
      </c>
      <c r="F25" s="137">
        <v>0</v>
      </c>
      <c r="G25" s="139">
        <v>2</v>
      </c>
      <c r="H25" s="26">
        <f t="shared" si="2"/>
        <v>2</v>
      </c>
      <c r="I25" s="14">
        <f t="shared" si="3"/>
        <v>0</v>
      </c>
      <c r="J25" s="45"/>
    </row>
    <row r="26" spans="1:10" ht="21.75" customHeight="1" x14ac:dyDescent="0.55000000000000004">
      <c r="A26" s="168" t="s">
        <v>169</v>
      </c>
      <c r="B26" s="132" t="s">
        <v>374</v>
      </c>
      <c r="C26" s="38">
        <v>1</v>
      </c>
      <c r="D26" s="13">
        <v>69</v>
      </c>
      <c r="E26" s="12">
        <f t="shared" si="1"/>
        <v>70</v>
      </c>
      <c r="F26" s="11">
        <v>1</v>
      </c>
      <c r="G26" s="13">
        <v>63</v>
      </c>
      <c r="H26" s="26">
        <f t="shared" si="2"/>
        <v>64</v>
      </c>
      <c r="I26" s="14">
        <f t="shared" si="3"/>
        <v>6</v>
      </c>
      <c r="J26" s="45"/>
    </row>
    <row r="27" spans="1:10" ht="21.75" customHeight="1" x14ac:dyDescent="0.55000000000000004">
      <c r="A27" s="169" t="s">
        <v>172</v>
      </c>
      <c r="B27" s="133" t="s">
        <v>375</v>
      </c>
      <c r="C27" s="39">
        <v>1</v>
      </c>
      <c r="D27" s="17">
        <v>6</v>
      </c>
      <c r="E27" s="12">
        <f t="shared" si="1"/>
        <v>7</v>
      </c>
      <c r="F27" s="138">
        <v>1</v>
      </c>
      <c r="G27" s="140">
        <v>6</v>
      </c>
      <c r="H27" s="26">
        <f t="shared" si="2"/>
        <v>7</v>
      </c>
      <c r="I27" s="14">
        <f t="shared" si="3"/>
        <v>0</v>
      </c>
      <c r="J27" s="45"/>
    </row>
    <row r="28" spans="1:10" ht="21.75" customHeight="1" x14ac:dyDescent="0.55000000000000004">
      <c r="A28" s="169" t="s">
        <v>170</v>
      </c>
      <c r="B28" s="133" t="s">
        <v>298</v>
      </c>
      <c r="C28" s="39">
        <v>14</v>
      </c>
      <c r="D28" s="17">
        <v>0</v>
      </c>
      <c r="E28" s="12">
        <f t="shared" si="1"/>
        <v>14</v>
      </c>
      <c r="F28" s="15">
        <v>14</v>
      </c>
      <c r="G28" s="17">
        <v>0</v>
      </c>
      <c r="H28" s="26">
        <f t="shared" si="2"/>
        <v>14</v>
      </c>
      <c r="I28" s="14">
        <f t="shared" si="3"/>
        <v>0</v>
      </c>
      <c r="J28" s="45"/>
    </row>
    <row r="29" spans="1:10" ht="21.75" customHeight="1" x14ac:dyDescent="0.55000000000000004">
      <c r="A29" s="168" t="s">
        <v>168</v>
      </c>
      <c r="B29" s="132" t="s">
        <v>380</v>
      </c>
      <c r="C29" s="38">
        <v>5</v>
      </c>
      <c r="D29" s="129">
        <v>1</v>
      </c>
      <c r="E29" s="12">
        <f t="shared" si="1"/>
        <v>6</v>
      </c>
      <c r="F29" s="11">
        <v>5</v>
      </c>
      <c r="G29" s="129">
        <v>1</v>
      </c>
      <c r="H29" s="26">
        <f t="shared" si="2"/>
        <v>6</v>
      </c>
      <c r="I29" s="14">
        <f t="shared" si="3"/>
        <v>0</v>
      </c>
      <c r="J29" s="45"/>
    </row>
    <row r="30" spans="1:10" ht="21.75" customHeight="1" x14ac:dyDescent="0.55000000000000004">
      <c r="A30" s="168" t="s">
        <v>209</v>
      </c>
      <c r="B30" s="132" t="s">
        <v>376</v>
      </c>
      <c r="C30" s="38">
        <v>3</v>
      </c>
      <c r="D30" s="129">
        <v>0</v>
      </c>
      <c r="E30" s="12">
        <f t="shared" si="1"/>
        <v>3</v>
      </c>
      <c r="F30" s="11">
        <v>3</v>
      </c>
      <c r="G30" s="129">
        <v>0</v>
      </c>
      <c r="H30" s="26">
        <f t="shared" si="2"/>
        <v>3</v>
      </c>
      <c r="I30" s="14">
        <f t="shared" si="3"/>
        <v>0</v>
      </c>
      <c r="J30" s="45"/>
    </row>
    <row r="31" spans="1:10" ht="21.75" customHeight="1" x14ac:dyDescent="0.55000000000000004">
      <c r="A31" s="168" t="s">
        <v>167</v>
      </c>
      <c r="B31" s="135" t="s">
        <v>377</v>
      </c>
      <c r="C31" s="39">
        <v>1</v>
      </c>
      <c r="D31" s="47">
        <v>3</v>
      </c>
      <c r="E31" s="12">
        <f t="shared" si="1"/>
        <v>4</v>
      </c>
      <c r="F31" s="136">
        <v>1</v>
      </c>
      <c r="G31" s="47">
        <v>2</v>
      </c>
      <c r="H31" s="26">
        <f t="shared" si="2"/>
        <v>3</v>
      </c>
      <c r="I31" s="14">
        <f t="shared" si="3"/>
        <v>1</v>
      </c>
      <c r="J31" s="45"/>
    </row>
    <row r="32" spans="1:10" ht="21.75" customHeight="1" x14ac:dyDescent="0.55000000000000004">
      <c r="A32" s="168" t="s">
        <v>219</v>
      </c>
      <c r="B32" s="135" t="s">
        <v>239</v>
      </c>
      <c r="C32" s="39">
        <v>1</v>
      </c>
      <c r="D32" s="47">
        <v>9</v>
      </c>
      <c r="E32" s="12">
        <f t="shared" si="1"/>
        <v>10</v>
      </c>
      <c r="F32" s="136">
        <v>1</v>
      </c>
      <c r="G32" s="47">
        <v>9</v>
      </c>
      <c r="H32" s="26">
        <f t="shared" si="2"/>
        <v>10</v>
      </c>
      <c r="I32" s="14">
        <f t="shared" si="3"/>
        <v>0</v>
      </c>
      <c r="J32" s="45"/>
    </row>
    <row r="33" spans="1:15" ht="21.75" customHeight="1" x14ac:dyDescent="0.55000000000000004">
      <c r="A33" s="168" t="s">
        <v>214</v>
      </c>
      <c r="B33" s="135" t="s">
        <v>376</v>
      </c>
      <c r="C33" s="39">
        <v>0</v>
      </c>
      <c r="D33" s="47">
        <v>4</v>
      </c>
      <c r="E33" s="12">
        <f t="shared" si="1"/>
        <v>4</v>
      </c>
      <c r="F33" s="136">
        <v>0</v>
      </c>
      <c r="G33" s="47">
        <v>4</v>
      </c>
      <c r="H33" s="26">
        <f t="shared" si="2"/>
        <v>4</v>
      </c>
      <c r="I33" s="14">
        <f t="shared" si="3"/>
        <v>0</v>
      </c>
      <c r="J33" s="45"/>
    </row>
    <row r="34" spans="1:15" ht="21.75" customHeight="1" x14ac:dyDescent="0.55000000000000004">
      <c r="A34" s="169" t="s">
        <v>177</v>
      </c>
      <c r="B34" s="135" t="s">
        <v>239</v>
      </c>
      <c r="C34" s="39">
        <v>0</v>
      </c>
      <c r="D34" s="47">
        <v>90</v>
      </c>
      <c r="E34" s="12">
        <f t="shared" si="1"/>
        <v>90</v>
      </c>
      <c r="F34" s="136">
        <v>0</v>
      </c>
      <c r="G34" s="47">
        <v>90</v>
      </c>
      <c r="H34" s="26">
        <f t="shared" si="2"/>
        <v>90</v>
      </c>
      <c r="I34" s="14">
        <f t="shared" si="3"/>
        <v>0</v>
      </c>
      <c r="J34" s="45"/>
    </row>
    <row r="35" spans="1:15" ht="21.75" customHeight="1" x14ac:dyDescent="0.55000000000000004">
      <c r="A35" s="178" t="s">
        <v>67</v>
      </c>
      <c r="B35" s="134"/>
      <c r="C35" s="40"/>
      <c r="D35" s="194"/>
      <c r="E35" s="43"/>
      <c r="F35" s="19"/>
      <c r="G35" s="194"/>
      <c r="H35" s="44"/>
      <c r="I35" s="126"/>
      <c r="J35" s="45"/>
    </row>
    <row r="36" spans="1:15" ht="21.75" customHeight="1" x14ac:dyDescent="0.55000000000000004">
      <c r="A36" s="168" t="s">
        <v>373</v>
      </c>
      <c r="B36" s="190" t="s">
        <v>298</v>
      </c>
      <c r="C36" s="42">
        <v>0</v>
      </c>
      <c r="D36" s="365">
        <v>1</v>
      </c>
      <c r="E36" s="43">
        <f t="shared" si="1"/>
        <v>1</v>
      </c>
      <c r="F36" s="30">
        <v>0</v>
      </c>
      <c r="G36" s="365">
        <v>1</v>
      </c>
      <c r="H36" s="44">
        <f t="shared" si="2"/>
        <v>1</v>
      </c>
      <c r="I36" s="126">
        <f t="shared" si="3"/>
        <v>0</v>
      </c>
      <c r="J36" s="45"/>
    </row>
    <row r="37" spans="1:15" ht="21.75" customHeight="1" x14ac:dyDescent="0.55000000000000004">
      <c r="A37" s="168" t="s">
        <v>205</v>
      </c>
      <c r="B37" s="133" t="s">
        <v>378</v>
      </c>
      <c r="C37" s="39">
        <v>1</v>
      </c>
      <c r="D37" s="17">
        <v>4</v>
      </c>
      <c r="E37" s="16">
        <f t="shared" si="1"/>
        <v>5</v>
      </c>
      <c r="F37" s="15">
        <v>1</v>
      </c>
      <c r="G37" s="17">
        <v>4</v>
      </c>
      <c r="H37" s="27">
        <f t="shared" si="2"/>
        <v>5</v>
      </c>
      <c r="I37" s="18">
        <f t="shared" si="3"/>
        <v>0</v>
      </c>
      <c r="J37" s="45"/>
    </row>
    <row r="38" spans="1:15" ht="21.75" customHeight="1" x14ac:dyDescent="0.55000000000000004">
      <c r="A38" s="178" t="s">
        <v>62</v>
      </c>
      <c r="B38" s="134"/>
      <c r="C38" s="40"/>
      <c r="D38" s="195"/>
      <c r="E38" s="20"/>
      <c r="F38" s="19"/>
      <c r="G38" s="195"/>
      <c r="H38" s="196"/>
      <c r="I38" s="197"/>
      <c r="J38" s="45"/>
    </row>
    <row r="39" spans="1:15" ht="21.75" customHeight="1" x14ac:dyDescent="0.55000000000000004">
      <c r="A39" s="168" t="s">
        <v>220</v>
      </c>
      <c r="B39" s="132" t="s">
        <v>298</v>
      </c>
      <c r="C39" s="38">
        <v>6</v>
      </c>
      <c r="D39" s="198">
        <v>0</v>
      </c>
      <c r="E39" s="43">
        <f t="shared" si="1"/>
        <v>6</v>
      </c>
      <c r="F39" s="11">
        <v>6</v>
      </c>
      <c r="G39" s="198">
        <v>0</v>
      </c>
      <c r="H39" s="44">
        <f t="shared" si="2"/>
        <v>6</v>
      </c>
      <c r="I39" s="126">
        <f t="shared" si="3"/>
        <v>0</v>
      </c>
      <c r="J39" s="45"/>
      <c r="O39" s="4" t="s">
        <v>474</v>
      </c>
    </row>
    <row r="40" spans="1:15" ht="21.75" customHeight="1" x14ac:dyDescent="0.55000000000000004">
      <c r="A40" s="168" t="s">
        <v>372</v>
      </c>
      <c r="B40" s="133" t="s">
        <v>298</v>
      </c>
      <c r="C40" s="39">
        <v>2</v>
      </c>
      <c r="D40" s="17">
        <v>0</v>
      </c>
      <c r="E40" s="16">
        <f t="shared" si="1"/>
        <v>2</v>
      </c>
      <c r="F40" s="15">
        <v>2</v>
      </c>
      <c r="G40" s="17">
        <v>0</v>
      </c>
      <c r="H40" s="27">
        <f t="shared" si="2"/>
        <v>2</v>
      </c>
      <c r="I40" s="18">
        <f t="shared" si="3"/>
        <v>0</v>
      </c>
      <c r="J40" s="45"/>
    </row>
    <row r="41" spans="1:15" ht="21.75" customHeight="1" x14ac:dyDescent="0.55000000000000004">
      <c r="A41" s="169" t="s">
        <v>204</v>
      </c>
      <c r="B41" s="133" t="s">
        <v>298</v>
      </c>
      <c r="C41" s="39">
        <v>5</v>
      </c>
      <c r="D41" s="17">
        <v>0</v>
      </c>
      <c r="E41" s="16">
        <f>SUM(C41:D41)</f>
        <v>5</v>
      </c>
      <c r="F41" s="15">
        <v>5</v>
      </c>
      <c r="G41" s="17">
        <v>0</v>
      </c>
      <c r="H41" s="27">
        <f>SUM(F41:G41)</f>
        <v>5</v>
      </c>
      <c r="I41" s="18">
        <f>SUM(E41-H41)</f>
        <v>0</v>
      </c>
      <c r="J41" s="45"/>
    </row>
    <row r="42" spans="1:15" ht="21.75" customHeight="1" x14ac:dyDescent="0.55000000000000004">
      <c r="A42" s="178" t="s">
        <v>241</v>
      </c>
      <c r="B42" s="134"/>
      <c r="C42" s="40"/>
      <c r="D42" s="195"/>
      <c r="E42" s="20"/>
      <c r="F42" s="19"/>
      <c r="G42" s="195"/>
      <c r="H42" s="196"/>
      <c r="I42" s="197"/>
      <c r="J42" s="45"/>
    </row>
    <row r="43" spans="1:15" ht="21.75" customHeight="1" x14ac:dyDescent="0.55000000000000004">
      <c r="A43" s="189" t="s">
        <v>242</v>
      </c>
      <c r="B43" s="190" t="s">
        <v>298</v>
      </c>
      <c r="C43" s="42">
        <v>11</v>
      </c>
      <c r="D43" s="29">
        <v>0</v>
      </c>
      <c r="E43" s="12">
        <f>SUM(C43:D43)</f>
        <v>11</v>
      </c>
      <c r="F43" s="30">
        <v>10</v>
      </c>
      <c r="G43" s="29">
        <v>0</v>
      </c>
      <c r="H43" s="26">
        <f>SUM(F43:G43)</f>
        <v>10</v>
      </c>
      <c r="I43" s="14">
        <f>SUM(E43-H43)</f>
        <v>1</v>
      </c>
      <c r="J43" s="45"/>
    </row>
    <row r="44" spans="1:15" ht="21.75" customHeight="1" thickBot="1" x14ac:dyDescent="0.6">
      <c r="A44" s="179" t="s">
        <v>243</v>
      </c>
      <c r="B44" s="180" t="s">
        <v>239</v>
      </c>
      <c r="C44" s="181">
        <f t="shared" ref="C44:H44" si="4">SUM(C24:C43)</f>
        <v>51</v>
      </c>
      <c r="D44" s="182">
        <f t="shared" si="4"/>
        <v>195</v>
      </c>
      <c r="E44" s="183">
        <f t="shared" si="4"/>
        <v>246</v>
      </c>
      <c r="F44" s="184">
        <f t="shared" si="4"/>
        <v>50</v>
      </c>
      <c r="G44" s="182">
        <f t="shared" si="4"/>
        <v>187</v>
      </c>
      <c r="H44" s="185">
        <f t="shared" si="4"/>
        <v>237</v>
      </c>
      <c r="I44" s="186">
        <f>SUM(E44-H44)</f>
        <v>9</v>
      </c>
      <c r="J44" s="45"/>
    </row>
    <row r="45" spans="1:15" ht="21.75" customHeight="1" x14ac:dyDescent="0.55000000000000004">
      <c r="C45" s="5"/>
      <c r="D45" s="5"/>
      <c r="E45" s="5"/>
      <c r="J45" s="45"/>
    </row>
    <row r="46" spans="1:15" s="85" customFormat="1" ht="21" customHeight="1" x14ac:dyDescent="0.55000000000000004">
      <c r="A46" s="757" t="s">
        <v>490</v>
      </c>
      <c r="B46" s="757"/>
      <c r="C46" s="757"/>
      <c r="D46" s="757"/>
      <c r="E46" s="757"/>
      <c r="F46" s="757"/>
      <c r="G46" s="757"/>
      <c r="H46" s="757"/>
      <c r="I46" s="757"/>
      <c r="J46" s="316"/>
      <c r="K46" s="316"/>
      <c r="L46" s="316"/>
      <c r="M46" s="316"/>
      <c r="N46" s="316"/>
      <c r="O46" s="316"/>
    </row>
    <row r="47" spans="1:15" s="85" customFormat="1" ht="21" customHeight="1" x14ac:dyDescent="0.55000000000000004">
      <c r="A47" s="757" t="s">
        <v>38</v>
      </c>
      <c r="B47" s="757"/>
      <c r="C47" s="757"/>
      <c r="D47" s="757"/>
      <c r="E47" s="757"/>
      <c r="F47" s="757"/>
      <c r="G47" s="757"/>
      <c r="H47" s="757"/>
      <c r="I47" s="757"/>
      <c r="J47" s="316"/>
      <c r="K47" s="316"/>
      <c r="L47" s="316"/>
      <c r="M47" s="316"/>
      <c r="N47" s="316"/>
      <c r="O47" s="316"/>
    </row>
    <row r="48" spans="1:15" s="85" customFormat="1" ht="21" customHeight="1" thickBot="1" x14ac:dyDescent="0.6">
      <c r="A48" s="99"/>
      <c r="B48" s="55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9" s="85" customFormat="1" ht="21" customHeight="1" x14ac:dyDescent="0.55000000000000004">
      <c r="A49" s="744" t="s">
        <v>78</v>
      </c>
      <c r="B49" s="746" t="s">
        <v>130</v>
      </c>
      <c r="C49" s="748" t="s">
        <v>128</v>
      </c>
      <c r="D49" s="749"/>
      <c r="E49" s="750"/>
      <c r="F49" s="748" t="s">
        <v>59</v>
      </c>
      <c r="G49" s="749"/>
      <c r="H49" s="750"/>
      <c r="I49" s="437" t="s">
        <v>60</v>
      </c>
    </row>
    <row r="50" spans="1:9" s="85" customFormat="1" ht="21" customHeight="1" thickBot="1" x14ac:dyDescent="0.6">
      <c r="A50" s="745"/>
      <c r="B50" s="747"/>
      <c r="C50" s="436" t="s">
        <v>131</v>
      </c>
      <c r="D50" s="435" t="s">
        <v>132</v>
      </c>
      <c r="E50" s="434" t="s">
        <v>6</v>
      </c>
      <c r="F50" s="436" t="s">
        <v>131</v>
      </c>
      <c r="G50" s="435" t="s">
        <v>132</v>
      </c>
      <c r="H50" s="434" t="s">
        <v>6</v>
      </c>
      <c r="I50" s="433" t="s">
        <v>61</v>
      </c>
    </row>
    <row r="51" spans="1:9" s="85" customFormat="1" ht="21" customHeight="1" x14ac:dyDescent="0.55000000000000004">
      <c r="A51" s="432" t="s">
        <v>38</v>
      </c>
      <c r="B51" s="431"/>
      <c r="C51" s="430"/>
      <c r="D51" s="429"/>
      <c r="E51" s="428"/>
      <c r="F51" s="430"/>
      <c r="G51" s="429"/>
      <c r="H51" s="428"/>
      <c r="I51" s="427"/>
    </row>
    <row r="52" spans="1:9" s="85" customFormat="1" ht="21" customHeight="1" x14ac:dyDescent="0.55000000000000004">
      <c r="A52" s="426" t="s">
        <v>290</v>
      </c>
      <c r="B52" s="425"/>
      <c r="C52" s="424"/>
      <c r="D52" s="423"/>
      <c r="E52" s="411"/>
      <c r="F52" s="424"/>
      <c r="G52" s="423"/>
      <c r="H52" s="411"/>
      <c r="I52" s="422"/>
    </row>
    <row r="53" spans="1:9" s="85" customFormat="1" ht="20.45" customHeight="1" x14ac:dyDescent="0.55000000000000004">
      <c r="A53" s="420" t="s">
        <v>133</v>
      </c>
      <c r="B53" s="419" t="s">
        <v>292</v>
      </c>
      <c r="C53" s="418">
        <v>1</v>
      </c>
      <c r="D53" s="417" t="s">
        <v>36</v>
      </c>
      <c r="E53" s="416">
        <f>SUM(C53:D53)</f>
        <v>1</v>
      </c>
      <c r="F53" s="418">
        <v>1</v>
      </c>
      <c r="G53" s="417" t="s">
        <v>36</v>
      </c>
      <c r="H53" s="416">
        <f>SUM(F53:G53)</f>
        <v>1</v>
      </c>
      <c r="I53" s="421">
        <f>SUM(E53-H53)</f>
        <v>0</v>
      </c>
    </row>
    <row r="54" spans="1:9" s="85" customFormat="1" ht="20.45" customHeight="1" x14ac:dyDescent="0.55000000000000004">
      <c r="A54" s="420" t="s">
        <v>489</v>
      </c>
      <c r="B54" s="419" t="s">
        <v>291</v>
      </c>
      <c r="C54" s="418">
        <v>2</v>
      </c>
      <c r="D54" s="417">
        <v>1</v>
      </c>
      <c r="E54" s="416">
        <f>SUM(C54:D54)</f>
        <v>3</v>
      </c>
      <c r="F54" s="418">
        <v>2</v>
      </c>
      <c r="G54" s="417">
        <v>1</v>
      </c>
      <c r="H54" s="416">
        <f>SUM(F54:G54)</f>
        <v>3</v>
      </c>
      <c r="I54" s="397">
        <f>SUM(E54-H54)</f>
        <v>0</v>
      </c>
    </row>
    <row r="55" spans="1:9" s="85" customFormat="1" ht="20.45" customHeight="1" x14ac:dyDescent="0.55000000000000004">
      <c r="A55" s="404" t="s">
        <v>134</v>
      </c>
      <c r="B55" s="403" t="s">
        <v>135</v>
      </c>
      <c r="C55" s="402">
        <v>1</v>
      </c>
      <c r="D55" s="401" t="s">
        <v>36</v>
      </c>
      <c r="E55" s="416">
        <f>SUM(C55:D55)</f>
        <v>1</v>
      </c>
      <c r="F55" s="402" t="s">
        <v>36</v>
      </c>
      <c r="G55" s="401" t="s">
        <v>36</v>
      </c>
      <c r="H55" s="416">
        <f>SUM(F55:G55)</f>
        <v>0</v>
      </c>
      <c r="I55" s="397">
        <f>SUM(E55-H55)</f>
        <v>1</v>
      </c>
    </row>
    <row r="56" spans="1:9" s="85" customFormat="1" ht="20.45" customHeight="1" x14ac:dyDescent="0.55000000000000004">
      <c r="A56" s="404" t="s">
        <v>488</v>
      </c>
      <c r="B56" s="403" t="s">
        <v>487</v>
      </c>
      <c r="C56" s="402">
        <v>2</v>
      </c>
      <c r="D56" s="401" t="s">
        <v>36</v>
      </c>
      <c r="E56" s="416">
        <f>SUM(C56:D56)</f>
        <v>2</v>
      </c>
      <c r="F56" s="402">
        <v>2</v>
      </c>
      <c r="G56" s="401" t="s">
        <v>36</v>
      </c>
      <c r="H56" s="416">
        <f>SUM(F56:G56)</f>
        <v>2</v>
      </c>
      <c r="I56" s="397">
        <f>SUM(E56-H56)</f>
        <v>0</v>
      </c>
    </row>
    <row r="57" spans="1:9" s="85" customFormat="1" ht="20.45" customHeight="1" x14ac:dyDescent="0.55000000000000004">
      <c r="A57" s="415" t="s">
        <v>293</v>
      </c>
      <c r="B57" s="414" t="s">
        <v>294</v>
      </c>
      <c r="C57" s="413" t="s">
        <v>36</v>
      </c>
      <c r="D57" s="412">
        <v>8</v>
      </c>
      <c r="E57" s="411">
        <f>SUM(C57:D57)</f>
        <v>8</v>
      </c>
      <c r="F57" s="413" t="s">
        <v>36</v>
      </c>
      <c r="G57" s="412">
        <v>8</v>
      </c>
      <c r="H57" s="411">
        <f>SUM(F57:G57)</f>
        <v>8</v>
      </c>
      <c r="I57" s="397">
        <f>SUM(E57-H57)</f>
        <v>0</v>
      </c>
    </row>
    <row r="58" spans="1:9" s="85" customFormat="1" ht="20.45" customHeight="1" thickBot="1" x14ac:dyDescent="0.6">
      <c r="A58" s="396" t="s">
        <v>295</v>
      </c>
      <c r="B58" s="395" t="s">
        <v>296</v>
      </c>
      <c r="C58" s="394">
        <f t="shared" ref="C58:I58" si="5">SUM(C53:C57)</f>
        <v>6</v>
      </c>
      <c r="D58" s="393">
        <f t="shared" si="5"/>
        <v>9</v>
      </c>
      <c r="E58" s="392">
        <f t="shared" si="5"/>
        <v>15</v>
      </c>
      <c r="F58" s="394">
        <f t="shared" si="5"/>
        <v>5</v>
      </c>
      <c r="G58" s="393">
        <f t="shared" si="5"/>
        <v>9</v>
      </c>
      <c r="H58" s="392">
        <f t="shared" si="5"/>
        <v>14</v>
      </c>
      <c r="I58" s="391">
        <f t="shared" si="5"/>
        <v>1</v>
      </c>
    </row>
    <row r="59" spans="1:9" s="85" customFormat="1" ht="20.45" customHeight="1" thickTop="1" x14ac:dyDescent="0.55000000000000004">
      <c r="A59" s="410" t="s">
        <v>297</v>
      </c>
      <c r="B59" s="409"/>
      <c r="C59" s="408"/>
      <c r="D59" s="407"/>
      <c r="E59" s="406"/>
      <c r="F59" s="408"/>
      <c r="G59" s="407"/>
      <c r="H59" s="406"/>
      <c r="I59" s="405"/>
    </row>
    <row r="60" spans="1:9" s="85" customFormat="1" ht="20.45" customHeight="1" x14ac:dyDescent="0.55000000000000004">
      <c r="A60" s="404" t="s">
        <v>299</v>
      </c>
      <c r="B60" s="403">
        <v>10</v>
      </c>
      <c r="C60" s="402">
        <v>2</v>
      </c>
      <c r="D60" s="401">
        <v>0</v>
      </c>
      <c r="E60" s="398">
        <f>SUM(C60:D60)</f>
        <v>2</v>
      </c>
      <c r="F60" s="400">
        <v>2</v>
      </c>
      <c r="G60" s="399">
        <v>0</v>
      </c>
      <c r="H60" s="398">
        <f>SUM(F60:G60)</f>
        <v>2</v>
      </c>
      <c r="I60" s="397">
        <f>SUM(E60-H60)</f>
        <v>0</v>
      </c>
    </row>
    <row r="61" spans="1:9" s="85" customFormat="1" ht="21" customHeight="1" thickBot="1" x14ac:dyDescent="0.6">
      <c r="A61" s="396" t="s">
        <v>300</v>
      </c>
      <c r="B61" s="395">
        <v>20</v>
      </c>
      <c r="C61" s="394">
        <f>SUM(C60:C60)</f>
        <v>2</v>
      </c>
      <c r="D61" s="393">
        <f>SUM(D60:D60)</f>
        <v>0</v>
      </c>
      <c r="E61" s="392">
        <f>SUM(C61:D61)</f>
        <v>2</v>
      </c>
      <c r="F61" s="394">
        <f>SUM(F60:F60)</f>
        <v>2</v>
      </c>
      <c r="G61" s="393">
        <f>SUM(G60:G60)</f>
        <v>0</v>
      </c>
      <c r="H61" s="392">
        <f>SUM(F61:G61)</f>
        <v>2</v>
      </c>
      <c r="I61" s="391">
        <f>SUM(I60:I60)</f>
        <v>0</v>
      </c>
    </row>
    <row r="62" spans="1:9" s="85" customFormat="1" ht="20.45" customHeight="1" thickTop="1" thickBot="1" x14ac:dyDescent="0.6">
      <c r="A62" s="390" t="s">
        <v>87</v>
      </c>
      <c r="B62" s="389" t="s">
        <v>301</v>
      </c>
      <c r="C62" s="388">
        <f t="shared" ref="C62:I62" si="6">SUM(C58,C61)</f>
        <v>8</v>
      </c>
      <c r="D62" s="387">
        <f t="shared" si="6"/>
        <v>9</v>
      </c>
      <c r="E62" s="386">
        <f t="shared" si="6"/>
        <v>17</v>
      </c>
      <c r="F62" s="388">
        <f t="shared" si="6"/>
        <v>7</v>
      </c>
      <c r="G62" s="387">
        <f t="shared" si="6"/>
        <v>9</v>
      </c>
      <c r="H62" s="386">
        <f t="shared" si="6"/>
        <v>16</v>
      </c>
      <c r="I62" s="385">
        <f t="shared" si="6"/>
        <v>1</v>
      </c>
    </row>
    <row r="63" spans="1:9" s="85" customFormat="1" ht="20.45" customHeight="1" thickTop="1" x14ac:dyDescent="0.55000000000000004"/>
    <row r="64" spans="1:9" s="85" customFormat="1" ht="20.45" customHeight="1" x14ac:dyDescent="0.55000000000000004"/>
    <row r="65" s="85" customFormat="1" ht="27.75" customHeight="1" x14ac:dyDescent="0.55000000000000004"/>
    <row r="66" s="85" customFormat="1" ht="24" x14ac:dyDescent="0.55000000000000004"/>
  </sheetData>
  <mergeCells count="19">
    <mergeCell ref="A1:I1"/>
    <mergeCell ref="A2:I2"/>
    <mergeCell ref="A4:A5"/>
    <mergeCell ref="B4:B5"/>
    <mergeCell ref="C4:E4"/>
    <mergeCell ref="A49:A50"/>
    <mergeCell ref="B49:B50"/>
    <mergeCell ref="C49:E49"/>
    <mergeCell ref="F4:H4"/>
    <mergeCell ref="A17:I17"/>
    <mergeCell ref="A20:A21"/>
    <mergeCell ref="B20:B21"/>
    <mergeCell ref="A46:I46"/>
    <mergeCell ref="A47:I47"/>
    <mergeCell ref="F49:H49"/>
    <mergeCell ref="C20:E20"/>
    <mergeCell ref="F20:H20"/>
    <mergeCell ref="A18:I18"/>
    <mergeCell ref="B11:B12"/>
  </mergeCells>
  <phoneticPr fontId="1" type="noConversion"/>
  <pageMargins left="0.59055118110236227" right="0.19685039370078741" top="0.51181102362204722" bottom="0.23622047244094491" header="0.51181102362204722" footer="0.51181102362204722"/>
  <pageSetup paperSize="9" firstPageNumber="5" orientation="portrait" useFirstPageNumber="1" r:id="rId1"/>
  <headerFooter alignWithMargins="0">
    <oddFooter>&amp;L&amp;"TH SarabunPSK,ธรรมดา"&amp;12กลุ่มภารกิจทะเบียนนิสิตและบริการการศึกษา&amp;C&amp;"TH SarabunPSK,ธรรมดา"&amp;12หน้าที่ &amp;P&amp;R&amp;"TH SarabunPSK,ธรรมดา"&amp;12ข้อมูล ณ วันที่ 12 กันยายน 2561</oddFooter>
  </headerFooter>
  <rowBreaks count="2" manualBreakCount="2">
    <brk id="15" max="16383" man="1"/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4"/>
  <sheetViews>
    <sheetView zoomScale="110" zoomScaleNormal="110" workbookViewId="0">
      <selection activeCell="S38" sqref="S38"/>
    </sheetView>
  </sheetViews>
  <sheetFormatPr defaultRowHeight="18.75" x14ac:dyDescent="0.45"/>
  <cols>
    <col min="1" max="1" width="18.875" style="552" customWidth="1"/>
    <col min="2" max="2" width="3.125" style="552" customWidth="1"/>
    <col min="3" max="3" width="3.25" style="552" customWidth="1"/>
    <col min="4" max="4" width="4.5" style="552" customWidth="1"/>
    <col min="5" max="5" width="4" style="552" customWidth="1"/>
    <col min="6" max="6" width="5.125" style="552" customWidth="1"/>
    <col min="7" max="7" width="5.25" style="552" customWidth="1"/>
    <col min="8" max="9" width="4" style="552" customWidth="1"/>
    <col min="10" max="10" width="4.25" style="552" customWidth="1"/>
    <col min="11" max="11" width="4.625" style="552" customWidth="1"/>
    <col min="12" max="12" width="5.75" style="552" customWidth="1"/>
    <col min="13" max="13" width="5.375" style="552" customWidth="1"/>
    <col min="14" max="14" width="3.125" style="588" customWidth="1"/>
    <col min="15" max="15" width="3.375" style="588" customWidth="1"/>
    <col min="16" max="16" width="3.5" style="588" customWidth="1"/>
    <col min="17" max="17" width="4" style="588" customWidth="1"/>
    <col min="18" max="18" width="9" style="552"/>
    <col min="19" max="19" width="28.25" style="552" customWidth="1"/>
    <col min="20" max="20" width="4.375" style="552" customWidth="1"/>
    <col min="21" max="16384" width="9" style="552"/>
  </cols>
  <sheetData>
    <row r="1" spans="1:17" ht="21" customHeight="1" x14ac:dyDescent="0.45">
      <c r="A1" s="765" t="s">
        <v>77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</row>
    <row r="2" spans="1:17" ht="21" customHeight="1" x14ac:dyDescent="0.45">
      <c r="A2" s="765" t="s">
        <v>383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</row>
    <row r="3" spans="1:17" ht="21" customHeight="1" x14ac:dyDescent="0.45">
      <c r="A3" s="766" t="s">
        <v>73</v>
      </c>
      <c r="B3" s="763" t="s">
        <v>384</v>
      </c>
      <c r="C3" s="763"/>
      <c r="D3" s="763"/>
      <c r="E3" s="762" t="s">
        <v>385</v>
      </c>
      <c r="F3" s="763"/>
      <c r="G3" s="764"/>
      <c r="H3" s="763" t="s">
        <v>386</v>
      </c>
      <c r="I3" s="763"/>
      <c r="J3" s="763"/>
      <c r="K3" s="554" t="s">
        <v>6</v>
      </c>
      <c r="L3" s="554"/>
      <c r="M3" s="554"/>
      <c r="N3" s="768" t="s">
        <v>256</v>
      </c>
      <c r="O3" s="769"/>
      <c r="P3" s="768" t="s">
        <v>257</v>
      </c>
      <c r="Q3" s="769"/>
    </row>
    <row r="4" spans="1:17" ht="21" customHeight="1" x14ac:dyDescent="0.45">
      <c r="A4" s="767"/>
      <c r="B4" s="556" t="s">
        <v>4</v>
      </c>
      <c r="C4" s="557" t="s">
        <v>5</v>
      </c>
      <c r="D4" s="558" t="s">
        <v>6</v>
      </c>
      <c r="E4" s="559" t="s">
        <v>4</v>
      </c>
      <c r="F4" s="557" t="s">
        <v>5</v>
      </c>
      <c r="G4" s="560" t="s">
        <v>6</v>
      </c>
      <c r="H4" s="556" t="s">
        <v>4</v>
      </c>
      <c r="I4" s="557" t="s">
        <v>5</v>
      </c>
      <c r="J4" s="558" t="s">
        <v>6</v>
      </c>
      <c r="K4" s="559" t="s">
        <v>4</v>
      </c>
      <c r="L4" s="557" t="s">
        <v>5</v>
      </c>
      <c r="M4" s="560" t="s">
        <v>6</v>
      </c>
      <c r="N4" s="556" t="s">
        <v>258</v>
      </c>
      <c r="O4" s="561" t="s">
        <v>259</v>
      </c>
      <c r="P4" s="559" t="s">
        <v>258</v>
      </c>
      <c r="Q4" s="561" t="s">
        <v>259</v>
      </c>
    </row>
    <row r="5" spans="1:17" ht="21" customHeight="1" x14ac:dyDescent="0.45">
      <c r="A5" s="562" t="s">
        <v>63</v>
      </c>
      <c r="B5" s="201"/>
      <c r="C5" s="202"/>
      <c r="D5" s="203"/>
      <c r="E5" s="204"/>
      <c r="F5" s="202"/>
      <c r="G5" s="563"/>
      <c r="H5" s="201"/>
      <c r="I5" s="202"/>
      <c r="J5" s="203"/>
      <c r="K5" s="204"/>
      <c r="L5" s="202"/>
      <c r="M5" s="563"/>
      <c r="N5" s="204"/>
      <c r="O5" s="564"/>
      <c r="P5" s="204"/>
      <c r="Q5" s="564"/>
    </row>
    <row r="6" spans="1:17" ht="21" customHeight="1" x14ac:dyDescent="0.45">
      <c r="A6" s="200" t="s">
        <v>387</v>
      </c>
      <c r="B6" s="205">
        <v>0</v>
      </c>
      <c r="C6" s="206">
        <v>0</v>
      </c>
      <c r="D6" s="565">
        <f t="shared" ref="D6:D16" si="0">SUM(B6:C6)</f>
        <v>0</v>
      </c>
      <c r="E6" s="207">
        <v>3</v>
      </c>
      <c r="F6" s="206">
        <v>37</v>
      </c>
      <c r="G6" s="566">
        <f t="shared" ref="G6:G16" si="1">SUM(E6:F6)</f>
        <v>40</v>
      </c>
      <c r="H6" s="205">
        <v>0</v>
      </c>
      <c r="I6" s="206">
        <v>0</v>
      </c>
      <c r="J6" s="565">
        <f t="shared" ref="J6:J16" si="2">SUM(H6:I6)</f>
        <v>0</v>
      </c>
      <c r="K6" s="207">
        <f t="shared" ref="K6:M16" si="3">SUM(B6+E6+H6)</f>
        <v>3</v>
      </c>
      <c r="L6" s="206">
        <f t="shared" si="3"/>
        <v>37</v>
      </c>
      <c r="M6" s="566">
        <f t="shared" si="3"/>
        <v>40</v>
      </c>
      <c r="N6" s="204">
        <v>0</v>
      </c>
      <c r="O6" s="567">
        <v>2</v>
      </c>
      <c r="P6" s="204">
        <v>0</v>
      </c>
      <c r="Q6" s="567">
        <v>12</v>
      </c>
    </row>
    <row r="7" spans="1:17" ht="21" customHeight="1" x14ac:dyDescent="0.45">
      <c r="A7" s="200" t="s">
        <v>388</v>
      </c>
      <c r="B7" s="205">
        <v>0</v>
      </c>
      <c r="C7" s="206">
        <v>0</v>
      </c>
      <c r="D7" s="565">
        <f t="shared" si="0"/>
        <v>0</v>
      </c>
      <c r="E7" s="207">
        <v>1</v>
      </c>
      <c r="F7" s="206">
        <v>30</v>
      </c>
      <c r="G7" s="566">
        <f t="shared" si="1"/>
        <v>31</v>
      </c>
      <c r="H7" s="205">
        <v>0</v>
      </c>
      <c r="I7" s="206">
        <v>0</v>
      </c>
      <c r="J7" s="565">
        <f t="shared" si="2"/>
        <v>0</v>
      </c>
      <c r="K7" s="207">
        <f t="shared" si="3"/>
        <v>1</v>
      </c>
      <c r="L7" s="206">
        <f t="shared" si="3"/>
        <v>30</v>
      </c>
      <c r="M7" s="566">
        <f t="shared" si="3"/>
        <v>31</v>
      </c>
      <c r="N7" s="208">
        <v>0</v>
      </c>
      <c r="O7" s="568">
        <v>16</v>
      </c>
      <c r="P7" s="208">
        <v>1</v>
      </c>
      <c r="Q7" s="568">
        <v>5</v>
      </c>
    </row>
    <row r="8" spans="1:17" ht="21" customHeight="1" x14ac:dyDescent="0.45">
      <c r="A8" s="200" t="s">
        <v>389</v>
      </c>
      <c r="B8" s="205">
        <v>0</v>
      </c>
      <c r="C8" s="206">
        <v>5</v>
      </c>
      <c r="D8" s="565">
        <f t="shared" si="0"/>
        <v>5</v>
      </c>
      <c r="E8" s="207">
        <v>9</v>
      </c>
      <c r="F8" s="206">
        <v>13</v>
      </c>
      <c r="G8" s="566">
        <f t="shared" si="1"/>
        <v>22</v>
      </c>
      <c r="H8" s="205">
        <v>1</v>
      </c>
      <c r="I8" s="206">
        <v>7</v>
      </c>
      <c r="J8" s="565">
        <f t="shared" si="2"/>
        <v>8</v>
      </c>
      <c r="K8" s="207">
        <f t="shared" si="3"/>
        <v>10</v>
      </c>
      <c r="L8" s="206">
        <f t="shared" si="3"/>
        <v>25</v>
      </c>
      <c r="M8" s="566">
        <f t="shared" si="3"/>
        <v>35</v>
      </c>
      <c r="N8" s="208">
        <v>0</v>
      </c>
      <c r="O8" s="568">
        <v>0</v>
      </c>
      <c r="P8" s="208">
        <v>0</v>
      </c>
      <c r="Q8" s="568">
        <v>0</v>
      </c>
    </row>
    <row r="9" spans="1:17" ht="21" customHeight="1" x14ac:dyDescent="0.45">
      <c r="A9" s="200" t="s">
        <v>390</v>
      </c>
      <c r="B9" s="205">
        <v>0</v>
      </c>
      <c r="C9" s="206">
        <v>1</v>
      </c>
      <c r="D9" s="565">
        <f t="shared" si="0"/>
        <v>1</v>
      </c>
      <c r="E9" s="207">
        <v>18</v>
      </c>
      <c r="F9" s="206">
        <v>27</v>
      </c>
      <c r="G9" s="566">
        <f t="shared" si="1"/>
        <v>45</v>
      </c>
      <c r="H9" s="205">
        <v>1</v>
      </c>
      <c r="I9" s="206">
        <v>2</v>
      </c>
      <c r="J9" s="565">
        <f t="shared" si="2"/>
        <v>3</v>
      </c>
      <c r="K9" s="207">
        <f t="shared" si="3"/>
        <v>19</v>
      </c>
      <c r="L9" s="206">
        <f t="shared" si="3"/>
        <v>30</v>
      </c>
      <c r="M9" s="566">
        <f t="shared" si="3"/>
        <v>49</v>
      </c>
      <c r="N9" s="208">
        <v>1</v>
      </c>
      <c r="O9" s="568">
        <v>3</v>
      </c>
      <c r="P9" s="208">
        <v>3</v>
      </c>
      <c r="Q9" s="568">
        <v>7</v>
      </c>
    </row>
    <row r="10" spans="1:17" ht="21" customHeight="1" x14ac:dyDescent="0.45">
      <c r="A10" s="200" t="s">
        <v>391</v>
      </c>
      <c r="B10" s="205">
        <v>0</v>
      </c>
      <c r="C10" s="206">
        <v>0</v>
      </c>
      <c r="D10" s="565">
        <f t="shared" si="0"/>
        <v>0</v>
      </c>
      <c r="E10" s="207">
        <v>29</v>
      </c>
      <c r="F10" s="206">
        <v>8</v>
      </c>
      <c r="G10" s="566">
        <f t="shared" si="1"/>
        <v>37</v>
      </c>
      <c r="H10" s="205">
        <v>0</v>
      </c>
      <c r="I10" s="206">
        <v>0</v>
      </c>
      <c r="J10" s="565">
        <f t="shared" si="2"/>
        <v>0</v>
      </c>
      <c r="K10" s="207">
        <f t="shared" si="3"/>
        <v>29</v>
      </c>
      <c r="L10" s="206">
        <f t="shared" si="3"/>
        <v>8</v>
      </c>
      <c r="M10" s="566">
        <f t="shared" si="3"/>
        <v>37</v>
      </c>
      <c r="N10" s="208">
        <v>1</v>
      </c>
      <c r="O10" s="568">
        <v>0</v>
      </c>
      <c r="P10" s="208">
        <v>0</v>
      </c>
      <c r="Q10" s="568">
        <v>0</v>
      </c>
    </row>
    <row r="11" spans="1:17" ht="21" customHeight="1" x14ac:dyDescent="0.45">
      <c r="A11" s="200" t="s">
        <v>392</v>
      </c>
      <c r="B11" s="205">
        <v>0</v>
      </c>
      <c r="C11" s="206">
        <v>0</v>
      </c>
      <c r="D11" s="565">
        <f t="shared" si="0"/>
        <v>0</v>
      </c>
      <c r="E11" s="207">
        <v>8</v>
      </c>
      <c r="F11" s="206">
        <v>28</v>
      </c>
      <c r="G11" s="566">
        <f t="shared" si="1"/>
        <v>36</v>
      </c>
      <c r="H11" s="205">
        <v>0</v>
      </c>
      <c r="I11" s="206">
        <v>0</v>
      </c>
      <c r="J11" s="565">
        <f t="shared" si="2"/>
        <v>0</v>
      </c>
      <c r="K11" s="207">
        <f t="shared" si="3"/>
        <v>8</v>
      </c>
      <c r="L11" s="206">
        <f t="shared" si="3"/>
        <v>28</v>
      </c>
      <c r="M11" s="566">
        <f t="shared" si="3"/>
        <v>36</v>
      </c>
      <c r="N11" s="208">
        <v>2</v>
      </c>
      <c r="O11" s="568">
        <v>6</v>
      </c>
      <c r="P11" s="208">
        <v>2</v>
      </c>
      <c r="Q11" s="568">
        <v>5</v>
      </c>
    </row>
    <row r="12" spans="1:17" ht="21" customHeight="1" x14ac:dyDescent="0.45">
      <c r="A12" s="200" t="s">
        <v>393</v>
      </c>
      <c r="B12" s="205">
        <v>0</v>
      </c>
      <c r="C12" s="206">
        <v>0</v>
      </c>
      <c r="D12" s="565">
        <f t="shared" si="0"/>
        <v>0</v>
      </c>
      <c r="E12" s="207">
        <v>5</v>
      </c>
      <c r="F12" s="206">
        <v>34</v>
      </c>
      <c r="G12" s="566">
        <f t="shared" si="1"/>
        <v>39</v>
      </c>
      <c r="H12" s="205">
        <v>0</v>
      </c>
      <c r="I12" s="206">
        <v>0</v>
      </c>
      <c r="J12" s="565">
        <f t="shared" si="2"/>
        <v>0</v>
      </c>
      <c r="K12" s="207">
        <f t="shared" si="3"/>
        <v>5</v>
      </c>
      <c r="L12" s="206">
        <f t="shared" si="3"/>
        <v>34</v>
      </c>
      <c r="M12" s="566">
        <f t="shared" si="3"/>
        <v>39</v>
      </c>
      <c r="N12" s="208">
        <v>0</v>
      </c>
      <c r="O12" s="568">
        <v>9</v>
      </c>
      <c r="P12" s="208">
        <v>2</v>
      </c>
      <c r="Q12" s="568">
        <v>9</v>
      </c>
    </row>
    <row r="13" spans="1:17" ht="21" customHeight="1" x14ac:dyDescent="0.45">
      <c r="A13" s="200" t="s">
        <v>394</v>
      </c>
      <c r="B13" s="205">
        <v>0</v>
      </c>
      <c r="C13" s="206">
        <v>0</v>
      </c>
      <c r="D13" s="565">
        <f t="shared" si="0"/>
        <v>0</v>
      </c>
      <c r="E13" s="207">
        <v>3</v>
      </c>
      <c r="F13" s="206">
        <v>44</v>
      </c>
      <c r="G13" s="566">
        <f t="shared" si="1"/>
        <v>47</v>
      </c>
      <c r="H13" s="205">
        <v>0</v>
      </c>
      <c r="I13" s="206">
        <v>1</v>
      </c>
      <c r="J13" s="565">
        <f t="shared" si="2"/>
        <v>1</v>
      </c>
      <c r="K13" s="207">
        <f t="shared" si="3"/>
        <v>3</v>
      </c>
      <c r="L13" s="206">
        <f t="shared" si="3"/>
        <v>45</v>
      </c>
      <c r="M13" s="566">
        <f t="shared" si="3"/>
        <v>48</v>
      </c>
      <c r="N13" s="208">
        <v>0</v>
      </c>
      <c r="O13" s="568">
        <v>2</v>
      </c>
      <c r="P13" s="208">
        <v>1</v>
      </c>
      <c r="Q13" s="568">
        <v>3</v>
      </c>
    </row>
    <row r="14" spans="1:17" ht="21" customHeight="1" x14ac:dyDescent="0.45">
      <c r="A14" s="200" t="s">
        <v>395</v>
      </c>
      <c r="B14" s="205">
        <v>0</v>
      </c>
      <c r="C14" s="206">
        <v>0</v>
      </c>
      <c r="D14" s="565">
        <f t="shared" si="0"/>
        <v>0</v>
      </c>
      <c r="E14" s="207">
        <v>5</v>
      </c>
      <c r="F14" s="206">
        <v>29</v>
      </c>
      <c r="G14" s="566">
        <f t="shared" si="1"/>
        <v>34</v>
      </c>
      <c r="H14" s="205">
        <v>0</v>
      </c>
      <c r="I14" s="206">
        <v>7</v>
      </c>
      <c r="J14" s="565">
        <f t="shared" si="2"/>
        <v>7</v>
      </c>
      <c r="K14" s="207">
        <f t="shared" si="3"/>
        <v>5</v>
      </c>
      <c r="L14" s="206">
        <f t="shared" si="3"/>
        <v>36</v>
      </c>
      <c r="M14" s="566">
        <f t="shared" si="3"/>
        <v>41</v>
      </c>
      <c r="N14" s="208">
        <v>2</v>
      </c>
      <c r="O14" s="568">
        <v>4</v>
      </c>
      <c r="P14" s="208">
        <v>0</v>
      </c>
      <c r="Q14" s="568">
        <v>0</v>
      </c>
    </row>
    <row r="15" spans="1:17" ht="21" customHeight="1" x14ac:dyDescent="0.45">
      <c r="A15" s="200" t="s">
        <v>396</v>
      </c>
      <c r="B15" s="205">
        <v>0</v>
      </c>
      <c r="C15" s="206">
        <v>0</v>
      </c>
      <c r="D15" s="565">
        <f t="shared" si="0"/>
        <v>0</v>
      </c>
      <c r="E15" s="207">
        <v>12</v>
      </c>
      <c r="F15" s="206">
        <v>26</v>
      </c>
      <c r="G15" s="566">
        <f t="shared" si="1"/>
        <v>38</v>
      </c>
      <c r="H15" s="205">
        <v>0</v>
      </c>
      <c r="I15" s="206">
        <v>0</v>
      </c>
      <c r="J15" s="565">
        <f t="shared" si="2"/>
        <v>0</v>
      </c>
      <c r="K15" s="207">
        <f t="shared" si="3"/>
        <v>12</v>
      </c>
      <c r="L15" s="206">
        <f t="shared" si="3"/>
        <v>26</v>
      </c>
      <c r="M15" s="566">
        <f t="shared" si="3"/>
        <v>38</v>
      </c>
      <c r="N15" s="208">
        <v>1</v>
      </c>
      <c r="O15" s="568">
        <v>0</v>
      </c>
      <c r="P15" s="208">
        <v>0</v>
      </c>
      <c r="Q15" s="568">
        <v>1</v>
      </c>
    </row>
    <row r="16" spans="1:17" ht="21" customHeight="1" x14ac:dyDescent="0.45">
      <c r="A16" s="200" t="s">
        <v>397</v>
      </c>
      <c r="B16" s="205">
        <v>0</v>
      </c>
      <c r="C16" s="206">
        <v>0</v>
      </c>
      <c r="D16" s="565">
        <f t="shared" si="0"/>
        <v>0</v>
      </c>
      <c r="E16" s="207">
        <v>14</v>
      </c>
      <c r="F16" s="206">
        <v>25</v>
      </c>
      <c r="G16" s="566">
        <f t="shared" si="1"/>
        <v>39</v>
      </c>
      <c r="H16" s="205">
        <v>0</v>
      </c>
      <c r="I16" s="206">
        <v>0</v>
      </c>
      <c r="J16" s="565">
        <f t="shared" si="2"/>
        <v>0</v>
      </c>
      <c r="K16" s="207">
        <f t="shared" si="3"/>
        <v>14</v>
      </c>
      <c r="L16" s="289">
        <f t="shared" si="3"/>
        <v>25</v>
      </c>
      <c r="M16" s="569">
        <f t="shared" si="3"/>
        <v>39</v>
      </c>
      <c r="N16" s="570">
        <v>3</v>
      </c>
      <c r="O16" s="571">
        <v>4</v>
      </c>
      <c r="P16" s="570">
        <v>6</v>
      </c>
      <c r="Q16" s="571">
        <v>12</v>
      </c>
    </row>
    <row r="17" spans="1:17" ht="21" customHeight="1" x14ac:dyDescent="0.45">
      <c r="A17" s="572" t="s">
        <v>6</v>
      </c>
      <c r="B17" s="556">
        <f t="shared" ref="B17:Q17" si="4">SUM(B6:B16)</f>
        <v>0</v>
      </c>
      <c r="C17" s="557">
        <f t="shared" si="4"/>
        <v>6</v>
      </c>
      <c r="D17" s="573">
        <f t="shared" si="4"/>
        <v>6</v>
      </c>
      <c r="E17" s="559">
        <f t="shared" si="4"/>
        <v>107</v>
      </c>
      <c r="F17" s="557">
        <f t="shared" si="4"/>
        <v>301</v>
      </c>
      <c r="G17" s="574">
        <f>SUM(G6:G16)</f>
        <v>408</v>
      </c>
      <c r="H17" s="556">
        <f t="shared" si="4"/>
        <v>2</v>
      </c>
      <c r="I17" s="557">
        <f t="shared" si="4"/>
        <v>17</v>
      </c>
      <c r="J17" s="575">
        <f t="shared" si="4"/>
        <v>19</v>
      </c>
      <c r="K17" s="573">
        <f t="shared" si="4"/>
        <v>109</v>
      </c>
      <c r="L17" s="576">
        <f t="shared" si="4"/>
        <v>324</v>
      </c>
      <c r="M17" s="574">
        <f t="shared" si="4"/>
        <v>433</v>
      </c>
      <c r="N17" s="577">
        <f t="shared" si="4"/>
        <v>10</v>
      </c>
      <c r="O17" s="578">
        <f t="shared" si="4"/>
        <v>46</v>
      </c>
      <c r="P17" s="577">
        <f t="shared" si="4"/>
        <v>15</v>
      </c>
      <c r="Q17" s="574">
        <f t="shared" si="4"/>
        <v>54</v>
      </c>
    </row>
    <row r="18" spans="1:17" ht="21" customHeight="1" x14ac:dyDescent="0.45">
      <c r="A18" s="562" t="s">
        <v>62</v>
      </c>
      <c r="B18" s="201"/>
      <c r="C18" s="202"/>
      <c r="D18" s="203"/>
      <c r="E18" s="204"/>
      <c r="F18" s="202"/>
      <c r="G18" s="563"/>
      <c r="H18" s="201"/>
      <c r="I18" s="202"/>
      <c r="J18" s="203"/>
      <c r="K18" s="204"/>
      <c r="L18" s="202"/>
      <c r="M18" s="563"/>
      <c r="N18" s="204"/>
      <c r="O18" s="579"/>
      <c r="P18" s="204"/>
      <c r="Q18" s="567"/>
    </row>
    <row r="19" spans="1:17" ht="21" customHeight="1" x14ac:dyDescent="0.45">
      <c r="A19" s="200" t="s">
        <v>398</v>
      </c>
      <c r="B19" s="205">
        <v>0</v>
      </c>
      <c r="C19" s="206">
        <v>2</v>
      </c>
      <c r="D19" s="565">
        <f>SUM(B19:C19)</f>
        <v>2</v>
      </c>
      <c r="E19" s="207">
        <v>7</v>
      </c>
      <c r="F19" s="206">
        <v>19</v>
      </c>
      <c r="G19" s="566">
        <f>SUM(E19:F19)</f>
        <v>26</v>
      </c>
      <c r="H19" s="205">
        <v>2</v>
      </c>
      <c r="I19" s="206">
        <v>1</v>
      </c>
      <c r="J19" s="565">
        <f>SUM(H19:I19)</f>
        <v>3</v>
      </c>
      <c r="K19" s="207">
        <f t="shared" ref="K19:M30" si="5">SUM(B19+E19+H19)</f>
        <v>9</v>
      </c>
      <c r="L19" s="206">
        <f t="shared" si="5"/>
        <v>22</v>
      </c>
      <c r="M19" s="566">
        <f t="shared" si="5"/>
        <v>31</v>
      </c>
      <c r="N19" s="208">
        <v>0</v>
      </c>
      <c r="O19" s="568">
        <v>0</v>
      </c>
      <c r="P19" s="208">
        <v>2</v>
      </c>
      <c r="Q19" s="568">
        <v>2</v>
      </c>
    </row>
    <row r="20" spans="1:17" ht="21" customHeight="1" x14ac:dyDescent="0.45">
      <c r="A20" s="200" t="s">
        <v>399</v>
      </c>
      <c r="B20" s="205">
        <v>0</v>
      </c>
      <c r="C20" s="206">
        <v>0</v>
      </c>
      <c r="D20" s="565">
        <f>SUM(B20:C20)</f>
        <v>0</v>
      </c>
      <c r="E20" s="207">
        <v>28</v>
      </c>
      <c r="F20" s="206">
        <v>53</v>
      </c>
      <c r="G20" s="566">
        <f>SUM(E20:F20)</f>
        <v>81</v>
      </c>
      <c r="H20" s="205">
        <v>0</v>
      </c>
      <c r="I20" s="206">
        <v>0</v>
      </c>
      <c r="J20" s="565">
        <f>SUM(H20:I20)</f>
        <v>0</v>
      </c>
      <c r="K20" s="207">
        <f t="shared" si="5"/>
        <v>28</v>
      </c>
      <c r="L20" s="206">
        <f t="shared" si="5"/>
        <v>53</v>
      </c>
      <c r="M20" s="566">
        <f t="shared" si="5"/>
        <v>81</v>
      </c>
      <c r="N20" s="208">
        <v>0</v>
      </c>
      <c r="O20" s="568">
        <v>2</v>
      </c>
      <c r="P20" s="208">
        <v>1</v>
      </c>
      <c r="Q20" s="568">
        <v>2</v>
      </c>
    </row>
    <row r="21" spans="1:17" ht="21" customHeight="1" x14ac:dyDescent="0.45">
      <c r="A21" s="200" t="s">
        <v>400</v>
      </c>
      <c r="B21" s="205">
        <v>0</v>
      </c>
      <c r="C21" s="206">
        <v>0</v>
      </c>
      <c r="D21" s="565">
        <f>SUM(B21:C21)</f>
        <v>0</v>
      </c>
      <c r="E21" s="207">
        <v>7</v>
      </c>
      <c r="F21" s="206">
        <v>29</v>
      </c>
      <c r="G21" s="566">
        <f>SUM(E21:F21)</f>
        <v>36</v>
      </c>
      <c r="H21" s="205">
        <v>2</v>
      </c>
      <c r="I21" s="206">
        <v>0</v>
      </c>
      <c r="J21" s="565">
        <f>SUM(H21:I21)</f>
        <v>2</v>
      </c>
      <c r="K21" s="207">
        <f t="shared" si="5"/>
        <v>9</v>
      </c>
      <c r="L21" s="206">
        <f t="shared" si="5"/>
        <v>29</v>
      </c>
      <c r="M21" s="566">
        <f t="shared" si="5"/>
        <v>38</v>
      </c>
      <c r="N21" s="208">
        <v>1</v>
      </c>
      <c r="O21" s="568">
        <v>0</v>
      </c>
      <c r="P21" s="208">
        <v>0</v>
      </c>
      <c r="Q21" s="568">
        <v>0</v>
      </c>
    </row>
    <row r="22" spans="1:17" ht="21" customHeight="1" x14ac:dyDescent="0.45">
      <c r="A22" s="200" t="s">
        <v>401</v>
      </c>
      <c r="B22" s="205">
        <v>0</v>
      </c>
      <c r="C22" s="206">
        <v>0</v>
      </c>
      <c r="D22" s="565">
        <f>SUM(B22:C22)</f>
        <v>0</v>
      </c>
      <c r="E22" s="207">
        <v>4</v>
      </c>
      <c r="F22" s="206">
        <v>41</v>
      </c>
      <c r="G22" s="566">
        <f>SUM(E22:F22)</f>
        <v>45</v>
      </c>
      <c r="H22" s="205">
        <v>0</v>
      </c>
      <c r="I22" s="206">
        <v>4</v>
      </c>
      <c r="J22" s="565">
        <f>SUM(H22:I22)</f>
        <v>4</v>
      </c>
      <c r="K22" s="207">
        <f t="shared" si="5"/>
        <v>4</v>
      </c>
      <c r="L22" s="206">
        <f t="shared" si="5"/>
        <v>45</v>
      </c>
      <c r="M22" s="566">
        <f t="shared" si="5"/>
        <v>49</v>
      </c>
      <c r="N22" s="207">
        <v>0</v>
      </c>
      <c r="O22" s="580">
        <v>1</v>
      </c>
      <c r="P22" s="207">
        <v>0</v>
      </c>
      <c r="Q22" s="580">
        <v>6</v>
      </c>
    </row>
    <row r="23" spans="1:17" ht="21" customHeight="1" x14ac:dyDescent="0.45">
      <c r="A23" s="200" t="s">
        <v>402</v>
      </c>
      <c r="B23" s="205">
        <v>0</v>
      </c>
      <c r="C23" s="206">
        <v>1</v>
      </c>
      <c r="D23" s="565">
        <f t="shared" ref="D23:D29" si="6">SUM(B23:C23)</f>
        <v>1</v>
      </c>
      <c r="E23" s="207">
        <v>7</v>
      </c>
      <c r="F23" s="206">
        <v>30</v>
      </c>
      <c r="G23" s="566">
        <f t="shared" ref="G23:G29" si="7">SUM(E23:F23)</f>
        <v>37</v>
      </c>
      <c r="H23" s="205">
        <v>3</v>
      </c>
      <c r="I23" s="206">
        <v>1</v>
      </c>
      <c r="J23" s="565">
        <f t="shared" ref="J23:J30" si="8">SUM(H23:I23)</f>
        <v>4</v>
      </c>
      <c r="K23" s="207">
        <f t="shared" si="5"/>
        <v>10</v>
      </c>
      <c r="L23" s="206">
        <f t="shared" si="5"/>
        <v>32</v>
      </c>
      <c r="M23" s="566">
        <f t="shared" si="5"/>
        <v>42</v>
      </c>
      <c r="N23" s="208">
        <v>0</v>
      </c>
      <c r="O23" s="568">
        <v>0</v>
      </c>
      <c r="P23" s="208">
        <v>0</v>
      </c>
      <c r="Q23" s="568">
        <v>2</v>
      </c>
    </row>
    <row r="24" spans="1:17" ht="21" customHeight="1" x14ac:dyDescent="0.45">
      <c r="A24" s="200" t="s">
        <v>403</v>
      </c>
      <c r="B24" s="205">
        <v>0</v>
      </c>
      <c r="C24" s="206">
        <v>0</v>
      </c>
      <c r="D24" s="565">
        <f t="shared" si="6"/>
        <v>0</v>
      </c>
      <c r="E24" s="207">
        <v>8</v>
      </c>
      <c r="F24" s="206">
        <v>24</v>
      </c>
      <c r="G24" s="566">
        <f t="shared" si="7"/>
        <v>32</v>
      </c>
      <c r="H24" s="205">
        <v>0</v>
      </c>
      <c r="I24" s="206">
        <v>0</v>
      </c>
      <c r="J24" s="565">
        <f t="shared" si="8"/>
        <v>0</v>
      </c>
      <c r="K24" s="207">
        <f t="shared" si="5"/>
        <v>8</v>
      </c>
      <c r="L24" s="206">
        <f t="shared" si="5"/>
        <v>24</v>
      </c>
      <c r="M24" s="566">
        <f t="shared" si="5"/>
        <v>32</v>
      </c>
      <c r="N24" s="208">
        <v>0</v>
      </c>
      <c r="O24" s="568">
        <v>0</v>
      </c>
      <c r="P24" s="208">
        <v>1</v>
      </c>
      <c r="Q24" s="568">
        <v>3</v>
      </c>
    </row>
    <row r="25" spans="1:17" ht="21" customHeight="1" x14ac:dyDescent="0.45">
      <c r="A25" s="200" t="s">
        <v>404</v>
      </c>
      <c r="B25" s="205">
        <v>0</v>
      </c>
      <c r="C25" s="206">
        <v>1</v>
      </c>
      <c r="D25" s="565">
        <f t="shared" si="6"/>
        <v>1</v>
      </c>
      <c r="E25" s="207">
        <v>11</v>
      </c>
      <c r="F25" s="206">
        <v>59</v>
      </c>
      <c r="G25" s="566">
        <f t="shared" si="7"/>
        <v>70</v>
      </c>
      <c r="H25" s="205">
        <v>0</v>
      </c>
      <c r="I25" s="206">
        <v>0</v>
      </c>
      <c r="J25" s="565">
        <f t="shared" si="8"/>
        <v>0</v>
      </c>
      <c r="K25" s="207">
        <f t="shared" si="5"/>
        <v>11</v>
      </c>
      <c r="L25" s="206">
        <f t="shared" si="5"/>
        <v>60</v>
      </c>
      <c r="M25" s="566">
        <f t="shared" si="5"/>
        <v>71</v>
      </c>
      <c r="N25" s="208">
        <v>3</v>
      </c>
      <c r="O25" s="568">
        <v>8</v>
      </c>
      <c r="P25" s="208">
        <v>0</v>
      </c>
      <c r="Q25" s="568">
        <v>17</v>
      </c>
    </row>
    <row r="26" spans="1:17" ht="21" customHeight="1" x14ac:dyDescent="0.45">
      <c r="A26" s="200" t="s">
        <v>405</v>
      </c>
      <c r="B26" s="205">
        <v>0</v>
      </c>
      <c r="C26" s="206">
        <v>1</v>
      </c>
      <c r="D26" s="565">
        <f t="shared" si="6"/>
        <v>1</v>
      </c>
      <c r="E26" s="207">
        <v>3</v>
      </c>
      <c r="F26" s="206">
        <v>28</v>
      </c>
      <c r="G26" s="566">
        <f t="shared" si="7"/>
        <v>31</v>
      </c>
      <c r="H26" s="205">
        <v>1</v>
      </c>
      <c r="I26" s="206">
        <v>2</v>
      </c>
      <c r="J26" s="565">
        <f t="shared" si="8"/>
        <v>3</v>
      </c>
      <c r="K26" s="207">
        <f t="shared" si="5"/>
        <v>4</v>
      </c>
      <c r="L26" s="206">
        <f t="shared" si="5"/>
        <v>31</v>
      </c>
      <c r="M26" s="566">
        <f t="shared" si="5"/>
        <v>35</v>
      </c>
      <c r="N26" s="208">
        <v>0</v>
      </c>
      <c r="O26" s="568">
        <v>2</v>
      </c>
      <c r="P26" s="208">
        <v>0</v>
      </c>
      <c r="Q26" s="568">
        <v>4</v>
      </c>
    </row>
    <row r="27" spans="1:17" ht="21" customHeight="1" x14ac:dyDescent="0.45">
      <c r="A27" s="200" t="s">
        <v>406</v>
      </c>
      <c r="B27" s="205">
        <v>0</v>
      </c>
      <c r="C27" s="206">
        <v>0</v>
      </c>
      <c r="D27" s="565">
        <f t="shared" si="6"/>
        <v>0</v>
      </c>
      <c r="E27" s="207">
        <v>5</v>
      </c>
      <c r="F27" s="206">
        <v>34</v>
      </c>
      <c r="G27" s="566">
        <f t="shared" si="7"/>
        <v>39</v>
      </c>
      <c r="H27" s="205">
        <v>0</v>
      </c>
      <c r="I27" s="206">
        <v>0</v>
      </c>
      <c r="J27" s="565">
        <f t="shared" si="8"/>
        <v>0</v>
      </c>
      <c r="K27" s="207">
        <f t="shared" si="5"/>
        <v>5</v>
      </c>
      <c r="L27" s="206">
        <f t="shared" si="5"/>
        <v>34</v>
      </c>
      <c r="M27" s="566">
        <f t="shared" si="5"/>
        <v>39</v>
      </c>
      <c r="N27" s="208">
        <v>2</v>
      </c>
      <c r="O27" s="568">
        <v>0</v>
      </c>
      <c r="P27" s="208">
        <v>1</v>
      </c>
      <c r="Q27" s="568">
        <v>6</v>
      </c>
    </row>
    <row r="28" spans="1:17" ht="21" customHeight="1" x14ac:dyDescent="0.45">
      <c r="A28" s="200" t="s">
        <v>407</v>
      </c>
      <c r="B28" s="205">
        <v>0</v>
      </c>
      <c r="C28" s="206">
        <v>4</v>
      </c>
      <c r="D28" s="565">
        <f t="shared" si="6"/>
        <v>4</v>
      </c>
      <c r="E28" s="207">
        <v>4</v>
      </c>
      <c r="F28" s="206">
        <v>24</v>
      </c>
      <c r="G28" s="566">
        <f t="shared" si="7"/>
        <v>28</v>
      </c>
      <c r="H28" s="205">
        <v>0</v>
      </c>
      <c r="I28" s="206">
        <v>1</v>
      </c>
      <c r="J28" s="565">
        <f t="shared" si="8"/>
        <v>1</v>
      </c>
      <c r="K28" s="207">
        <f t="shared" si="5"/>
        <v>4</v>
      </c>
      <c r="L28" s="206">
        <f t="shared" si="5"/>
        <v>29</v>
      </c>
      <c r="M28" s="566">
        <f t="shared" si="5"/>
        <v>33</v>
      </c>
      <c r="N28" s="208">
        <v>0</v>
      </c>
      <c r="O28" s="568">
        <v>0</v>
      </c>
      <c r="P28" s="208">
        <v>0</v>
      </c>
      <c r="Q28" s="568">
        <v>0</v>
      </c>
    </row>
    <row r="29" spans="1:17" ht="21" customHeight="1" x14ac:dyDescent="0.45">
      <c r="A29" s="200" t="s">
        <v>408</v>
      </c>
      <c r="B29" s="205">
        <v>0</v>
      </c>
      <c r="C29" s="206">
        <v>0</v>
      </c>
      <c r="D29" s="565">
        <f t="shared" si="6"/>
        <v>0</v>
      </c>
      <c r="E29" s="207">
        <v>13</v>
      </c>
      <c r="F29" s="206">
        <v>53</v>
      </c>
      <c r="G29" s="566">
        <f t="shared" si="7"/>
        <v>66</v>
      </c>
      <c r="H29" s="205">
        <v>0</v>
      </c>
      <c r="I29" s="206">
        <v>1</v>
      </c>
      <c r="J29" s="565">
        <f t="shared" si="8"/>
        <v>1</v>
      </c>
      <c r="K29" s="207">
        <f t="shared" si="5"/>
        <v>13</v>
      </c>
      <c r="L29" s="206">
        <f t="shared" si="5"/>
        <v>54</v>
      </c>
      <c r="M29" s="566">
        <f t="shared" si="5"/>
        <v>67</v>
      </c>
      <c r="N29" s="208">
        <v>3</v>
      </c>
      <c r="O29" s="568">
        <v>5</v>
      </c>
      <c r="P29" s="208">
        <v>2</v>
      </c>
      <c r="Q29" s="568">
        <v>15</v>
      </c>
    </row>
    <row r="30" spans="1:17" ht="21" customHeight="1" x14ac:dyDescent="0.45">
      <c r="A30" s="585" t="s">
        <v>409</v>
      </c>
      <c r="B30" s="201">
        <v>0</v>
      </c>
      <c r="C30" s="202">
        <v>0</v>
      </c>
      <c r="D30" s="582">
        <f>SUM(B30:C30)</f>
        <v>0</v>
      </c>
      <c r="E30" s="204">
        <v>5</v>
      </c>
      <c r="F30" s="202">
        <v>25</v>
      </c>
      <c r="G30" s="583">
        <f>SUM(E30:F30)</f>
        <v>30</v>
      </c>
      <c r="H30" s="201">
        <v>0</v>
      </c>
      <c r="I30" s="202">
        <v>0</v>
      </c>
      <c r="J30" s="582">
        <f t="shared" si="8"/>
        <v>0</v>
      </c>
      <c r="K30" s="204">
        <f t="shared" si="5"/>
        <v>5</v>
      </c>
      <c r="L30" s="202">
        <f t="shared" si="5"/>
        <v>25</v>
      </c>
      <c r="M30" s="583">
        <f t="shared" si="5"/>
        <v>30</v>
      </c>
      <c r="N30" s="607">
        <v>0</v>
      </c>
      <c r="O30" s="609">
        <v>0</v>
      </c>
      <c r="P30" s="607">
        <v>0</v>
      </c>
      <c r="Q30" s="609">
        <v>2</v>
      </c>
    </row>
    <row r="31" spans="1:17" ht="21" customHeight="1" x14ac:dyDescent="0.45">
      <c r="A31" s="572" t="s">
        <v>6</v>
      </c>
      <c r="B31" s="572">
        <f t="shared" ref="B31:Q31" si="9">SUM(B19:B30)</f>
        <v>0</v>
      </c>
      <c r="C31" s="572">
        <f t="shared" si="9"/>
        <v>9</v>
      </c>
      <c r="D31" s="572">
        <f t="shared" si="9"/>
        <v>9</v>
      </c>
      <c r="E31" s="572">
        <f t="shared" si="9"/>
        <v>102</v>
      </c>
      <c r="F31" s="572">
        <f t="shared" si="9"/>
        <v>419</v>
      </c>
      <c r="G31" s="572">
        <f t="shared" si="9"/>
        <v>521</v>
      </c>
      <c r="H31" s="572">
        <f t="shared" si="9"/>
        <v>8</v>
      </c>
      <c r="I31" s="572">
        <f t="shared" si="9"/>
        <v>10</v>
      </c>
      <c r="J31" s="572">
        <f t="shared" si="9"/>
        <v>18</v>
      </c>
      <c r="K31" s="572">
        <f t="shared" si="9"/>
        <v>110</v>
      </c>
      <c r="L31" s="572">
        <f t="shared" si="9"/>
        <v>438</v>
      </c>
      <c r="M31" s="572">
        <f t="shared" si="9"/>
        <v>548</v>
      </c>
      <c r="N31" s="572">
        <f t="shared" si="9"/>
        <v>9</v>
      </c>
      <c r="O31" s="572">
        <f t="shared" si="9"/>
        <v>18</v>
      </c>
      <c r="P31" s="572">
        <f t="shared" si="9"/>
        <v>7</v>
      </c>
      <c r="Q31" s="572">
        <f t="shared" si="9"/>
        <v>59</v>
      </c>
    </row>
    <row r="32" spans="1:17" ht="21" customHeight="1" x14ac:dyDescent="0.45">
      <c r="A32" s="694" t="s">
        <v>66</v>
      </c>
      <c r="B32" s="698"/>
      <c r="C32" s="699"/>
      <c r="D32" s="700"/>
      <c r="E32" s="698"/>
      <c r="F32" s="699"/>
      <c r="G32" s="700"/>
      <c r="H32" s="698"/>
      <c r="I32" s="699"/>
      <c r="J32" s="700"/>
      <c r="K32" s="698"/>
      <c r="L32" s="704"/>
      <c r="M32" s="700"/>
      <c r="N32" s="698"/>
      <c r="O32" s="705"/>
      <c r="P32" s="698"/>
      <c r="Q32" s="705"/>
    </row>
    <row r="33" spans="1:17" ht="21" customHeight="1" x14ac:dyDescent="0.45">
      <c r="A33" s="695" t="s">
        <v>410</v>
      </c>
      <c r="B33" s="208">
        <v>0</v>
      </c>
      <c r="C33" s="239">
        <v>0</v>
      </c>
      <c r="D33" s="701">
        <f t="shared" ref="D33:D38" si="10">SUM(B33:C33)</f>
        <v>0</v>
      </c>
      <c r="E33" s="208">
        <v>4</v>
      </c>
      <c r="F33" s="239">
        <v>2</v>
      </c>
      <c r="G33" s="701">
        <f t="shared" ref="G33:G38" si="11">SUM(E33:F33)</f>
        <v>6</v>
      </c>
      <c r="H33" s="208">
        <v>6</v>
      </c>
      <c r="I33" s="239">
        <v>0</v>
      </c>
      <c r="J33" s="701">
        <f t="shared" ref="J33:J38" si="12">SUM(H33:I33)</f>
        <v>6</v>
      </c>
      <c r="K33" s="208">
        <f t="shared" ref="K33:M37" si="13">SUM(B33+E33+H33)</f>
        <v>10</v>
      </c>
      <c r="L33" s="239">
        <f t="shared" si="13"/>
        <v>2</v>
      </c>
      <c r="M33" s="701">
        <f t="shared" si="13"/>
        <v>12</v>
      </c>
      <c r="N33" s="208">
        <v>1</v>
      </c>
      <c r="O33" s="626">
        <v>0</v>
      </c>
      <c r="P33" s="208">
        <v>0</v>
      </c>
      <c r="Q33" s="626">
        <v>0</v>
      </c>
    </row>
    <row r="34" spans="1:17" ht="21" customHeight="1" x14ac:dyDescent="0.45">
      <c r="A34" s="695" t="s">
        <v>411</v>
      </c>
      <c r="B34" s="208">
        <v>0</v>
      </c>
      <c r="C34" s="239">
        <v>0</v>
      </c>
      <c r="D34" s="701">
        <f t="shared" si="10"/>
        <v>0</v>
      </c>
      <c r="E34" s="208">
        <v>0</v>
      </c>
      <c r="F34" s="239">
        <v>0</v>
      </c>
      <c r="G34" s="701">
        <f t="shared" si="11"/>
        <v>0</v>
      </c>
      <c r="H34" s="208">
        <v>1</v>
      </c>
      <c r="I34" s="239">
        <v>0</v>
      </c>
      <c r="J34" s="701">
        <f t="shared" si="12"/>
        <v>1</v>
      </c>
      <c r="K34" s="208">
        <f t="shared" si="13"/>
        <v>1</v>
      </c>
      <c r="L34" s="239">
        <f t="shared" si="13"/>
        <v>0</v>
      </c>
      <c r="M34" s="701">
        <f t="shared" si="13"/>
        <v>1</v>
      </c>
      <c r="N34" s="208">
        <v>0</v>
      </c>
      <c r="O34" s="626">
        <v>0</v>
      </c>
      <c r="P34" s="208">
        <v>0</v>
      </c>
      <c r="Q34" s="626">
        <v>0</v>
      </c>
    </row>
    <row r="35" spans="1:17" ht="21" customHeight="1" x14ac:dyDescent="0.45">
      <c r="A35" s="695" t="s">
        <v>412</v>
      </c>
      <c r="B35" s="208">
        <v>3</v>
      </c>
      <c r="C35" s="239">
        <v>0</v>
      </c>
      <c r="D35" s="701">
        <f>SUM(B35:C35)</f>
        <v>3</v>
      </c>
      <c r="E35" s="208">
        <v>4</v>
      </c>
      <c r="F35" s="239">
        <v>2</v>
      </c>
      <c r="G35" s="701">
        <f t="shared" si="11"/>
        <v>6</v>
      </c>
      <c r="H35" s="208">
        <v>17</v>
      </c>
      <c r="I35" s="239">
        <v>4</v>
      </c>
      <c r="J35" s="701">
        <f t="shared" si="12"/>
        <v>21</v>
      </c>
      <c r="K35" s="208">
        <f t="shared" si="13"/>
        <v>24</v>
      </c>
      <c r="L35" s="239">
        <f t="shared" si="13"/>
        <v>6</v>
      </c>
      <c r="M35" s="701">
        <f t="shared" si="13"/>
        <v>30</v>
      </c>
      <c r="N35" s="208">
        <v>0</v>
      </c>
      <c r="O35" s="626">
        <v>0</v>
      </c>
      <c r="P35" s="208">
        <v>3</v>
      </c>
      <c r="Q35" s="626">
        <v>1</v>
      </c>
    </row>
    <row r="36" spans="1:17" s="690" customFormat="1" ht="21" customHeight="1" x14ac:dyDescent="0.45">
      <c r="A36" s="696" t="s">
        <v>494</v>
      </c>
      <c r="B36" s="702">
        <v>0</v>
      </c>
      <c r="C36" s="691">
        <v>0</v>
      </c>
      <c r="D36" s="703">
        <f t="shared" si="10"/>
        <v>0</v>
      </c>
      <c r="E36" s="702">
        <v>0</v>
      </c>
      <c r="F36" s="691">
        <v>0</v>
      </c>
      <c r="G36" s="703">
        <f t="shared" si="11"/>
        <v>0</v>
      </c>
      <c r="H36" s="702">
        <v>7</v>
      </c>
      <c r="I36" s="691">
        <v>6</v>
      </c>
      <c r="J36" s="703">
        <f t="shared" si="12"/>
        <v>13</v>
      </c>
      <c r="K36" s="702">
        <f t="shared" si="13"/>
        <v>7</v>
      </c>
      <c r="L36" s="691">
        <f t="shared" si="13"/>
        <v>6</v>
      </c>
      <c r="M36" s="703">
        <f t="shared" si="13"/>
        <v>13</v>
      </c>
      <c r="N36" s="702">
        <v>0</v>
      </c>
      <c r="O36" s="706">
        <v>0</v>
      </c>
      <c r="P36" s="702">
        <v>1</v>
      </c>
      <c r="Q36" s="706">
        <v>0</v>
      </c>
    </row>
    <row r="37" spans="1:17" s="690" customFormat="1" ht="21" customHeight="1" x14ac:dyDescent="0.45">
      <c r="A37" s="696" t="s">
        <v>495</v>
      </c>
      <c r="B37" s="702">
        <v>0</v>
      </c>
      <c r="C37" s="691">
        <v>1</v>
      </c>
      <c r="D37" s="703">
        <f t="shared" si="10"/>
        <v>1</v>
      </c>
      <c r="E37" s="702">
        <v>5</v>
      </c>
      <c r="F37" s="691">
        <v>9</v>
      </c>
      <c r="G37" s="703">
        <f t="shared" si="11"/>
        <v>14</v>
      </c>
      <c r="H37" s="702">
        <v>2</v>
      </c>
      <c r="I37" s="691">
        <v>10</v>
      </c>
      <c r="J37" s="703">
        <f t="shared" si="12"/>
        <v>12</v>
      </c>
      <c r="K37" s="702">
        <f t="shared" si="13"/>
        <v>7</v>
      </c>
      <c r="L37" s="691">
        <f t="shared" si="13"/>
        <v>20</v>
      </c>
      <c r="M37" s="703">
        <f t="shared" si="13"/>
        <v>27</v>
      </c>
      <c r="N37" s="702">
        <v>0</v>
      </c>
      <c r="O37" s="706">
        <v>1</v>
      </c>
      <c r="P37" s="702">
        <v>0</v>
      </c>
      <c r="Q37" s="706">
        <v>0</v>
      </c>
    </row>
    <row r="38" spans="1:17" ht="21" customHeight="1" x14ac:dyDescent="0.45">
      <c r="A38" s="697" t="s">
        <v>413</v>
      </c>
      <c r="B38" s="570">
        <v>1</v>
      </c>
      <c r="C38" s="289">
        <v>0</v>
      </c>
      <c r="D38" s="618">
        <f t="shared" si="10"/>
        <v>1</v>
      </c>
      <c r="E38" s="570">
        <v>0</v>
      </c>
      <c r="F38" s="289">
        <v>0</v>
      </c>
      <c r="G38" s="618">
        <f t="shared" si="11"/>
        <v>0</v>
      </c>
      <c r="H38" s="570">
        <v>10</v>
      </c>
      <c r="I38" s="289">
        <v>12</v>
      </c>
      <c r="J38" s="618">
        <f t="shared" si="12"/>
        <v>22</v>
      </c>
      <c r="K38" s="570">
        <f>SUM(B38+E38+H38)</f>
        <v>11</v>
      </c>
      <c r="L38" s="289">
        <f>SUM(C38+F38+I38)</f>
        <v>12</v>
      </c>
      <c r="M38" s="618">
        <f>SUM(D38+G38+J38)</f>
        <v>23</v>
      </c>
      <c r="N38" s="570">
        <v>1</v>
      </c>
      <c r="O38" s="707">
        <v>0</v>
      </c>
      <c r="P38" s="570">
        <v>2</v>
      </c>
      <c r="Q38" s="707">
        <v>2</v>
      </c>
    </row>
    <row r="39" spans="1:17" ht="21" customHeight="1" x14ac:dyDescent="0.45">
      <c r="A39" s="572" t="s">
        <v>6</v>
      </c>
      <c r="B39" s="692">
        <f t="shared" ref="B39:G39" si="14">SUM(B32:B38)</f>
        <v>4</v>
      </c>
      <c r="C39" s="692">
        <f t="shared" si="14"/>
        <v>1</v>
      </c>
      <c r="D39" s="692">
        <f t="shared" si="14"/>
        <v>5</v>
      </c>
      <c r="E39" s="692">
        <f t="shared" si="14"/>
        <v>13</v>
      </c>
      <c r="F39" s="692">
        <f t="shared" si="14"/>
        <v>13</v>
      </c>
      <c r="G39" s="692">
        <f t="shared" si="14"/>
        <v>26</v>
      </c>
      <c r="H39" s="693">
        <f>SUM(H32:H38)</f>
        <v>43</v>
      </c>
      <c r="I39" s="693">
        <f t="shared" ref="I39:P39" si="15">SUM(I32:I38)</f>
        <v>32</v>
      </c>
      <c r="J39" s="693">
        <f t="shared" si="15"/>
        <v>75</v>
      </c>
      <c r="K39" s="693">
        <f t="shared" si="15"/>
        <v>60</v>
      </c>
      <c r="L39" s="693">
        <f t="shared" si="15"/>
        <v>46</v>
      </c>
      <c r="M39" s="693">
        <f t="shared" si="15"/>
        <v>106</v>
      </c>
      <c r="N39" s="693">
        <f t="shared" si="15"/>
        <v>2</v>
      </c>
      <c r="O39" s="693">
        <f t="shared" si="15"/>
        <v>1</v>
      </c>
      <c r="P39" s="693">
        <f t="shared" si="15"/>
        <v>6</v>
      </c>
      <c r="Q39" s="693">
        <f>SUM(Q32:Q38)</f>
        <v>3</v>
      </c>
    </row>
    <row r="40" spans="1:17" ht="21" customHeight="1" x14ac:dyDescent="0.45">
      <c r="A40" s="770" t="s">
        <v>77</v>
      </c>
      <c r="B40" s="770"/>
      <c r="C40" s="770"/>
      <c r="D40" s="770"/>
      <c r="E40" s="770"/>
      <c r="F40" s="770"/>
      <c r="G40" s="770"/>
      <c r="H40" s="770"/>
      <c r="I40" s="770"/>
      <c r="J40" s="770"/>
      <c r="K40" s="770"/>
      <c r="L40" s="770"/>
      <c r="M40" s="770"/>
      <c r="N40" s="770"/>
      <c r="O40" s="770"/>
      <c r="P40" s="770"/>
      <c r="Q40" s="770"/>
    </row>
    <row r="41" spans="1:17" ht="21" customHeight="1" x14ac:dyDescent="0.45">
      <c r="A41" s="771" t="s">
        <v>414</v>
      </c>
      <c r="B41" s="771"/>
      <c r="C41" s="771"/>
      <c r="D41" s="771"/>
      <c r="E41" s="771"/>
      <c r="F41" s="771"/>
      <c r="G41" s="771"/>
      <c r="H41" s="771"/>
      <c r="I41" s="771"/>
      <c r="J41" s="771"/>
      <c r="K41" s="771"/>
      <c r="L41" s="771"/>
      <c r="M41" s="771"/>
      <c r="N41" s="771"/>
      <c r="O41" s="771"/>
      <c r="P41" s="771"/>
      <c r="Q41" s="771"/>
    </row>
    <row r="42" spans="1:17" ht="21" customHeight="1" x14ac:dyDescent="0.45">
      <c r="A42" s="772" t="s">
        <v>73</v>
      </c>
      <c r="B42" s="762" t="s">
        <v>384</v>
      </c>
      <c r="C42" s="763"/>
      <c r="D42" s="764"/>
      <c r="E42" s="763" t="s">
        <v>385</v>
      </c>
      <c r="F42" s="763"/>
      <c r="G42" s="763"/>
      <c r="H42" s="762" t="s">
        <v>386</v>
      </c>
      <c r="I42" s="763"/>
      <c r="J42" s="764"/>
      <c r="K42" s="589" t="s">
        <v>6</v>
      </c>
      <c r="L42" s="554"/>
      <c r="M42" s="590"/>
      <c r="N42" s="768" t="s">
        <v>256</v>
      </c>
      <c r="O42" s="769"/>
      <c r="P42" s="768" t="s">
        <v>257</v>
      </c>
      <c r="Q42" s="769"/>
    </row>
    <row r="43" spans="1:17" ht="21" customHeight="1" x14ac:dyDescent="0.45">
      <c r="A43" s="773"/>
      <c r="B43" s="559" t="s">
        <v>4</v>
      </c>
      <c r="C43" s="557" t="s">
        <v>5</v>
      </c>
      <c r="D43" s="560" t="s">
        <v>6</v>
      </c>
      <c r="E43" s="556" t="s">
        <v>4</v>
      </c>
      <c r="F43" s="557" t="s">
        <v>5</v>
      </c>
      <c r="G43" s="558" t="s">
        <v>6</v>
      </c>
      <c r="H43" s="559" t="s">
        <v>4</v>
      </c>
      <c r="I43" s="557" t="s">
        <v>5</v>
      </c>
      <c r="J43" s="560" t="s">
        <v>6</v>
      </c>
      <c r="K43" s="556" t="s">
        <v>4</v>
      </c>
      <c r="L43" s="557" t="s">
        <v>5</v>
      </c>
      <c r="M43" s="561" t="s">
        <v>6</v>
      </c>
      <c r="N43" s="556" t="s">
        <v>258</v>
      </c>
      <c r="O43" s="561" t="s">
        <v>259</v>
      </c>
      <c r="P43" s="559" t="s">
        <v>258</v>
      </c>
      <c r="Q43" s="561" t="s">
        <v>259</v>
      </c>
    </row>
    <row r="44" spans="1:17" ht="21" customHeight="1" x14ac:dyDescent="0.45">
      <c r="A44" s="586" t="s">
        <v>6</v>
      </c>
      <c r="B44" s="587">
        <f t="shared" ref="B44:Q44" si="16">SUM(B38)</f>
        <v>1</v>
      </c>
      <c r="C44" s="587">
        <f t="shared" si="16"/>
        <v>0</v>
      </c>
      <c r="D44" s="587">
        <f t="shared" si="16"/>
        <v>1</v>
      </c>
      <c r="E44" s="587">
        <f t="shared" si="16"/>
        <v>0</v>
      </c>
      <c r="F44" s="587">
        <f t="shared" si="16"/>
        <v>0</v>
      </c>
      <c r="G44" s="587">
        <f t="shared" si="16"/>
        <v>0</v>
      </c>
      <c r="H44" s="587">
        <f t="shared" si="16"/>
        <v>10</v>
      </c>
      <c r="I44" s="587">
        <f t="shared" si="16"/>
        <v>12</v>
      </c>
      <c r="J44" s="587">
        <f t="shared" si="16"/>
        <v>22</v>
      </c>
      <c r="K44" s="587">
        <f t="shared" si="16"/>
        <v>11</v>
      </c>
      <c r="L44" s="587">
        <f t="shared" si="16"/>
        <v>12</v>
      </c>
      <c r="M44" s="587">
        <f t="shared" si="16"/>
        <v>23</v>
      </c>
      <c r="N44" s="587">
        <f t="shared" si="16"/>
        <v>1</v>
      </c>
      <c r="O44" s="587">
        <f t="shared" si="16"/>
        <v>0</v>
      </c>
      <c r="P44" s="587">
        <f t="shared" si="16"/>
        <v>2</v>
      </c>
      <c r="Q44" s="587">
        <f t="shared" si="16"/>
        <v>2</v>
      </c>
    </row>
    <row r="45" spans="1:17" ht="21" customHeight="1" x14ac:dyDescent="0.45">
      <c r="A45" s="591" t="s">
        <v>64</v>
      </c>
      <c r="B45" s="592"/>
      <c r="C45" s="581"/>
      <c r="D45" s="593"/>
      <c r="E45" s="594"/>
      <c r="F45" s="581"/>
      <c r="G45" s="595"/>
      <c r="H45" s="596"/>
      <c r="I45" s="581"/>
      <c r="J45" s="593"/>
      <c r="K45" s="597"/>
      <c r="L45" s="584"/>
      <c r="M45" s="595"/>
      <c r="N45" s="204"/>
      <c r="O45" s="564"/>
      <c r="P45" s="204"/>
      <c r="Q45" s="564"/>
    </row>
    <row r="46" spans="1:17" ht="21" customHeight="1" x14ac:dyDescent="0.45">
      <c r="A46" s="598" t="s">
        <v>415</v>
      </c>
      <c r="B46" s="599">
        <v>2</v>
      </c>
      <c r="C46" s="211">
        <v>3</v>
      </c>
      <c r="D46" s="600">
        <f>SUM(B46:C46)</f>
        <v>5</v>
      </c>
      <c r="E46" s="601">
        <v>92</v>
      </c>
      <c r="F46" s="211">
        <v>118</v>
      </c>
      <c r="G46" s="602">
        <f>SUM(E46:F46)</f>
        <v>210</v>
      </c>
      <c r="H46" s="212">
        <v>23</v>
      </c>
      <c r="I46" s="211">
        <v>43</v>
      </c>
      <c r="J46" s="600">
        <f>SUM(H46:I46)</f>
        <v>66</v>
      </c>
      <c r="K46" s="601">
        <f>SUM(B46+E46+H46)</f>
        <v>117</v>
      </c>
      <c r="L46" s="211">
        <f>SUM(C46+F46+I46)</f>
        <v>164</v>
      </c>
      <c r="M46" s="602">
        <f>SUM(D46+G46+J46)</f>
        <v>281</v>
      </c>
      <c r="N46" s="570">
        <v>1</v>
      </c>
      <c r="O46" s="571">
        <v>4</v>
      </c>
      <c r="P46" s="570">
        <v>4</v>
      </c>
      <c r="Q46" s="571">
        <v>1</v>
      </c>
    </row>
    <row r="47" spans="1:17" ht="21" customHeight="1" x14ac:dyDescent="0.45">
      <c r="A47" s="586" t="s">
        <v>6</v>
      </c>
      <c r="B47" s="587">
        <f>SUM(B46)</f>
        <v>2</v>
      </c>
      <c r="C47" s="587">
        <f t="shared" ref="C47:Q47" si="17">SUM(C46)</f>
        <v>3</v>
      </c>
      <c r="D47" s="561">
        <f t="shared" si="17"/>
        <v>5</v>
      </c>
      <c r="E47" s="587">
        <f t="shared" si="17"/>
        <v>92</v>
      </c>
      <c r="F47" s="587">
        <f t="shared" si="17"/>
        <v>118</v>
      </c>
      <c r="G47" s="561">
        <f t="shared" si="17"/>
        <v>210</v>
      </c>
      <c r="H47" s="587">
        <f t="shared" si="17"/>
        <v>23</v>
      </c>
      <c r="I47" s="587">
        <f t="shared" si="17"/>
        <v>43</v>
      </c>
      <c r="J47" s="561">
        <f t="shared" si="17"/>
        <v>66</v>
      </c>
      <c r="K47" s="587">
        <f t="shared" si="17"/>
        <v>117</v>
      </c>
      <c r="L47" s="587">
        <f t="shared" si="17"/>
        <v>164</v>
      </c>
      <c r="M47" s="561">
        <f t="shared" si="17"/>
        <v>281</v>
      </c>
      <c r="N47" s="587">
        <f t="shared" si="17"/>
        <v>1</v>
      </c>
      <c r="O47" s="561">
        <f t="shared" si="17"/>
        <v>4</v>
      </c>
      <c r="P47" s="587">
        <f t="shared" si="17"/>
        <v>4</v>
      </c>
      <c r="Q47" s="561">
        <f t="shared" si="17"/>
        <v>1</v>
      </c>
    </row>
    <row r="48" spans="1:17" ht="21" customHeight="1" x14ac:dyDescent="0.45">
      <c r="A48" s="603" t="s">
        <v>67</v>
      </c>
      <c r="B48" s="597"/>
      <c r="C48" s="584"/>
      <c r="D48" s="604"/>
      <c r="E48" s="596"/>
      <c r="F48" s="584"/>
      <c r="G48" s="605"/>
      <c r="H48" s="597"/>
      <c r="I48" s="584"/>
      <c r="J48" s="604"/>
      <c r="K48" s="596"/>
      <c r="L48" s="584"/>
      <c r="M48" s="605"/>
      <c r="N48" s="204"/>
      <c r="O48" s="606"/>
      <c r="P48" s="607"/>
      <c r="Q48" s="608"/>
    </row>
    <row r="49" spans="1:17" ht="21" customHeight="1" x14ac:dyDescent="0.45">
      <c r="A49" s="209" t="s">
        <v>416</v>
      </c>
      <c r="B49" s="207">
        <v>0</v>
      </c>
      <c r="C49" s="206">
        <v>8</v>
      </c>
      <c r="D49" s="566">
        <f t="shared" ref="D49:D54" si="18">SUM(B49:C49)</f>
        <v>8</v>
      </c>
      <c r="E49" s="205">
        <v>12</v>
      </c>
      <c r="F49" s="206">
        <v>85</v>
      </c>
      <c r="G49" s="565">
        <f t="shared" ref="G49:G54" si="19">SUM(E49:F49)</f>
        <v>97</v>
      </c>
      <c r="H49" s="207">
        <v>5</v>
      </c>
      <c r="I49" s="206">
        <v>215</v>
      </c>
      <c r="J49" s="566">
        <f t="shared" ref="J49:J54" si="20">SUM(H49:I49)</f>
        <v>220</v>
      </c>
      <c r="K49" s="205">
        <f t="shared" ref="K49:M54" si="21">SUM(B49+E49+H49)</f>
        <v>17</v>
      </c>
      <c r="L49" s="206">
        <f t="shared" si="21"/>
        <v>308</v>
      </c>
      <c r="M49" s="565">
        <f t="shared" si="21"/>
        <v>325</v>
      </c>
      <c r="N49" s="207">
        <v>0</v>
      </c>
      <c r="O49" s="580">
        <v>7</v>
      </c>
      <c r="P49" s="207">
        <v>2</v>
      </c>
      <c r="Q49" s="580">
        <v>12</v>
      </c>
    </row>
    <row r="50" spans="1:17" ht="21" customHeight="1" x14ac:dyDescent="0.45">
      <c r="A50" s="209" t="s">
        <v>417</v>
      </c>
      <c r="B50" s="207">
        <v>4</v>
      </c>
      <c r="C50" s="206">
        <v>2</v>
      </c>
      <c r="D50" s="566">
        <f t="shared" si="18"/>
        <v>6</v>
      </c>
      <c r="E50" s="205">
        <v>11</v>
      </c>
      <c r="F50" s="206">
        <v>26</v>
      </c>
      <c r="G50" s="565">
        <f t="shared" si="19"/>
        <v>37</v>
      </c>
      <c r="H50" s="207">
        <v>1</v>
      </c>
      <c r="I50" s="206">
        <v>1</v>
      </c>
      <c r="J50" s="566">
        <f t="shared" si="20"/>
        <v>2</v>
      </c>
      <c r="K50" s="205">
        <f>SUM(B50+E50+H50)</f>
        <v>16</v>
      </c>
      <c r="L50" s="206">
        <f>SUM(C50+F50+I50)</f>
        <v>29</v>
      </c>
      <c r="M50" s="565">
        <f>SUM(D50+G50+J50)</f>
        <v>45</v>
      </c>
      <c r="N50" s="208">
        <v>0</v>
      </c>
      <c r="O50" s="568">
        <v>0</v>
      </c>
      <c r="P50" s="208">
        <v>0</v>
      </c>
      <c r="Q50" s="568">
        <v>0</v>
      </c>
    </row>
    <row r="51" spans="1:17" ht="21" customHeight="1" x14ac:dyDescent="0.45">
      <c r="A51" s="209" t="s">
        <v>418</v>
      </c>
      <c r="B51" s="207">
        <v>0</v>
      </c>
      <c r="C51" s="206">
        <v>0</v>
      </c>
      <c r="D51" s="566">
        <f t="shared" si="18"/>
        <v>0</v>
      </c>
      <c r="E51" s="205">
        <v>10</v>
      </c>
      <c r="F51" s="206">
        <v>39</v>
      </c>
      <c r="G51" s="565">
        <f t="shared" si="19"/>
        <v>49</v>
      </c>
      <c r="H51" s="207">
        <v>1</v>
      </c>
      <c r="I51" s="206">
        <v>11</v>
      </c>
      <c r="J51" s="566">
        <f t="shared" si="20"/>
        <v>12</v>
      </c>
      <c r="K51" s="205">
        <f t="shared" si="21"/>
        <v>11</v>
      </c>
      <c r="L51" s="206">
        <f t="shared" si="21"/>
        <v>50</v>
      </c>
      <c r="M51" s="565">
        <f t="shared" si="21"/>
        <v>61</v>
      </c>
      <c r="N51" s="208">
        <v>0</v>
      </c>
      <c r="O51" s="568">
        <v>0</v>
      </c>
      <c r="P51" s="208">
        <v>0</v>
      </c>
      <c r="Q51" s="568">
        <v>0</v>
      </c>
    </row>
    <row r="52" spans="1:17" ht="21" customHeight="1" x14ac:dyDescent="0.45">
      <c r="A52" s="209" t="s">
        <v>419</v>
      </c>
      <c r="B52" s="207">
        <v>0</v>
      </c>
      <c r="C52" s="206">
        <v>4</v>
      </c>
      <c r="D52" s="566">
        <f t="shared" si="18"/>
        <v>4</v>
      </c>
      <c r="E52" s="205">
        <v>15</v>
      </c>
      <c r="F52" s="206">
        <v>74</v>
      </c>
      <c r="G52" s="565">
        <f t="shared" si="19"/>
        <v>89</v>
      </c>
      <c r="H52" s="207">
        <v>1</v>
      </c>
      <c r="I52" s="206">
        <v>18</v>
      </c>
      <c r="J52" s="566">
        <f t="shared" si="20"/>
        <v>19</v>
      </c>
      <c r="K52" s="205">
        <f t="shared" si="21"/>
        <v>16</v>
      </c>
      <c r="L52" s="206">
        <f t="shared" si="21"/>
        <v>96</v>
      </c>
      <c r="M52" s="565">
        <f t="shared" si="21"/>
        <v>112</v>
      </c>
      <c r="N52" s="607">
        <v>1</v>
      </c>
      <c r="O52" s="609">
        <v>0</v>
      </c>
      <c r="P52" s="607">
        <v>0</v>
      </c>
      <c r="Q52" s="609">
        <v>3</v>
      </c>
    </row>
    <row r="53" spans="1:17" ht="21" customHeight="1" x14ac:dyDescent="0.45">
      <c r="A53" s="209" t="s">
        <v>420</v>
      </c>
      <c r="B53" s="207">
        <v>1</v>
      </c>
      <c r="C53" s="206">
        <v>1</v>
      </c>
      <c r="D53" s="566">
        <f t="shared" si="18"/>
        <v>2</v>
      </c>
      <c r="E53" s="205">
        <v>15</v>
      </c>
      <c r="F53" s="206">
        <v>98</v>
      </c>
      <c r="G53" s="565">
        <f t="shared" si="19"/>
        <v>113</v>
      </c>
      <c r="H53" s="207">
        <v>0</v>
      </c>
      <c r="I53" s="206">
        <v>7</v>
      </c>
      <c r="J53" s="566">
        <f t="shared" si="20"/>
        <v>7</v>
      </c>
      <c r="K53" s="205">
        <f>SUM(B53+E53+H53)</f>
        <v>16</v>
      </c>
      <c r="L53" s="206">
        <f>SUM(C53+F53+I53)</f>
        <v>106</v>
      </c>
      <c r="M53" s="565">
        <f>SUM(D53+G53+J53)</f>
        <v>122</v>
      </c>
      <c r="N53" s="607">
        <v>0</v>
      </c>
      <c r="O53" s="609">
        <v>1</v>
      </c>
      <c r="P53" s="607">
        <v>0</v>
      </c>
      <c r="Q53" s="609">
        <v>7</v>
      </c>
    </row>
    <row r="54" spans="1:17" ht="21" customHeight="1" x14ac:dyDescent="0.45">
      <c r="A54" s="209" t="s">
        <v>421</v>
      </c>
      <c r="B54" s="207">
        <v>0</v>
      </c>
      <c r="C54" s="289">
        <v>1</v>
      </c>
      <c r="D54" s="569">
        <f t="shared" si="18"/>
        <v>1</v>
      </c>
      <c r="E54" s="205">
        <v>20</v>
      </c>
      <c r="F54" s="206">
        <v>64</v>
      </c>
      <c r="G54" s="610">
        <f t="shared" si="19"/>
        <v>84</v>
      </c>
      <c r="H54" s="570">
        <v>1</v>
      </c>
      <c r="I54" s="289">
        <v>0</v>
      </c>
      <c r="J54" s="569">
        <f t="shared" si="20"/>
        <v>1</v>
      </c>
      <c r="K54" s="599">
        <f t="shared" si="21"/>
        <v>21</v>
      </c>
      <c r="L54" s="289">
        <f t="shared" si="21"/>
        <v>65</v>
      </c>
      <c r="M54" s="611">
        <f t="shared" si="21"/>
        <v>86</v>
      </c>
      <c r="N54" s="570">
        <v>0</v>
      </c>
      <c r="O54" s="571">
        <v>0</v>
      </c>
      <c r="P54" s="570">
        <v>0</v>
      </c>
      <c r="Q54" s="571">
        <v>4</v>
      </c>
    </row>
    <row r="55" spans="1:17" ht="21" customHeight="1" x14ac:dyDescent="0.45">
      <c r="A55" s="553" t="s">
        <v>6</v>
      </c>
      <c r="B55" s="559">
        <f t="shared" ref="B55:Q55" si="22">SUM(B49:B54)</f>
        <v>5</v>
      </c>
      <c r="C55" s="576">
        <f t="shared" si="22"/>
        <v>16</v>
      </c>
      <c r="D55" s="574">
        <f t="shared" si="22"/>
        <v>21</v>
      </c>
      <c r="E55" s="559">
        <f t="shared" si="22"/>
        <v>83</v>
      </c>
      <c r="F55" s="576">
        <f t="shared" si="22"/>
        <v>386</v>
      </c>
      <c r="G55" s="612">
        <f t="shared" si="22"/>
        <v>469</v>
      </c>
      <c r="H55" s="559">
        <f t="shared" si="22"/>
        <v>9</v>
      </c>
      <c r="I55" s="576">
        <f t="shared" si="22"/>
        <v>252</v>
      </c>
      <c r="J55" s="574">
        <f t="shared" si="22"/>
        <v>261</v>
      </c>
      <c r="K55" s="559">
        <f t="shared" si="22"/>
        <v>97</v>
      </c>
      <c r="L55" s="576">
        <f t="shared" si="22"/>
        <v>654</v>
      </c>
      <c r="M55" s="573">
        <f t="shared" si="22"/>
        <v>751</v>
      </c>
      <c r="N55" s="559">
        <f t="shared" si="22"/>
        <v>1</v>
      </c>
      <c r="O55" s="578">
        <f t="shared" si="22"/>
        <v>8</v>
      </c>
      <c r="P55" s="559">
        <f t="shared" si="22"/>
        <v>2</v>
      </c>
      <c r="Q55" s="578">
        <f t="shared" si="22"/>
        <v>26</v>
      </c>
    </row>
    <row r="56" spans="1:17" ht="21" customHeight="1" x14ac:dyDescent="0.45">
      <c r="A56" s="591" t="s">
        <v>235</v>
      </c>
      <c r="B56" s="613"/>
      <c r="C56" s="614"/>
      <c r="D56" s="615"/>
      <c r="E56" s="613"/>
      <c r="F56" s="614"/>
      <c r="G56" s="615"/>
      <c r="H56" s="613"/>
      <c r="I56" s="614"/>
      <c r="J56" s="615"/>
      <c r="K56" s="613"/>
      <c r="L56" s="614"/>
      <c r="M56" s="583"/>
      <c r="N56" s="204"/>
      <c r="O56" s="567"/>
      <c r="P56" s="204"/>
      <c r="Q56" s="567"/>
    </row>
    <row r="57" spans="1:17" ht="21" customHeight="1" x14ac:dyDescent="0.45">
      <c r="A57" s="209" t="s">
        <v>422</v>
      </c>
      <c r="B57" s="207">
        <v>2</v>
      </c>
      <c r="C57" s="206">
        <v>0</v>
      </c>
      <c r="D57" s="566">
        <f>SUM(B57:C57)</f>
        <v>2</v>
      </c>
      <c r="E57" s="205">
        <v>31</v>
      </c>
      <c r="F57" s="206">
        <v>3</v>
      </c>
      <c r="G57" s="565">
        <f>SUM(E57:F57)</f>
        <v>34</v>
      </c>
      <c r="H57" s="207">
        <v>27</v>
      </c>
      <c r="I57" s="206">
        <v>0</v>
      </c>
      <c r="J57" s="566">
        <f>SUM(H57:I57)</f>
        <v>27</v>
      </c>
      <c r="K57" s="205">
        <f t="shared" ref="K57:M58" si="23">SUM(B57+E57+H57)</f>
        <v>60</v>
      </c>
      <c r="L57" s="206">
        <f t="shared" si="23"/>
        <v>3</v>
      </c>
      <c r="M57" s="565">
        <f t="shared" si="23"/>
        <v>63</v>
      </c>
      <c r="N57" s="207">
        <v>0</v>
      </c>
      <c r="O57" s="580">
        <v>0</v>
      </c>
      <c r="P57" s="207">
        <v>0</v>
      </c>
      <c r="Q57" s="580">
        <v>0</v>
      </c>
    </row>
    <row r="58" spans="1:17" ht="21" customHeight="1" x14ac:dyDescent="0.45">
      <c r="A58" s="616" t="s">
        <v>423</v>
      </c>
      <c r="B58" s="210">
        <v>2</v>
      </c>
      <c r="C58" s="617">
        <v>0</v>
      </c>
      <c r="D58" s="618">
        <f>SUM(B58:C58)</f>
        <v>2</v>
      </c>
      <c r="E58" s="619">
        <v>6</v>
      </c>
      <c r="F58" s="620">
        <v>2</v>
      </c>
      <c r="G58" s="569">
        <f>SUM(E58:F58)</f>
        <v>8</v>
      </c>
      <c r="H58" s="619">
        <v>2</v>
      </c>
      <c r="I58" s="620">
        <v>4</v>
      </c>
      <c r="J58" s="569">
        <f>SUM(H58:I58)</f>
        <v>6</v>
      </c>
      <c r="K58" s="599">
        <f t="shared" si="23"/>
        <v>10</v>
      </c>
      <c r="L58" s="289">
        <f t="shared" si="23"/>
        <v>6</v>
      </c>
      <c r="M58" s="611">
        <f t="shared" si="23"/>
        <v>16</v>
      </c>
      <c r="N58" s="570">
        <v>0</v>
      </c>
      <c r="O58" s="571">
        <v>0</v>
      </c>
      <c r="P58" s="570">
        <v>0</v>
      </c>
      <c r="Q58" s="571">
        <v>0</v>
      </c>
    </row>
    <row r="59" spans="1:17" ht="21" customHeight="1" x14ac:dyDescent="0.45">
      <c r="A59" s="621" t="s">
        <v>6</v>
      </c>
      <c r="B59" s="587">
        <f t="shared" ref="B59:Q59" si="24">SUM(B57:B58)</f>
        <v>4</v>
      </c>
      <c r="C59" s="587">
        <f t="shared" si="24"/>
        <v>0</v>
      </c>
      <c r="D59" s="561">
        <f t="shared" si="24"/>
        <v>4</v>
      </c>
      <c r="E59" s="587">
        <f t="shared" si="24"/>
        <v>37</v>
      </c>
      <c r="F59" s="587">
        <f t="shared" si="24"/>
        <v>5</v>
      </c>
      <c r="G59" s="561">
        <f t="shared" si="24"/>
        <v>42</v>
      </c>
      <c r="H59" s="587">
        <f t="shared" si="24"/>
        <v>29</v>
      </c>
      <c r="I59" s="587">
        <f t="shared" si="24"/>
        <v>4</v>
      </c>
      <c r="J59" s="561">
        <f t="shared" si="24"/>
        <v>33</v>
      </c>
      <c r="K59" s="587">
        <f t="shared" si="24"/>
        <v>70</v>
      </c>
      <c r="L59" s="587">
        <f t="shared" si="24"/>
        <v>9</v>
      </c>
      <c r="M59" s="561">
        <f t="shared" si="24"/>
        <v>79</v>
      </c>
      <c r="N59" s="587">
        <f t="shared" si="24"/>
        <v>0</v>
      </c>
      <c r="O59" s="561">
        <f t="shared" si="24"/>
        <v>0</v>
      </c>
      <c r="P59" s="587">
        <f t="shared" si="24"/>
        <v>0</v>
      </c>
      <c r="Q59" s="561">
        <f t="shared" si="24"/>
        <v>0</v>
      </c>
    </row>
    <row r="60" spans="1:17" ht="21" customHeight="1" x14ac:dyDescent="0.45">
      <c r="A60" s="562" t="s">
        <v>83</v>
      </c>
      <c r="B60" s="204"/>
      <c r="C60" s="202"/>
      <c r="D60" s="563"/>
      <c r="E60" s="201"/>
      <c r="F60" s="202"/>
      <c r="G60" s="203"/>
      <c r="H60" s="204"/>
      <c r="I60" s="202"/>
      <c r="J60" s="563"/>
      <c r="K60" s="201"/>
      <c r="L60" s="202"/>
      <c r="M60" s="203"/>
      <c r="N60" s="204"/>
      <c r="O60" s="567"/>
      <c r="P60" s="204"/>
      <c r="Q60" s="567"/>
    </row>
    <row r="61" spans="1:17" ht="21" customHeight="1" x14ac:dyDescent="0.45">
      <c r="A61" s="209" t="s">
        <v>424</v>
      </c>
      <c r="B61" s="207">
        <v>0</v>
      </c>
      <c r="C61" s="206">
        <v>0</v>
      </c>
      <c r="D61" s="566">
        <f t="shared" ref="D61:D72" si="25">SUM(B61:C61)</f>
        <v>0</v>
      </c>
      <c r="E61" s="205">
        <v>6</v>
      </c>
      <c r="F61" s="206">
        <v>29</v>
      </c>
      <c r="G61" s="565">
        <f t="shared" ref="G61:G72" si="26">SUM(E61:F61)</f>
        <v>35</v>
      </c>
      <c r="H61" s="207">
        <v>0</v>
      </c>
      <c r="I61" s="206">
        <v>0</v>
      </c>
      <c r="J61" s="566">
        <f t="shared" ref="J61:J72" si="27">SUM(H61:I61)</f>
        <v>0</v>
      </c>
      <c r="K61" s="205">
        <f t="shared" ref="K61:M72" si="28">SUM(B61+E61+H61)</f>
        <v>6</v>
      </c>
      <c r="L61" s="206">
        <f t="shared" si="28"/>
        <v>29</v>
      </c>
      <c r="M61" s="565">
        <f t="shared" si="28"/>
        <v>35</v>
      </c>
      <c r="N61" s="207">
        <v>1</v>
      </c>
      <c r="O61" s="580">
        <v>0</v>
      </c>
      <c r="P61" s="207">
        <v>0</v>
      </c>
      <c r="Q61" s="580">
        <v>0</v>
      </c>
    </row>
    <row r="62" spans="1:17" ht="21" customHeight="1" x14ac:dyDescent="0.45">
      <c r="A62" s="209" t="s">
        <v>425</v>
      </c>
      <c r="B62" s="207">
        <v>1</v>
      </c>
      <c r="C62" s="206">
        <v>17</v>
      </c>
      <c r="D62" s="566">
        <f t="shared" si="25"/>
        <v>18</v>
      </c>
      <c r="E62" s="205">
        <v>2</v>
      </c>
      <c r="F62" s="206">
        <v>15</v>
      </c>
      <c r="G62" s="565">
        <f t="shared" si="26"/>
        <v>17</v>
      </c>
      <c r="H62" s="207">
        <v>1</v>
      </c>
      <c r="I62" s="206">
        <v>1</v>
      </c>
      <c r="J62" s="566">
        <f t="shared" si="27"/>
        <v>2</v>
      </c>
      <c r="K62" s="205">
        <f t="shared" si="28"/>
        <v>4</v>
      </c>
      <c r="L62" s="206">
        <f t="shared" si="28"/>
        <v>33</v>
      </c>
      <c r="M62" s="565">
        <f t="shared" si="28"/>
        <v>37</v>
      </c>
      <c r="N62" s="208">
        <v>0</v>
      </c>
      <c r="O62" s="568">
        <v>3</v>
      </c>
      <c r="P62" s="208">
        <v>0</v>
      </c>
      <c r="Q62" s="568">
        <v>4</v>
      </c>
    </row>
    <row r="63" spans="1:17" ht="21" customHeight="1" x14ac:dyDescent="0.45">
      <c r="A63" s="209" t="s">
        <v>426</v>
      </c>
      <c r="B63" s="207">
        <v>0</v>
      </c>
      <c r="C63" s="206">
        <v>0</v>
      </c>
      <c r="D63" s="566">
        <f t="shared" si="25"/>
        <v>0</v>
      </c>
      <c r="E63" s="205">
        <v>2</v>
      </c>
      <c r="F63" s="206">
        <v>8</v>
      </c>
      <c r="G63" s="565">
        <f t="shared" si="26"/>
        <v>10</v>
      </c>
      <c r="H63" s="207">
        <v>0</v>
      </c>
      <c r="I63" s="206">
        <v>1</v>
      </c>
      <c r="J63" s="566">
        <f t="shared" si="27"/>
        <v>1</v>
      </c>
      <c r="K63" s="205">
        <f t="shared" si="28"/>
        <v>2</v>
      </c>
      <c r="L63" s="206">
        <f t="shared" si="28"/>
        <v>9</v>
      </c>
      <c r="M63" s="565">
        <f t="shared" si="28"/>
        <v>11</v>
      </c>
      <c r="N63" s="208">
        <v>0</v>
      </c>
      <c r="O63" s="568">
        <v>0</v>
      </c>
      <c r="P63" s="208">
        <v>0</v>
      </c>
      <c r="Q63" s="568">
        <v>0</v>
      </c>
    </row>
    <row r="64" spans="1:17" ht="21" customHeight="1" x14ac:dyDescent="0.45">
      <c r="A64" s="209" t="s">
        <v>427</v>
      </c>
      <c r="B64" s="207">
        <v>0</v>
      </c>
      <c r="C64" s="206">
        <v>0</v>
      </c>
      <c r="D64" s="566">
        <f t="shared" si="25"/>
        <v>0</v>
      </c>
      <c r="E64" s="205">
        <v>2</v>
      </c>
      <c r="F64" s="206">
        <v>22</v>
      </c>
      <c r="G64" s="565">
        <f t="shared" si="26"/>
        <v>24</v>
      </c>
      <c r="H64" s="207">
        <v>0</v>
      </c>
      <c r="I64" s="206">
        <v>0</v>
      </c>
      <c r="J64" s="566">
        <f t="shared" si="27"/>
        <v>0</v>
      </c>
      <c r="K64" s="205">
        <f t="shared" si="28"/>
        <v>2</v>
      </c>
      <c r="L64" s="206">
        <f t="shared" si="28"/>
        <v>22</v>
      </c>
      <c r="M64" s="565">
        <f t="shared" si="28"/>
        <v>24</v>
      </c>
      <c r="N64" s="208">
        <v>0</v>
      </c>
      <c r="O64" s="568">
        <v>0</v>
      </c>
      <c r="P64" s="208">
        <v>1</v>
      </c>
      <c r="Q64" s="568">
        <v>0</v>
      </c>
    </row>
    <row r="65" spans="1:17" ht="21" customHeight="1" x14ac:dyDescent="0.45">
      <c r="A65" s="209" t="s">
        <v>428</v>
      </c>
      <c r="B65" s="207">
        <v>0</v>
      </c>
      <c r="C65" s="206">
        <v>0</v>
      </c>
      <c r="D65" s="566">
        <f t="shared" si="25"/>
        <v>0</v>
      </c>
      <c r="E65" s="205">
        <v>2</v>
      </c>
      <c r="F65" s="206">
        <v>35</v>
      </c>
      <c r="G65" s="565">
        <f t="shared" si="26"/>
        <v>37</v>
      </c>
      <c r="H65" s="207">
        <v>1</v>
      </c>
      <c r="I65" s="206">
        <v>6</v>
      </c>
      <c r="J65" s="566">
        <f t="shared" si="27"/>
        <v>7</v>
      </c>
      <c r="K65" s="205">
        <f t="shared" si="28"/>
        <v>3</v>
      </c>
      <c r="L65" s="206">
        <f t="shared" si="28"/>
        <v>41</v>
      </c>
      <c r="M65" s="565">
        <f t="shared" si="28"/>
        <v>44</v>
      </c>
      <c r="N65" s="208">
        <v>0</v>
      </c>
      <c r="O65" s="568">
        <v>0</v>
      </c>
      <c r="P65" s="208">
        <v>0</v>
      </c>
      <c r="Q65" s="568">
        <v>0</v>
      </c>
    </row>
    <row r="66" spans="1:17" ht="21" customHeight="1" x14ac:dyDescent="0.45">
      <c r="A66" s="209" t="s">
        <v>429</v>
      </c>
      <c r="B66" s="207">
        <v>0</v>
      </c>
      <c r="C66" s="206">
        <v>0</v>
      </c>
      <c r="D66" s="566">
        <f t="shared" si="25"/>
        <v>0</v>
      </c>
      <c r="E66" s="205">
        <v>1</v>
      </c>
      <c r="F66" s="206">
        <v>4</v>
      </c>
      <c r="G66" s="565">
        <f t="shared" si="26"/>
        <v>5</v>
      </c>
      <c r="H66" s="207">
        <v>0</v>
      </c>
      <c r="I66" s="206">
        <v>0</v>
      </c>
      <c r="J66" s="566">
        <f t="shared" si="27"/>
        <v>0</v>
      </c>
      <c r="K66" s="205">
        <f t="shared" si="28"/>
        <v>1</v>
      </c>
      <c r="L66" s="206">
        <f t="shared" si="28"/>
        <v>4</v>
      </c>
      <c r="M66" s="565">
        <f t="shared" si="28"/>
        <v>5</v>
      </c>
      <c r="N66" s="208">
        <v>0</v>
      </c>
      <c r="O66" s="568">
        <v>0</v>
      </c>
      <c r="P66" s="208">
        <v>0</v>
      </c>
      <c r="Q66" s="568">
        <v>0</v>
      </c>
    </row>
    <row r="67" spans="1:17" ht="21" customHeight="1" x14ac:dyDescent="0.45">
      <c r="A67" s="209" t="s">
        <v>430</v>
      </c>
      <c r="B67" s="207">
        <v>0</v>
      </c>
      <c r="C67" s="206">
        <v>0</v>
      </c>
      <c r="D67" s="566">
        <f t="shared" si="25"/>
        <v>0</v>
      </c>
      <c r="E67" s="205">
        <v>10</v>
      </c>
      <c r="F67" s="206">
        <v>13</v>
      </c>
      <c r="G67" s="565">
        <f t="shared" si="26"/>
        <v>23</v>
      </c>
      <c r="H67" s="207">
        <v>1</v>
      </c>
      <c r="I67" s="206">
        <v>0</v>
      </c>
      <c r="J67" s="566">
        <f t="shared" si="27"/>
        <v>1</v>
      </c>
      <c r="K67" s="205">
        <f t="shared" si="28"/>
        <v>11</v>
      </c>
      <c r="L67" s="206">
        <f t="shared" si="28"/>
        <v>13</v>
      </c>
      <c r="M67" s="565">
        <f t="shared" si="28"/>
        <v>24</v>
      </c>
      <c r="N67" s="208">
        <v>0</v>
      </c>
      <c r="O67" s="568">
        <v>0</v>
      </c>
      <c r="P67" s="208">
        <v>0</v>
      </c>
      <c r="Q67" s="568">
        <v>1</v>
      </c>
    </row>
    <row r="68" spans="1:17" ht="21" customHeight="1" x14ac:dyDescent="0.45">
      <c r="A68" s="209" t="s">
        <v>431</v>
      </c>
      <c r="B68" s="207">
        <v>0</v>
      </c>
      <c r="C68" s="206">
        <v>0</v>
      </c>
      <c r="D68" s="566">
        <f t="shared" si="25"/>
        <v>0</v>
      </c>
      <c r="E68" s="205">
        <v>4</v>
      </c>
      <c r="F68" s="206">
        <v>8</v>
      </c>
      <c r="G68" s="565">
        <f t="shared" si="26"/>
        <v>12</v>
      </c>
      <c r="H68" s="207">
        <v>1</v>
      </c>
      <c r="I68" s="206">
        <v>0</v>
      </c>
      <c r="J68" s="566">
        <f t="shared" si="27"/>
        <v>1</v>
      </c>
      <c r="K68" s="205">
        <f t="shared" si="28"/>
        <v>5</v>
      </c>
      <c r="L68" s="206">
        <f t="shared" si="28"/>
        <v>8</v>
      </c>
      <c r="M68" s="565">
        <f t="shared" si="28"/>
        <v>13</v>
      </c>
      <c r="N68" s="208">
        <v>0</v>
      </c>
      <c r="O68" s="568">
        <v>0</v>
      </c>
      <c r="P68" s="208">
        <v>0</v>
      </c>
      <c r="Q68" s="568">
        <v>1</v>
      </c>
    </row>
    <row r="69" spans="1:17" ht="21" customHeight="1" x14ac:dyDescent="0.45">
      <c r="A69" s="209" t="s">
        <v>432</v>
      </c>
      <c r="B69" s="207">
        <v>1</v>
      </c>
      <c r="C69" s="206">
        <v>0</v>
      </c>
      <c r="D69" s="566">
        <f t="shared" si="25"/>
        <v>1</v>
      </c>
      <c r="E69" s="205">
        <v>3</v>
      </c>
      <c r="F69" s="206">
        <v>10</v>
      </c>
      <c r="G69" s="565">
        <f t="shared" si="26"/>
        <v>13</v>
      </c>
      <c r="H69" s="207">
        <v>4</v>
      </c>
      <c r="I69" s="206">
        <v>1</v>
      </c>
      <c r="J69" s="566">
        <f t="shared" si="27"/>
        <v>5</v>
      </c>
      <c r="K69" s="205">
        <f t="shared" si="28"/>
        <v>8</v>
      </c>
      <c r="L69" s="206">
        <f t="shared" si="28"/>
        <v>11</v>
      </c>
      <c r="M69" s="565">
        <f t="shared" si="28"/>
        <v>19</v>
      </c>
      <c r="N69" s="208">
        <v>0</v>
      </c>
      <c r="O69" s="568">
        <v>0</v>
      </c>
      <c r="P69" s="208">
        <v>0</v>
      </c>
      <c r="Q69" s="568">
        <v>0</v>
      </c>
    </row>
    <row r="70" spans="1:17" ht="21" customHeight="1" x14ac:dyDescent="0.45">
      <c r="A70" s="209" t="s">
        <v>433</v>
      </c>
      <c r="B70" s="207">
        <v>0</v>
      </c>
      <c r="C70" s="206">
        <v>0</v>
      </c>
      <c r="D70" s="566">
        <f t="shared" si="25"/>
        <v>0</v>
      </c>
      <c r="E70" s="205">
        <v>1</v>
      </c>
      <c r="F70" s="206">
        <v>7</v>
      </c>
      <c r="G70" s="565">
        <f t="shared" si="26"/>
        <v>8</v>
      </c>
      <c r="H70" s="207">
        <v>1</v>
      </c>
      <c r="I70" s="206">
        <v>3</v>
      </c>
      <c r="J70" s="566">
        <f t="shared" si="27"/>
        <v>4</v>
      </c>
      <c r="K70" s="205">
        <f t="shared" si="28"/>
        <v>2</v>
      </c>
      <c r="L70" s="206">
        <f t="shared" si="28"/>
        <v>10</v>
      </c>
      <c r="M70" s="565">
        <f t="shared" si="28"/>
        <v>12</v>
      </c>
      <c r="N70" s="208">
        <v>0</v>
      </c>
      <c r="O70" s="568">
        <v>0</v>
      </c>
      <c r="P70" s="208">
        <v>0</v>
      </c>
      <c r="Q70" s="568">
        <v>0</v>
      </c>
    </row>
    <row r="71" spans="1:17" ht="21" customHeight="1" x14ac:dyDescent="0.45">
      <c r="A71" s="209" t="s">
        <v>434</v>
      </c>
      <c r="B71" s="207">
        <v>3</v>
      </c>
      <c r="C71" s="206">
        <v>10</v>
      </c>
      <c r="D71" s="566">
        <f t="shared" si="25"/>
        <v>13</v>
      </c>
      <c r="E71" s="205">
        <v>2</v>
      </c>
      <c r="F71" s="206">
        <v>17</v>
      </c>
      <c r="G71" s="565">
        <f t="shared" si="26"/>
        <v>19</v>
      </c>
      <c r="H71" s="207">
        <v>0</v>
      </c>
      <c r="I71" s="206">
        <v>4</v>
      </c>
      <c r="J71" s="566">
        <f t="shared" si="27"/>
        <v>4</v>
      </c>
      <c r="K71" s="205">
        <f t="shared" si="28"/>
        <v>5</v>
      </c>
      <c r="L71" s="206">
        <f t="shared" si="28"/>
        <v>31</v>
      </c>
      <c r="M71" s="565">
        <f t="shared" si="28"/>
        <v>36</v>
      </c>
      <c r="N71" s="208">
        <v>0</v>
      </c>
      <c r="O71" s="568">
        <v>0</v>
      </c>
      <c r="P71" s="208">
        <v>0</v>
      </c>
      <c r="Q71" s="568">
        <v>0</v>
      </c>
    </row>
    <row r="72" spans="1:17" ht="21" customHeight="1" x14ac:dyDescent="0.45">
      <c r="A72" s="622" t="s">
        <v>435</v>
      </c>
      <c r="B72" s="570">
        <v>0</v>
      </c>
      <c r="C72" s="289">
        <v>0</v>
      </c>
      <c r="D72" s="569">
        <f t="shared" si="25"/>
        <v>0</v>
      </c>
      <c r="E72" s="599">
        <v>1</v>
      </c>
      <c r="F72" s="289">
        <v>10</v>
      </c>
      <c r="G72" s="611">
        <f t="shared" si="26"/>
        <v>11</v>
      </c>
      <c r="H72" s="570">
        <v>1</v>
      </c>
      <c r="I72" s="289">
        <v>0</v>
      </c>
      <c r="J72" s="569">
        <f t="shared" si="27"/>
        <v>1</v>
      </c>
      <c r="K72" s="599">
        <f t="shared" si="28"/>
        <v>2</v>
      </c>
      <c r="L72" s="289">
        <f t="shared" si="28"/>
        <v>10</v>
      </c>
      <c r="M72" s="611">
        <f t="shared" si="28"/>
        <v>12</v>
      </c>
      <c r="N72" s="570">
        <v>0</v>
      </c>
      <c r="O72" s="571">
        <v>0</v>
      </c>
      <c r="P72" s="570">
        <v>0</v>
      </c>
      <c r="Q72" s="571">
        <v>0</v>
      </c>
    </row>
    <row r="73" spans="1:17" ht="21" customHeight="1" x14ac:dyDescent="0.45">
      <c r="A73" s="621" t="s">
        <v>6</v>
      </c>
      <c r="B73" s="587">
        <f>SUM(B61:B72)</f>
        <v>5</v>
      </c>
      <c r="C73" s="587">
        <f t="shared" ref="C73:Q73" si="29">SUM(C61:C72)</f>
        <v>27</v>
      </c>
      <c r="D73" s="623">
        <f t="shared" si="29"/>
        <v>32</v>
      </c>
      <c r="E73" s="587">
        <f t="shared" si="29"/>
        <v>36</v>
      </c>
      <c r="F73" s="587">
        <f t="shared" si="29"/>
        <v>178</v>
      </c>
      <c r="G73" s="623">
        <f t="shared" si="29"/>
        <v>214</v>
      </c>
      <c r="H73" s="587">
        <f t="shared" si="29"/>
        <v>10</v>
      </c>
      <c r="I73" s="587">
        <f t="shared" si="29"/>
        <v>16</v>
      </c>
      <c r="J73" s="623">
        <f t="shared" si="29"/>
        <v>26</v>
      </c>
      <c r="K73" s="587">
        <f t="shared" si="29"/>
        <v>51</v>
      </c>
      <c r="L73" s="587">
        <f t="shared" si="29"/>
        <v>221</v>
      </c>
      <c r="M73" s="623">
        <f t="shared" si="29"/>
        <v>272</v>
      </c>
      <c r="N73" s="587">
        <f t="shared" si="29"/>
        <v>1</v>
      </c>
      <c r="O73" s="623">
        <f t="shared" si="29"/>
        <v>3</v>
      </c>
      <c r="P73" s="587">
        <f t="shared" si="29"/>
        <v>1</v>
      </c>
      <c r="Q73" s="561">
        <f t="shared" si="29"/>
        <v>6</v>
      </c>
    </row>
    <row r="74" spans="1:17" ht="21" customHeight="1" x14ac:dyDescent="0.45">
      <c r="A74" s="688"/>
      <c r="B74" s="592"/>
      <c r="C74" s="592"/>
      <c r="D74" s="615"/>
      <c r="E74" s="592"/>
      <c r="F74" s="592"/>
      <c r="G74" s="613"/>
      <c r="H74" s="592"/>
      <c r="I74" s="592"/>
      <c r="J74" s="615"/>
      <c r="K74" s="592"/>
      <c r="L74" s="592"/>
      <c r="M74" s="613"/>
      <c r="N74" s="592"/>
      <c r="O74" s="615"/>
      <c r="P74" s="592"/>
      <c r="Q74" s="689"/>
    </row>
    <row r="75" spans="1:17" ht="21" customHeight="1" x14ac:dyDescent="0.45">
      <c r="A75" s="765" t="s">
        <v>77</v>
      </c>
      <c r="B75" s="765"/>
      <c r="C75" s="765"/>
      <c r="D75" s="765"/>
      <c r="E75" s="765"/>
      <c r="F75" s="765"/>
      <c r="G75" s="765"/>
      <c r="H75" s="765"/>
      <c r="I75" s="765"/>
      <c r="J75" s="765"/>
      <c r="K75" s="765"/>
      <c r="L75" s="765"/>
      <c r="M75" s="765"/>
      <c r="N75" s="765"/>
      <c r="O75" s="765"/>
      <c r="P75" s="765"/>
      <c r="Q75" s="765"/>
    </row>
    <row r="76" spans="1:17" ht="21" customHeight="1" x14ac:dyDescent="0.45">
      <c r="A76" s="765" t="s">
        <v>414</v>
      </c>
      <c r="B76" s="765"/>
      <c r="C76" s="765"/>
      <c r="D76" s="765"/>
      <c r="E76" s="765"/>
      <c r="F76" s="765"/>
      <c r="G76" s="765"/>
      <c r="H76" s="765"/>
      <c r="I76" s="765"/>
      <c r="J76" s="765"/>
      <c r="K76" s="765"/>
      <c r="L76" s="765"/>
      <c r="M76" s="765"/>
      <c r="N76" s="765"/>
      <c r="O76" s="765"/>
      <c r="P76" s="765"/>
      <c r="Q76" s="765"/>
    </row>
    <row r="77" spans="1:17" ht="21" customHeight="1" x14ac:dyDescent="0.45">
      <c r="A77" s="772" t="s">
        <v>73</v>
      </c>
      <c r="B77" s="762" t="s">
        <v>384</v>
      </c>
      <c r="C77" s="763"/>
      <c r="D77" s="764"/>
      <c r="E77" s="763" t="s">
        <v>385</v>
      </c>
      <c r="F77" s="763"/>
      <c r="G77" s="763"/>
      <c r="H77" s="762" t="s">
        <v>386</v>
      </c>
      <c r="I77" s="763"/>
      <c r="J77" s="764"/>
      <c r="K77" s="589" t="s">
        <v>6</v>
      </c>
      <c r="L77" s="554"/>
      <c r="M77" s="590"/>
      <c r="N77" s="768" t="s">
        <v>256</v>
      </c>
      <c r="O77" s="769"/>
      <c r="P77" s="768" t="s">
        <v>257</v>
      </c>
      <c r="Q77" s="769"/>
    </row>
    <row r="78" spans="1:17" ht="21" customHeight="1" x14ac:dyDescent="0.45">
      <c r="A78" s="773"/>
      <c r="B78" s="559" t="s">
        <v>4</v>
      </c>
      <c r="C78" s="557" t="s">
        <v>5</v>
      </c>
      <c r="D78" s="560" t="s">
        <v>6</v>
      </c>
      <c r="E78" s="556" t="s">
        <v>4</v>
      </c>
      <c r="F78" s="557" t="s">
        <v>5</v>
      </c>
      <c r="G78" s="558" t="s">
        <v>6</v>
      </c>
      <c r="H78" s="559" t="s">
        <v>4</v>
      </c>
      <c r="I78" s="557" t="s">
        <v>5</v>
      </c>
      <c r="J78" s="560" t="s">
        <v>6</v>
      </c>
      <c r="K78" s="556" t="s">
        <v>4</v>
      </c>
      <c r="L78" s="557" t="s">
        <v>5</v>
      </c>
      <c r="M78" s="561" t="s">
        <v>6</v>
      </c>
      <c r="N78" s="556" t="s">
        <v>258</v>
      </c>
      <c r="O78" s="561" t="s">
        <v>259</v>
      </c>
      <c r="P78" s="559" t="s">
        <v>258</v>
      </c>
      <c r="Q78" s="561" t="s">
        <v>259</v>
      </c>
    </row>
    <row r="79" spans="1:17" ht="21" customHeight="1" x14ac:dyDescent="0.45">
      <c r="A79" s="624" t="s">
        <v>84</v>
      </c>
      <c r="B79" s="207"/>
      <c r="C79" s="206"/>
      <c r="D79" s="566"/>
      <c r="E79" s="205"/>
      <c r="F79" s="206"/>
      <c r="G79" s="565"/>
      <c r="H79" s="207"/>
      <c r="I79" s="206"/>
      <c r="J79" s="566"/>
      <c r="K79" s="205"/>
      <c r="L79" s="206"/>
      <c r="M79" s="565"/>
      <c r="N79" s="208"/>
      <c r="O79" s="568"/>
      <c r="P79" s="208"/>
      <c r="Q79" s="625"/>
    </row>
    <row r="80" spans="1:17" ht="21" customHeight="1" x14ac:dyDescent="0.45">
      <c r="A80" s="209" t="s">
        <v>436</v>
      </c>
      <c r="B80" s="207">
        <v>0</v>
      </c>
      <c r="C80" s="206">
        <v>0</v>
      </c>
      <c r="D80" s="566">
        <f>SUM(B80:C80)</f>
        <v>0</v>
      </c>
      <c r="E80" s="205">
        <v>0</v>
      </c>
      <c r="F80" s="206">
        <v>5</v>
      </c>
      <c r="G80" s="565">
        <f>SUM(E80:F80)</f>
        <v>5</v>
      </c>
      <c r="H80" s="207">
        <v>0</v>
      </c>
      <c r="I80" s="206">
        <v>0</v>
      </c>
      <c r="J80" s="566">
        <f>SUM(H80:I80)</f>
        <v>0</v>
      </c>
      <c r="K80" s="205">
        <f t="shared" ref="K80:M82" si="30">SUM(B80+E80+H80)</f>
        <v>0</v>
      </c>
      <c r="L80" s="206">
        <f t="shared" si="30"/>
        <v>5</v>
      </c>
      <c r="M80" s="565">
        <f t="shared" si="30"/>
        <v>5</v>
      </c>
      <c r="N80" s="208">
        <v>0</v>
      </c>
      <c r="O80" s="568">
        <v>0</v>
      </c>
      <c r="P80" s="208">
        <v>0</v>
      </c>
      <c r="Q80" s="626">
        <v>0</v>
      </c>
    </row>
    <row r="81" spans="1:17" ht="21" customHeight="1" x14ac:dyDescent="0.45">
      <c r="A81" s="209" t="s">
        <v>437</v>
      </c>
      <c r="B81" s="207">
        <v>0</v>
      </c>
      <c r="C81" s="206">
        <v>0</v>
      </c>
      <c r="D81" s="566">
        <f>SUM(B81:C81)</f>
        <v>0</v>
      </c>
      <c r="E81" s="205">
        <v>0</v>
      </c>
      <c r="F81" s="206">
        <v>7</v>
      </c>
      <c r="G81" s="565">
        <f>SUM(E81:F81)</f>
        <v>7</v>
      </c>
      <c r="H81" s="207">
        <v>1</v>
      </c>
      <c r="I81" s="206">
        <v>0</v>
      </c>
      <c r="J81" s="566">
        <f>SUM(H81:I81)</f>
        <v>1</v>
      </c>
      <c r="K81" s="205">
        <f t="shared" si="30"/>
        <v>1</v>
      </c>
      <c r="L81" s="206">
        <f t="shared" si="30"/>
        <v>7</v>
      </c>
      <c r="M81" s="565">
        <f t="shared" si="30"/>
        <v>8</v>
      </c>
      <c r="N81" s="208">
        <v>0</v>
      </c>
      <c r="O81" s="568">
        <v>0</v>
      </c>
      <c r="P81" s="208">
        <v>0</v>
      </c>
      <c r="Q81" s="626">
        <v>0</v>
      </c>
    </row>
    <row r="82" spans="1:17" ht="21" customHeight="1" x14ac:dyDescent="0.45">
      <c r="A82" s="622" t="s">
        <v>438</v>
      </c>
      <c r="B82" s="570">
        <v>0</v>
      </c>
      <c r="C82" s="206">
        <v>0</v>
      </c>
      <c r="D82" s="566">
        <f>SUM(B82:C82)</f>
        <v>0</v>
      </c>
      <c r="E82" s="205">
        <v>2</v>
      </c>
      <c r="F82" s="206">
        <v>27</v>
      </c>
      <c r="G82" s="565">
        <f>SUM(E82:F82)</f>
        <v>29</v>
      </c>
      <c r="H82" s="207">
        <v>0</v>
      </c>
      <c r="I82" s="206">
        <v>4</v>
      </c>
      <c r="J82" s="566">
        <f>SUM(H82:I82)</f>
        <v>4</v>
      </c>
      <c r="K82" s="205">
        <f t="shared" si="30"/>
        <v>2</v>
      </c>
      <c r="L82" s="206">
        <f t="shared" si="30"/>
        <v>31</v>
      </c>
      <c r="M82" s="565">
        <f t="shared" si="30"/>
        <v>33</v>
      </c>
      <c r="N82" s="208">
        <v>0</v>
      </c>
      <c r="O82" s="568">
        <v>2</v>
      </c>
      <c r="P82" s="208">
        <v>0</v>
      </c>
      <c r="Q82" s="626">
        <v>0</v>
      </c>
    </row>
    <row r="83" spans="1:17" s="629" customFormat="1" ht="21" customHeight="1" x14ac:dyDescent="0.45">
      <c r="A83" s="627" t="s">
        <v>6</v>
      </c>
      <c r="B83" s="556">
        <f>SUM(B80:B82)</f>
        <v>0</v>
      </c>
      <c r="C83" s="556">
        <f t="shared" ref="C83:Q83" si="31">SUM(C80:C82)</f>
        <v>0</v>
      </c>
      <c r="D83" s="561">
        <f t="shared" si="31"/>
        <v>0</v>
      </c>
      <c r="E83" s="556">
        <f t="shared" si="31"/>
        <v>2</v>
      </c>
      <c r="F83" s="556">
        <f t="shared" si="31"/>
        <v>39</v>
      </c>
      <c r="G83" s="561">
        <f t="shared" si="31"/>
        <v>41</v>
      </c>
      <c r="H83" s="556">
        <f t="shared" si="31"/>
        <v>1</v>
      </c>
      <c r="I83" s="556">
        <f t="shared" si="31"/>
        <v>4</v>
      </c>
      <c r="J83" s="561">
        <f t="shared" si="31"/>
        <v>5</v>
      </c>
      <c r="K83" s="556">
        <f t="shared" si="31"/>
        <v>3</v>
      </c>
      <c r="L83" s="556">
        <f t="shared" si="31"/>
        <v>43</v>
      </c>
      <c r="M83" s="561">
        <f t="shared" si="31"/>
        <v>46</v>
      </c>
      <c r="N83" s="556">
        <f t="shared" si="31"/>
        <v>0</v>
      </c>
      <c r="O83" s="561">
        <f t="shared" si="31"/>
        <v>2</v>
      </c>
      <c r="P83" s="556">
        <f t="shared" si="31"/>
        <v>0</v>
      </c>
      <c r="Q83" s="561">
        <f t="shared" si="31"/>
        <v>0</v>
      </c>
    </row>
    <row r="84" spans="1:17" s="629" customFormat="1" ht="21" customHeight="1" x14ac:dyDescent="0.45">
      <c r="A84" s="624" t="s">
        <v>85</v>
      </c>
      <c r="B84" s="207"/>
      <c r="C84" s="206"/>
      <c r="D84" s="566"/>
      <c r="E84" s="205"/>
      <c r="F84" s="206"/>
      <c r="G84" s="565"/>
      <c r="H84" s="207"/>
      <c r="I84" s="206"/>
      <c r="J84" s="566"/>
      <c r="K84" s="205"/>
      <c r="L84" s="206"/>
      <c r="M84" s="565"/>
      <c r="N84" s="207"/>
      <c r="O84" s="580"/>
      <c r="P84" s="207"/>
      <c r="Q84" s="580"/>
    </row>
    <row r="85" spans="1:17" s="629" customFormat="1" ht="21" customHeight="1" x14ac:dyDescent="0.45">
      <c r="A85" s="209" t="s">
        <v>439</v>
      </c>
      <c r="B85" s="207">
        <v>0</v>
      </c>
      <c r="C85" s="206">
        <v>1</v>
      </c>
      <c r="D85" s="566">
        <f>SUM(B85:C85)</f>
        <v>1</v>
      </c>
      <c r="E85" s="205">
        <v>2</v>
      </c>
      <c r="F85" s="206">
        <v>32</v>
      </c>
      <c r="G85" s="565">
        <f>SUM(E85:F85)</f>
        <v>34</v>
      </c>
      <c r="H85" s="207">
        <v>0</v>
      </c>
      <c r="I85" s="206">
        <v>0</v>
      </c>
      <c r="J85" s="566">
        <f>SUM(H85:I85)</f>
        <v>0</v>
      </c>
      <c r="K85" s="205">
        <f t="shared" ref="K85:M88" si="32">SUM(B85+E85+H85)</f>
        <v>2</v>
      </c>
      <c r="L85" s="206">
        <f t="shared" si="32"/>
        <v>33</v>
      </c>
      <c r="M85" s="565">
        <f t="shared" si="32"/>
        <v>35</v>
      </c>
      <c r="N85" s="208">
        <v>0</v>
      </c>
      <c r="O85" s="568">
        <v>2</v>
      </c>
      <c r="P85" s="208">
        <v>0</v>
      </c>
      <c r="Q85" s="568">
        <v>4</v>
      </c>
    </row>
    <row r="86" spans="1:17" ht="21" customHeight="1" x14ac:dyDescent="0.45">
      <c r="A86" s="209" t="s">
        <v>440</v>
      </c>
      <c r="B86" s="207">
        <v>1</v>
      </c>
      <c r="C86" s="206">
        <v>1</v>
      </c>
      <c r="D86" s="566">
        <f>SUM(B86:C86)</f>
        <v>2</v>
      </c>
      <c r="E86" s="205">
        <v>32</v>
      </c>
      <c r="F86" s="206">
        <v>15</v>
      </c>
      <c r="G86" s="565">
        <f>SUM(E86:F86)</f>
        <v>47</v>
      </c>
      <c r="H86" s="207">
        <v>4</v>
      </c>
      <c r="I86" s="206">
        <v>0</v>
      </c>
      <c r="J86" s="566">
        <f>SUM(H86:I86)</f>
        <v>4</v>
      </c>
      <c r="K86" s="205">
        <f t="shared" si="32"/>
        <v>37</v>
      </c>
      <c r="L86" s="206">
        <f t="shared" si="32"/>
        <v>16</v>
      </c>
      <c r="M86" s="565">
        <f t="shared" si="32"/>
        <v>53</v>
      </c>
      <c r="N86" s="208">
        <v>0</v>
      </c>
      <c r="O86" s="568">
        <v>0</v>
      </c>
      <c r="P86" s="208">
        <v>0</v>
      </c>
      <c r="Q86" s="568">
        <v>0</v>
      </c>
    </row>
    <row r="87" spans="1:17" ht="21" customHeight="1" x14ac:dyDescent="0.45">
      <c r="A87" s="209" t="s">
        <v>441</v>
      </c>
      <c r="B87" s="207">
        <v>0</v>
      </c>
      <c r="C87" s="206">
        <v>1</v>
      </c>
      <c r="D87" s="566">
        <f>SUM(B87:C87)</f>
        <v>1</v>
      </c>
      <c r="E87" s="205">
        <v>9</v>
      </c>
      <c r="F87" s="206">
        <v>67</v>
      </c>
      <c r="G87" s="565">
        <f>SUM(E87:F87)</f>
        <v>76</v>
      </c>
      <c r="H87" s="207">
        <v>0</v>
      </c>
      <c r="I87" s="206">
        <v>1</v>
      </c>
      <c r="J87" s="566">
        <f>SUM(H87:I87)</f>
        <v>1</v>
      </c>
      <c r="K87" s="205">
        <f t="shared" si="32"/>
        <v>9</v>
      </c>
      <c r="L87" s="206">
        <f t="shared" si="32"/>
        <v>69</v>
      </c>
      <c r="M87" s="565">
        <f t="shared" si="32"/>
        <v>78</v>
      </c>
      <c r="N87" s="208">
        <v>0</v>
      </c>
      <c r="O87" s="568">
        <v>1</v>
      </c>
      <c r="P87" s="208">
        <v>0</v>
      </c>
      <c r="Q87" s="568">
        <v>9</v>
      </c>
    </row>
    <row r="88" spans="1:17" ht="21" customHeight="1" x14ac:dyDescent="0.45">
      <c r="A88" s="209" t="s">
        <v>442</v>
      </c>
      <c r="B88" s="570">
        <v>0</v>
      </c>
      <c r="C88" s="289">
        <v>4</v>
      </c>
      <c r="D88" s="569">
        <f>SUM(B88:C88)</f>
        <v>4</v>
      </c>
      <c r="E88" s="599">
        <v>7</v>
      </c>
      <c r="F88" s="289">
        <v>34</v>
      </c>
      <c r="G88" s="611">
        <f>SUM(E88:F88)</f>
        <v>41</v>
      </c>
      <c r="H88" s="570">
        <v>1</v>
      </c>
      <c r="I88" s="289">
        <v>3</v>
      </c>
      <c r="J88" s="569">
        <f>SUM(H88:I88)</f>
        <v>4</v>
      </c>
      <c r="K88" s="599">
        <f t="shared" si="32"/>
        <v>8</v>
      </c>
      <c r="L88" s="289">
        <f t="shared" si="32"/>
        <v>41</v>
      </c>
      <c r="M88" s="611">
        <f t="shared" si="32"/>
        <v>49</v>
      </c>
      <c r="N88" s="570">
        <v>0</v>
      </c>
      <c r="O88" s="571">
        <v>0</v>
      </c>
      <c r="P88" s="570">
        <v>0</v>
      </c>
      <c r="Q88" s="571">
        <v>1</v>
      </c>
    </row>
    <row r="89" spans="1:17" ht="21" customHeight="1" x14ac:dyDescent="0.45">
      <c r="A89" s="572" t="s">
        <v>6</v>
      </c>
      <c r="B89" s="587">
        <f>SUM(B85:B88)</f>
        <v>1</v>
      </c>
      <c r="C89" s="630">
        <f t="shared" ref="C89:Q89" si="33">SUM(C85:C88)</f>
        <v>7</v>
      </c>
      <c r="D89" s="600">
        <f t="shared" si="33"/>
        <v>8</v>
      </c>
      <c r="E89" s="631">
        <f t="shared" si="33"/>
        <v>50</v>
      </c>
      <c r="F89" s="630">
        <f t="shared" si="33"/>
        <v>148</v>
      </c>
      <c r="G89" s="602">
        <f t="shared" si="33"/>
        <v>198</v>
      </c>
      <c r="H89" s="587">
        <f t="shared" si="33"/>
        <v>5</v>
      </c>
      <c r="I89" s="630">
        <f t="shared" si="33"/>
        <v>4</v>
      </c>
      <c r="J89" s="602">
        <f t="shared" si="33"/>
        <v>9</v>
      </c>
      <c r="K89" s="587">
        <f t="shared" si="33"/>
        <v>56</v>
      </c>
      <c r="L89" s="630">
        <f t="shared" si="33"/>
        <v>159</v>
      </c>
      <c r="M89" s="602">
        <f t="shared" si="33"/>
        <v>215</v>
      </c>
      <c r="N89" s="587">
        <f t="shared" si="33"/>
        <v>0</v>
      </c>
      <c r="O89" s="623">
        <f t="shared" si="33"/>
        <v>3</v>
      </c>
      <c r="P89" s="587">
        <f t="shared" si="33"/>
        <v>0</v>
      </c>
      <c r="Q89" s="632">
        <f t="shared" si="33"/>
        <v>14</v>
      </c>
    </row>
    <row r="90" spans="1:17" ht="21" customHeight="1" x14ac:dyDescent="0.45">
      <c r="A90" s="624" t="s">
        <v>288</v>
      </c>
      <c r="B90" s="207"/>
      <c r="C90" s="206"/>
      <c r="D90" s="566"/>
      <c r="E90" s="205"/>
      <c r="F90" s="206"/>
      <c r="G90" s="565"/>
      <c r="H90" s="207"/>
      <c r="I90" s="206"/>
      <c r="J90" s="566"/>
      <c r="K90" s="205"/>
      <c r="L90" s="206"/>
      <c r="M90" s="565"/>
      <c r="N90" s="208"/>
      <c r="O90" s="568"/>
      <c r="P90" s="208"/>
      <c r="Q90" s="568"/>
    </row>
    <row r="91" spans="1:17" ht="21" customHeight="1" x14ac:dyDescent="0.45">
      <c r="A91" s="622" t="s">
        <v>443</v>
      </c>
      <c r="B91" s="570">
        <v>0</v>
      </c>
      <c r="C91" s="206">
        <v>1</v>
      </c>
      <c r="D91" s="566">
        <f>SUM(B91:C91)</f>
        <v>1</v>
      </c>
      <c r="E91" s="205">
        <v>2</v>
      </c>
      <c r="F91" s="206">
        <v>27</v>
      </c>
      <c r="G91" s="565">
        <f>SUM(E91:F91)</f>
        <v>29</v>
      </c>
      <c r="H91" s="570">
        <v>1</v>
      </c>
      <c r="I91" s="289">
        <v>3</v>
      </c>
      <c r="J91" s="569">
        <f>SUM(H91:I91)</f>
        <v>4</v>
      </c>
      <c r="K91" s="599">
        <f>SUM(B91+E91+H91)</f>
        <v>3</v>
      </c>
      <c r="L91" s="289">
        <f>SUM(C91+F91+I91)</f>
        <v>31</v>
      </c>
      <c r="M91" s="611">
        <f>SUM(D91+G91+J91)</f>
        <v>34</v>
      </c>
      <c r="N91" s="570">
        <v>0</v>
      </c>
      <c r="O91" s="571">
        <v>0</v>
      </c>
      <c r="P91" s="570">
        <v>0</v>
      </c>
      <c r="Q91" s="571">
        <v>0</v>
      </c>
    </row>
    <row r="92" spans="1:17" ht="21" customHeight="1" thickBot="1" x14ac:dyDescent="0.5">
      <c r="A92" s="633" t="s">
        <v>6</v>
      </c>
      <c r="B92" s="249">
        <f t="shared" ref="B92:Q92" si="34">SUM(B91:B91)</f>
        <v>0</v>
      </c>
      <c r="C92" s="215">
        <f t="shared" si="34"/>
        <v>1</v>
      </c>
      <c r="D92" s="634">
        <f t="shared" si="34"/>
        <v>1</v>
      </c>
      <c r="E92" s="635">
        <f t="shared" si="34"/>
        <v>2</v>
      </c>
      <c r="F92" s="215">
        <f t="shared" si="34"/>
        <v>27</v>
      </c>
      <c r="G92" s="636">
        <f t="shared" si="34"/>
        <v>29</v>
      </c>
      <c r="H92" s="249">
        <f t="shared" si="34"/>
        <v>1</v>
      </c>
      <c r="I92" s="215">
        <f t="shared" si="34"/>
        <v>3</v>
      </c>
      <c r="J92" s="636">
        <f t="shared" si="34"/>
        <v>4</v>
      </c>
      <c r="K92" s="249">
        <f t="shared" si="34"/>
        <v>3</v>
      </c>
      <c r="L92" s="215">
        <f t="shared" si="34"/>
        <v>31</v>
      </c>
      <c r="M92" s="636">
        <f t="shared" si="34"/>
        <v>34</v>
      </c>
      <c r="N92" s="249">
        <f t="shared" si="34"/>
        <v>0</v>
      </c>
      <c r="O92" s="216">
        <f t="shared" si="34"/>
        <v>0</v>
      </c>
      <c r="P92" s="249">
        <f t="shared" si="34"/>
        <v>0</v>
      </c>
      <c r="Q92" s="637">
        <f t="shared" si="34"/>
        <v>0</v>
      </c>
    </row>
    <row r="93" spans="1:17" ht="21" customHeight="1" thickTop="1" thickBot="1" x14ac:dyDescent="0.5">
      <c r="A93" s="638" t="s">
        <v>79</v>
      </c>
      <c r="B93" s="639">
        <f t="shared" ref="B93:Q93" si="35">SUM(B17+B31+B44+B47+B55+B59+B73+B83+B89+B92)</f>
        <v>18</v>
      </c>
      <c r="C93" s="639">
        <f t="shared" si="35"/>
        <v>69</v>
      </c>
      <c r="D93" s="639">
        <f t="shared" si="35"/>
        <v>87</v>
      </c>
      <c r="E93" s="639">
        <f t="shared" si="35"/>
        <v>511</v>
      </c>
      <c r="F93" s="639">
        <f t="shared" si="35"/>
        <v>1621</v>
      </c>
      <c r="G93" s="639">
        <f t="shared" si="35"/>
        <v>2132</v>
      </c>
      <c r="H93" s="639">
        <f t="shared" si="35"/>
        <v>98</v>
      </c>
      <c r="I93" s="639">
        <f t="shared" si="35"/>
        <v>365</v>
      </c>
      <c r="J93" s="639">
        <f t="shared" si="35"/>
        <v>463</v>
      </c>
      <c r="K93" s="639">
        <f t="shared" si="35"/>
        <v>627</v>
      </c>
      <c r="L93" s="639">
        <f t="shared" si="35"/>
        <v>2055</v>
      </c>
      <c r="M93" s="639">
        <f t="shared" si="35"/>
        <v>2682</v>
      </c>
      <c r="N93" s="639">
        <f t="shared" si="35"/>
        <v>23</v>
      </c>
      <c r="O93" s="639">
        <f t="shared" si="35"/>
        <v>84</v>
      </c>
      <c r="P93" s="639">
        <f t="shared" si="35"/>
        <v>31</v>
      </c>
      <c r="Q93" s="362">
        <f t="shared" si="35"/>
        <v>162</v>
      </c>
    </row>
    <row r="94" spans="1:17" ht="21" customHeight="1" thickTop="1" x14ac:dyDescent="0.45">
      <c r="A94" s="640"/>
      <c r="B94" s="640"/>
      <c r="C94" s="640"/>
      <c r="D94" s="640"/>
      <c r="E94" s="640"/>
      <c r="F94" s="640"/>
      <c r="G94" s="640"/>
      <c r="H94" s="640"/>
      <c r="I94" s="640"/>
      <c r="J94" s="640"/>
      <c r="K94" s="640"/>
      <c r="L94" s="640"/>
      <c r="M94" s="640"/>
    </row>
    <row r="95" spans="1:17" ht="21" customHeight="1" x14ac:dyDescent="0.45">
      <c r="A95" s="640"/>
      <c r="B95" s="640"/>
      <c r="C95" s="640"/>
      <c r="D95" s="640"/>
      <c r="E95" s="640"/>
      <c r="F95" s="640"/>
      <c r="G95" s="640"/>
      <c r="H95" s="640"/>
      <c r="I95" s="640"/>
      <c r="J95" s="640"/>
      <c r="K95" s="640"/>
      <c r="L95" s="640"/>
      <c r="M95" s="640"/>
    </row>
    <row r="96" spans="1:17" ht="21" customHeight="1" x14ac:dyDescent="0.45">
      <c r="A96" s="640"/>
      <c r="B96" s="640"/>
      <c r="C96" s="640"/>
      <c r="D96" s="640"/>
      <c r="E96" s="640"/>
      <c r="F96" s="640"/>
      <c r="G96" s="640"/>
      <c r="H96" s="640"/>
      <c r="I96" s="640"/>
      <c r="J96" s="640"/>
      <c r="K96" s="640"/>
      <c r="L96" s="640"/>
      <c r="M96" s="640"/>
    </row>
    <row r="97" spans="1:13" ht="21" customHeight="1" x14ac:dyDescent="0.45">
      <c r="A97" s="640"/>
      <c r="B97" s="640"/>
      <c r="C97" s="640"/>
      <c r="D97" s="640"/>
      <c r="E97" s="640"/>
      <c r="F97" s="640"/>
      <c r="G97" s="640"/>
      <c r="H97" s="640"/>
      <c r="I97" s="640"/>
      <c r="J97" s="640"/>
      <c r="K97" s="640"/>
      <c r="L97" s="640"/>
      <c r="M97" s="640"/>
    </row>
    <row r="98" spans="1:13" ht="21" customHeight="1" x14ac:dyDescent="0.45">
      <c r="A98" s="640"/>
      <c r="B98" s="640"/>
      <c r="C98" s="640"/>
      <c r="D98" s="640"/>
      <c r="E98" s="640"/>
      <c r="F98" s="640"/>
      <c r="G98" s="640"/>
      <c r="H98" s="640"/>
      <c r="I98" s="640"/>
      <c r="J98" s="640"/>
      <c r="K98" s="640"/>
      <c r="L98" s="640"/>
      <c r="M98" s="640"/>
    </row>
    <row r="99" spans="1:13" ht="21" customHeight="1" x14ac:dyDescent="0.45">
      <c r="A99" s="640"/>
      <c r="B99" s="640"/>
      <c r="C99" s="640"/>
      <c r="D99" s="640"/>
      <c r="E99" s="640"/>
      <c r="F99" s="640"/>
      <c r="G99" s="640"/>
      <c r="H99" s="640"/>
      <c r="I99" s="640"/>
      <c r="J99" s="640"/>
      <c r="K99" s="640"/>
      <c r="L99" s="640"/>
      <c r="M99" s="640"/>
    </row>
    <row r="100" spans="1:13" ht="21" customHeight="1" x14ac:dyDescent="0.45">
      <c r="A100" s="640"/>
      <c r="B100" s="640"/>
      <c r="C100" s="640"/>
      <c r="D100" s="640"/>
      <c r="E100" s="640"/>
      <c r="F100" s="640"/>
      <c r="G100" s="640"/>
      <c r="H100" s="640"/>
      <c r="I100" s="640"/>
      <c r="J100" s="640"/>
      <c r="K100" s="640"/>
      <c r="L100" s="640"/>
      <c r="M100" s="640"/>
    </row>
    <row r="101" spans="1:13" ht="21" customHeight="1" x14ac:dyDescent="0.45">
      <c r="A101" s="640"/>
      <c r="B101" s="640"/>
      <c r="C101" s="640"/>
      <c r="D101" s="640"/>
      <c r="E101" s="640"/>
      <c r="F101" s="640"/>
      <c r="G101" s="640"/>
      <c r="H101" s="640"/>
      <c r="I101" s="640"/>
      <c r="J101" s="640"/>
      <c r="K101" s="640"/>
      <c r="L101" s="640"/>
      <c r="M101" s="640"/>
    </row>
    <row r="102" spans="1:13" ht="21" customHeight="1" x14ac:dyDescent="0.45">
      <c r="A102" s="640"/>
      <c r="B102" s="640"/>
      <c r="C102" s="640"/>
      <c r="D102" s="640"/>
      <c r="E102" s="640"/>
      <c r="F102" s="640"/>
      <c r="G102" s="640"/>
      <c r="H102" s="640"/>
      <c r="I102" s="640"/>
      <c r="J102" s="640"/>
      <c r="K102" s="640"/>
      <c r="L102" s="640"/>
      <c r="M102" s="640"/>
    </row>
    <row r="103" spans="1:13" ht="21" customHeight="1" x14ac:dyDescent="0.45">
      <c r="A103" s="640"/>
      <c r="B103" s="640"/>
      <c r="C103" s="640"/>
      <c r="D103" s="640"/>
      <c r="E103" s="640"/>
      <c r="F103" s="640"/>
      <c r="G103" s="640"/>
      <c r="H103" s="640"/>
      <c r="I103" s="640"/>
      <c r="J103" s="640"/>
      <c r="K103" s="640"/>
      <c r="L103" s="640"/>
      <c r="M103" s="640"/>
    </row>
    <row r="104" spans="1:13" ht="21" customHeight="1" x14ac:dyDescent="0.45">
      <c r="A104" s="640"/>
      <c r="B104" s="640"/>
      <c r="C104" s="640"/>
      <c r="D104" s="640"/>
      <c r="E104" s="640"/>
      <c r="F104" s="640"/>
      <c r="G104" s="640"/>
      <c r="H104" s="640"/>
      <c r="I104" s="640"/>
      <c r="J104" s="640"/>
      <c r="K104" s="640"/>
      <c r="L104" s="640"/>
      <c r="M104" s="640"/>
    </row>
    <row r="105" spans="1:13" ht="21" customHeight="1" x14ac:dyDescent="0.45">
      <c r="A105" s="640"/>
      <c r="B105" s="640"/>
      <c r="C105" s="640"/>
      <c r="D105" s="640"/>
      <c r="E105" s="640"/>
      <c r="F105" s="640"/>
      <c r="G105" s="640"/>
      <c r="H105" s="640"/>
      <c r="I105" s="640"/>
      <c r="J105" s="640"/>
      <c r="K105" s="640"/>
      <c r="L105" s="640"/>
      <c r="M105" s="640"/>
    </row>
    <row r="106" spans="1:13" ht="21" customHeight="1" x14ac:dyDescent="0.45">
      <c r="A106" s="640"/>
      <c r="B106" s="640"/>
      <c r="C106" s="640"/>
      <c r="D106" s="640"/>
      <c r="E106" s="640"/>
      <c r="F106" s="640"/>
      <c r="G106" s="640"/>
      <c r="H106" s="640"/>
      <c r="I106" s="640"/>
      <c r="J106" s="640"/>
      <c r="K106" s="640"/>
      <c r="L106" s="640"/>
      <c r="M106" s="640"/>
    </row>
    <row r="107" spans="1:13" ht="21" customHeight="1" x14ac:dyDescent="0.45">
      <c r="A107" s="640"/>
      <c r="B107" s="640"/>
      <c r="C107" s="640"/>
      <c r="D107" s="640"/>
      <c r="E107" s="640"/>
      <c r="F107" s="640"/>
      <c r="G107" s="640"/>
      <c r="H107" s="640"/>
      <c r="I107" s="640"/>
      <c r="J107" s="640"/>
      <c r="K107" s="640"/>
      <c r="L107" s="640"/>
      <c r="M107" s="640"/>
    </row>
    <row r="108" spans="1:13" ht="21" customHeight="1" x14ac:dyDescent="0.45">
      <c r="A108" s="640"/>
      <c r="B108" s="640"/>
      <c r="C108" s="640"/>
      <c r="D108" s="640"/>
      <c r="E108" s="640"/>
      <c r="F108" s="640"/>
      <c r="G108" s="640"/>
      <c r="H108" s="640"/>
      <c r="I108" s="640"/>
      <c r="J108" s="640"/>
      <c r="K108" s="640"/>
      <c r="L108" s="640"/>
      <c r="M108" s="640"/>
    </row>
    <row r="109" spans="1:13" ht="21" customHeight="1" x14ac:dyDescent="0.45">
      <c r="A109" s="640"/>
      <c r="B109" s="640"/>
      <c r="C109" s="640"/>
      <c r="D109" s="640"/>
      <c r="E109" s="640"/>
      <c r="F109" s="640"/>
      <c r="G109" s="640"/>
      <c r="H109" s="640"/>
      <c r="I109" s="640"/>
      <c r="J109" s="640"/>
      <c r="K109" s="640"/>
      <c r="L109" s="640"/>
      <c r="M109" s="640"/>
    </row>
    <row r="110" spans="1:13" ht="21" customHeight="1" x14ac:dyDescent="0.45">
      <c r="A110" s="640"/>
      <c r="B110" s="640"/>
      <c r="C110" s="640"/>
      <c r="D110" s="640"/>
      <c r="E110" s="640"/>
      <c r="F110" s="640"/>
      <c r="G110" s="640"/>
      <c r="H110" s="640"/>
      <c r="I110" s="640"/>
      <c r="J110" s="640"/>
      <c r="K110" s="640"/>
      <c r="L110" s="640"/>
      <c r="M110" s="640"/>
    </row>
    <row r="111" spans="1:13" ht="21" customHeight="1" x14ac:dyDescent="0.45">
      <c r="A111" s="641" t="s">
        <v>260</v>
      </c>
      <c r="B111" s="641"/>
      <c r="C111" s="641"/>
      <c r="D111" s="641"/>
      <c r="E111" s="641"/>
      <c r="F111" s="641"/>
      <c r="G111" s="641"/>
      <c r="H111" s="641"/>
      <c r="I111" s="641"/>
      <c r="J111" s="641"/>
      <c r="K111" s="641"/>
      <c r="L111" s="641"/>
      <c r="M111" s="641"/>
    </row>
    <row r="112" spans="1:13" ht="21" customHeight="1" x14ac:dyDescent="0.45">
      <c r="A112" s="770" t="s">
        <v>444</v>
      </c>
      <c r="B112" s="770"/>
      <c r="C112" s="770"/>
      <c r="D112" s="770"/>
      <c r="E112" s="770"/>
      <c r="F112" s="770"/>
      <c r="G112" s="770"/>
      <c r="H112" s="770"/>
      <c r="I112" s="770"/>
      <c r="J112" s="770"/>
      <c r="K112" s="770"/>
      <c r="L112" s="770"/>
      <c r="M112" s="770"/>
    </row>
    <row r="113" spans="1:13" ht="21" customHeight="1" x14ac:dyDescent="0.45">
      <c r="A113" s="642"/>
      <c r="B113" s="642"/>
      <c r="C113" s="642"/>
      <c r="D113" s="642"/>
      <c r="E113" s="642"/>
      <c r="F113" s="642"/>
      <c r="G113" s="642"/>
      <c r="H113" s="642"/>
      <c r="I113" s="642"/>
      <c r="J113" s="642"/>
      <c r="K113" s="642"/>
      <c r="L113" s="642"/>
      <c r="M113" s="642" t="s">
        <v>381</v>
      </c>
    </row>
    <row r="114" spans="1:13" ht="21" customHeight="1" x14ac:dyDescent="0.45">
      <c r="A114" s="766" t="s">
        <v>73</v>
      </c>
      <c r="B114" s="774" t="s">
        <v>384</v>
      </c>
      <c r="C114" s="775"/>
      <c r="D114" s="776"/>
      <c r="E114" s="774" t="s">
        <v>385</v>
      </c>
      <c r="F114" s="775"/>
      <c r="G114" s="776"/>
      <c r="H114" s="774" t="s">
        <v>386</v>
      </c>
      <c r="I114" s="775"/>
      <c r="J114" s="776"/>
      <c r="K114" s="644" t="s">
        <v>6</v>
      </c>
      <c r="L114" s="644"/>
      <c r="M114" s="644"/>
    </row>
    <row r="115" spans="1:13" ht="21" customHeight="1" x14ac:dyDescent="0.45">
      <c r="A115" s="777"/>
      <c r="B115" s="645" t="s">
        <v>4</v>
      </c>
      <c r="C115" s="646" t="s">
        <v>5</v>
      </c>
      <c r="D115" s="643" t="s">
        <v>6</v>
      </c>
      <c r="E115" s="647" t="s">
        <v>4</v>
      </c>
      <c r="F115" s="646" t="s">
        <v>5</v>
      </c>
      <c r="G115" s="648" t="s">
        <v>6</v>
      </c>
      <c r="H115" s="645" t="s">
        <v>4</v>
      </c>
      <c r="I115" s="646" t="s">
        <v>5</v>
      </c>
      <c r="J115" s="649" t="s">
        <v>6</v>
      </c>
      <c r="K115" s="645" t="s">
        <v>4</v>
      </c>
      <c r="L115" s="646" t="s">
        <v>5</v>
      </c>
      <c r="M115" s="649" t="s">
        <v>6</v>
      </c>
    </row>
    <row r="116" spans="1:13" ht="21" customHeight="1" x14ac:dyDescent="0.45">
      <c r="A116" s="650" t="s">
        <v>63</v>
      </c>
      <c r="B116" s="651"/>
      <c r="C116" s="652"/>
      <c r="D116" s="653"/>
      <c r="E116" s="654"/>
      <c r="F116" s="652"/>
      <c r="G116" s="655"/>
      <c r="H116" s="651"/>
      <c r="I116" s="652"/>
      <c r="J116" s="653"/>
      <c r="K116" s="651"/>
      <c r="L116" s="652"/>
      <c r="M116" s="653"/>
    </row>
    <row r="117" spans="1:13" ht="21" customHeight="1" x14ac:dyDescent="0.45">
      <c r="A117" s="200" t="s">
        <v>445</v>
      </c>
      <c r="B117" s="207">
        <v>3</v>
      </c>
      <c r="C117" s="206">
        <v>0</v>
      </c>
      <c r="D117" s="566">
        <f>SUM(B117:C117)</f>
        <v>3</v>
      </c>
      <c r="E117" s="205">
        <v>1</v>
      </c>
      <c r="F117" s="206">
        <v>1</v>
      </c>
      <c r="G117" s="565">
        <f>SUM(E117:F117)</f>
        <v>2</v>
      </c>
      <c r="H117" s="207">
        <v>1</v>
      </c>
      <c r="I117" s="206">
        <v>6</v>
      </c>
      <c r="J117" s="566">
        <f>SUM(H117:I117)</f>
        <v>7</v>
      </c>
      <c r="K117" s="207">
        <f>SUM(B117+E117+H117)</f>
        <v>5</v>
      </c>
      <c r="L117" s="206">
        <f>SUM(C117+F117+I117)</f>
        <v>7</v>
      </c>
      <c r="M117" s="566">
        <f>SUM(D117+G117+J117)</f>
        <v>12</v>
      </c>
    </row>
    <row r="118" spans="1:13" ht="21" customHeight="1" x14ac:dyDescent="0.45">
      <c r="A118" s="200" t="s">
        <v>446</v>
      </c>
      <c r="B118" s="207">
        <v>1</v>
      </c>
      <c r="C118" s="206">
        <v>2</v>
      </c>
      <c r="D118" s="566">
        <f t="shared" ref="D118:D126" si="36">SUM(B118:C118)</f>
        <v>3</v>
      </c>
      <c r="E118" s="205">
        <v>16</v>
      </c>
      <c r="F118" s="206">
        <v>20</v>
      </c>
      <c r="G118" s="565">
        <f t="shared" ref="G118:G126" si="37">SUM(E118:F118)</f>
        <v>36</v>
      </c>
      <c r="H118" s="207">
        <v>0</v>
      </c>
      <c r="I118" s="206">
        <v>1</v>
      </c>
      <c r="J118" s="566">
        <f t="shared" ref="J118:J126" si="38">SUM(H118:I118)</f>
        <v>1</v>
      </c>
      <c r="K118" s="207">
        <f t="shared" ref="K118:M126" si="39">SUM(B118+E118+H118)</f>
        <v>17</v>
      </c>
      <c r="L118" s="206">
        <f t="shared" si="39"/>
        <v>23</v>
      </c>
      <c r="M118" s="566">
        <f t="shared" si="39"/>
        <v>40</v>
      </c>
    </row>
    <row r="119" spans="1:13" ht="21" customHeight="1" x14ac:dyDescent="0.45">
      <c r="A119" s="200" t="s">
        <v>447</v>
      </c>
      <c r="B119" s="207">
        <v>0</v>
      </c>
      <c r="C119" s="206">
        <v>2</v>
      </c>
      <c r="D119" s="566">
        <f t="shared" si="36"/>
        <v>2</v>
      </c>
      <c r="E119" s="205">
        <v>0</v>
      </c>
      <c r="F119" s="206">
        <v>1</v>
      </c>
      <c r="G119" s="565">
        <f t="shared" si="37"/>
        <v>1</v>
      </c>
      <c r="H119" s="207">
        <v>0</v>
      </c>
      <c r="I119" s="206">
        <v>2</v>
      </c>
      <c r="J119" s="566">
        <f t="shared" si="38"/>
        <v>2</v>
      </c>
      <c r="K119" s="207">
        <f t="shared" si="39"/>
        <v>0</v>
      </c>
      <c r="L119" s="206">
        <f t="shared" si="39"/>
        <v>5</v>
      </c>
      <c r="M119" s="656">
        <f t="shared" si="39"/>
        <v>5</v>
      </c>
    </row>
    <row r="120" spans="1:13" ht="21" customHeight="1" x14ac:dyDescent="0.45">
      <c r="A120" s="200" t="s">
        <v>448</v>
      </c>
      <c r="B120" s="207">
        <v>1</v>
      </c>
      <c r="C120" s="206">
        <v>0</v>
      </c>
      <c r="D120" s="566">
        <f t="shared" si="36"/>
        <v>1</v>
      </c>
      <c r="E120" s="205">
        <v>0</v>
      </c>
      <c r="F120" s="206">
        <v>0</v>
      </c>
      <c r="G120" s="565">
        <f t="shared" si="37"/>
        <v>0</v>
      </c>
      <c r="H120" s="207">
        <v>0</v>
      </c>
      <c r="I120" s="206">
        <v>0</v>
      </c>
      <c r="J120" s="566">
        <f t="shared" si="38"/>
        <v>0</v>
      </c>
      <c r="K120" s="207">
        <f t="shared" si="39"/>
        <v>1</v>
      </c>
      <c r="L120" s="206">
        <f t="shared" si="39"/>
        <v>0</v>
      </c>
      <c r="M120" s="656">
        <f t="shared" si="39"/>
        <v>1</v>
      </c>
    </row>
    <row r="121" spans="1:13" ht="21" customHeight="1" x14ac:dyDescent="0.45">
      <c r="A121" s="200" t="s">
        <v>449</v>
      </c>
      <c r="B121" s="207">
        <v>0</v>
      </c>
      <c r="C121" s="206">
        <v>0</v>
      </c>
      <c r="D121" s="566">
        <f t="shared" si="36"/>
        <v>0</v>
      </c>
      <c r="E121" s="205">
        <v>0</v>
      </c>
      <c r="F121" s="206">
        <v>0</v>
      </c>
      <c r="G121" s="565">
        <f t="shared" si="37"/>
        <v>0</v>
      </c>
      <c r="H121" s="207">
        <v>2</v>
      </c>
      <c r="I121" s="206">
        <v>2</v>
      </c>
      <c r="J121" s="566">
        <f t="shared" si="38"/>
        <v>4</v>
      </c>
      <c r="K121" s="207">
        <f t="shared" si="39"/>
        <v>2</v>
      </c>
      <c r="L121" s="206">
        <f t="shared" si="39"/>
        <v>2</v>
      </c>
      <c r="M121" s="566">
        <f t="shared" si="39"/>
        <v>4</v>
      </c>
    </row>
    <row r="122" spans="1:13" ht="21" customHeight="1" x14ac:dyDescent="0.45">
      <c r="A122" s="200" t="s">
        <v>450</v>
      </c>
      <c r="B122" s="207">
        <v>2</v>
      </c>
      <c r="C122" s="206">
        <v>0</v>
      </c>
      <c r="D122" s="566">
        <f t="shared" si="36"/>
        <v>2</v>
      </c>
      <c r="E122" s="205">
        <v>1</v>
      </c>
      <c r="F122" s="206">
        <v>2</v>
      </c>
      <c r="G122" s="565">
        <f t="shared" si="37"/>
        <v>3</v>
      </c>
      <c r="H122" s="207">
        <v>0</v>
      </c>
      <c r="I122" s="206">
        <v>0</v>
      </c>
      <c r="J122" s="566">
        <f t="shared" si="38"/>
        <v>0</v>
      </c>
      <c r="K122" s="207">
        <f t="shared" si="39"/>
        <v>3</v>
      </c>
      <c r="L122" s="206">
        <f t="shared" si="39"/>
        <v>2</v>
      </c>
      <c r="M122" s="566">
        <f t="shared" si="39"/>
        <v>5</v>
      </c>
    </row>
    <row r="123" spans="1:13" ht="21" customHeight="1" x14ac:dyDescent="0.45">
      <c r="A123" s="200" t="s">
        <v>451</v>
      </c>
      <c r="B123" s="207">
        <v>0</v>
      </c>
      <c r="C123" s="206">
        <v>0</v>
      </c>
      <c r="D123" s="566">
        <f t="shared" si="36"/>
        <v>0</v>
      </c>
      <c r="E123" s="205">
        <v>1</v>
      </c>
      <c r="F123" s="206">
        <v>0</v>
      </c>
      <c r="G123" s="565">
        <f t="shared" si="37"/>
        <v>1</v>
      </c>
      <c r="H123" s="207">
        <v>1</v>
      </c>
      <c r="I123" s="206">
        <v>0</v>
      </c>
      <c r="J123" s="566">
        <f t="shared" si="38"/>
        <v>1</v>
      </c>
      <c r="K123" s="207">
        <f t="shared" si="39"/>
        <v>2</v>
      </c>
      <c r="L123" s="206">
        <f t="shared" si="39"/>
        <v>0</v>
      </c>
      <c r="M123" s="566">
        <f t="shared" si="39"/>
        <v>2</v>
      </c>
    </row>
    <row r="124" spans="1:13" ht="21" customHeight="1" x14ac:dyDescent="0.45">
      <c r="A124" s="200" t="s">
        <v>452</v>
      </c>
      <c r="B124" s="207">
        <v>0</v>
      </c>
      <c r="C124" s="206">
        <v>0</v>
      </c>
      <c r="D124" s="566">
        <f t="shared" si="36"/>
        <v>0</v>
      </c>
      <c r="E124" s="205">
        <v>2</v>
      </c>
      <c r="F124" s="206">
        <v>0</v>
      </c>
      <c r="G124" s="565">
        <f t="shared" si="37"/>
        <v>2</v>
      </c>
      <c r="H124" s="207">
        <v>0</v>
      </c>
      <c r="I124" s="206">
        <v>2</v>
      </c>
      <c r="J124" s="566">
        <f t="shared" si="38"/>
        <v>2</v>
      </c>
      <c r="K124" s="207">
        <f t="shared" si="39"/>
        <v>2</v>
      </c>
      <c r="L124" s="206">
        <f t="shared" si="39"/>
        <v>2</v>
      </c>
      <c r="M124" s="566">
        <f t="shared" si="39"/>
        <v>4</v>
      </c>
    </row>
    <row r="125" spans="1:13" ht="21" customHeight="1" x14ac:dyDescent="0.45">
      <c r="A125" s="200" t="s">
        <v>453</v>
      </c>
      <c r="B125" s="207">
        <v>2</v>
      </c>
      <c r="C125" s="206">
        <v>1</v>
      </c>
      <c r="D125" s="566">
        <f t="shared" si="36"/>
        <v>3</v>
      </c>
      <c r="E125" s="205">
        <v>1</v>
      </c>
      <c r="F125" s="206">
        <v>9</v>
      </c>
      <c r="G125" s="565">
        <f t="shared" si="37"/>
        <v>10</v>
      </c>
      <c r="H125" s="207">
        <v>0</v>
      </c>
      <c r="I125" s="206">
        <v>4</v>
      </c>
      <c r="J125" s="566">
        <f t="shared" si="38"/>
        <v>4</v>
      </c>
      <c r="K125" s="207">
        <f t="shared" si="39"/>
        <v>3</v>
      </c>
      <c r="L125" s="206">
        <f t="shared" si="39"/>
        <v>14</v>
      </c>
      <c r="M125" s="566">
        <f t="shared" si="39"/>
        <v>17</v>
      </c>
    </row>
    <row r="126" spans="1:13" ht="21" customHeight="1" x14ac:dyDescent="0.45">
      <c r="A126" s="598" t="s">
        <v>454</v>
      </c>
      <c r="B126" s="570">
        <v>0</v>
      </c>
      <c r="C126" s="289">
        <v>0</v>
      </c>
      <c r="D126" s="569">
        <f t="shared" si="36"/>
        <v>0</v>
      </c>
      <c r="E126" s="599">
        <v>0</v>
      </c>
      <c r="F126" s="289">
        <v>0</v>
      </c>
      <c r="G126" s="611">
        <f t="shared" si="37"/>
        <v>0</v>
      </c>
      <c r="H126" s="570">
        <v>1</v>
      </c>
      <c r="I126" s="289">
        <v>1</v>
      </c>
      <c r="J126" s="569">
        <f t="shared" si="38"/>
        <v>2</v>
      </c>
      <c r="K126" s="570">
        <f t="shared" si="39"/>
        <v>1</v>
      </c>
      <c r="L126" s="289">
        <f t="shared" si="39"/>
        <v>1</v>
      </c>
      <c r="M126" s="569">
        <f t="shared" si="39"/>
        <v>2</v>
      </c>
    </row>
    <row r="127" spans="1:13" ht="21" customHeight="1" x14ac:dyDescent="0.45">
      <c r="A127" s="586" t="s">
        <v>6</v>
      </c>
      <c r="B127" s="587">
        <f t="shared" ref="B127:M127" si="40">SUM(B117:B126)</f>
        <v>9</v>
      </c>
      <c r="C127" s="630">
        <f t="shared" si="40"/>
        <v>5</v>
      </c>
      <c r="D127" s="600">
        <f t="shared" si="40"/>
        <v>14</v>
      </c>
      <c r="E127" s="631">
        <f t="shared" si="40"/>
        <v>22</v>
      </c>
      <c r="F127" s="630">
        <f t="shared" si="40"/>
        <v>33</v>
      </c>
      <c r="G127" s="602">
        <f t="shared" si="40"/>
        <v>55</v>
      </c>
      <c r="H127" s="587">
        <f t="shared" si="40"/>
        <v>5</v>
      </c>
      <c r="I127" s="630">
        <f t="shared" si="40"/>
        <v>18</v>
      </c>
      <c r="J127" s="602">
        <f t="shared" si="40"/>
        <v>23</v>
      </c>
      <c r="K127" s="587">
        <f t="shared" si="40"/>
        <v>36</v>
      </c>
      <c r="L127" s="630">
        <f t="shared" si="40"/>
        <v>56</v>
      </c>
      <c r="M127" s="602">
        <f t="shared" si="40"/>
        <v>92</v>
      </c>
    </row>
    <row r="128" spans="1:13" ht="21" customHeight="1" x14ac:dyDescent="0.45">
      <c r="A128" s="650" t="s">
        <v>62</v>
      </c>
      <c r="B128" s="651"/>
      <c r="C128" s="652"/>
      <c r="D128" s="657"/>
      <c r="E128" s="654"/>
      <c r="F128" s="652"/>
      <c r="G128" s="658"/>
      <c r="H128" s="651"/>
      <c r="I128" s="652"/>
      <c r="J128" s="657"/>
      <c r="K128" s="651"/>
      <c r="L128" s="652"/>
      <c r="M128" s="657"/>
    </row>
    <row r="129" spans="1:13" ht="21" customHeight="1" x14ac:dyDescent="0.45">
      <c r="A129" s="200" t="s">
        <v>455</v>
      </c>
      <c r="B129" s="207">
        <v>1</v>
      </c>
      <c r="C129" s="206">
        <v>0</v>
      </c>
      <c r="D129" s="566">
        <f>SUM(B129:C129)</f>
        <v>1</v>
      </c>
      <c r="E129" s="205">
        <v>2</v>
      </c>
      <c r="F129" s="206">
        <v>0</v>
      </c>
      <c r="G129" s="565">
        <f>SUM(E129:F129)</f>
        <v>2</v>
      </c>
      <c r="H129" s="207">
        <v>0</v>
      </c>
      <c r="I129" s="206">
        <v>1</v>
      </c>
      <c r="J129" s="566">
        <f>SUM(H129:I129)</f>
        <v>1</v>
      </c>
      <c r="K129" s="207">
        <f t="shared" ref="K129:M132" si="41">SUM(B129+E129+H129)</f>
        <v>3</v>
      </c>
      <c r="L129" s="206">
        <f t="shared" si="41"/>
        <v>1</v>
      </c>
      <c r="M129" s="566">
        <f t="shared" si="41"/>
        <v>4</v>
      </c>
    </row>
    <row r="130" spans="1:13" ht="21" customHeight="1" x14ac:dyDescent="0.45">
      <c r="A130" s="200" t="s">
        <v>456</v>
      </c>
      <c r="B130" s="207">
        <v>0</v>
      </c>
      <c r="C130" s="206">
        <v>1</v>
      </c>
      <c r="D130" s="566">
        <f>SUM(B130:C130)</f>
        <v>1</v>
      </c>
      <c r="E130" s="205">
        <v>1</v>
      </c>
      <c r="F130" s="206">
        <v>0</v>
      </c>
      <c r="G130" s="565">
        <f>SUM(E130:F130)</f>
        <v>1</v>
      </c>
      <c r="H130" s="207">
        <v>2</v>
      </c>
      <c r="I130" s="206">
        <v>1</v>
      </c>
      <c r="J130" s="566">
        <f>SUM(H130:I130)</f>
        <v>3</v>
      </c>
      <c r="K130" s="207">
        <f t="shared" si="41"/>
        <v>3</v>
      </c>
      <c r="L130" s="206">
        <f t="shared" si="41"/>
        <v>2</v>
      </c>
      <c r="M130" s="566">
        <f t="shared" si="41"/>
        <v>5</v>
      </c>
    </row>
    <row r="131" spans="1:13" ht="21" customHeight="1" x14ac:dyDescent="0.45">
      <c r="A131" s="200" t="s">
        <v>457</v>
      </c>
      <c r="B131" s="207">
        <v>0</v>
      </c>
      <c r="C131" s="206">
        <v>2</v>
      </c>
      <c r="D131" s="566">
        <f>SUM(B131:C131)</f>
        <v>2</v>
      </c>
      <c r="E131" s="205">
        <v>0</v>
      </c>
      <c r="F131" s="206">
        <v>0</v>
      </c>
      <c r="G131" s="565">
        <f>SUM(E131:F131)</f>
        <v>0</v>
      </c>
      <c r="H131" s="207">
        <v>0</v>
      </c>
      <c r="I131" s="206">
        <v>0</v>
      </c>
      <c r="J131" s="566">
        <f>SUM(H131:I131)</f>
        <v>0</v>
      </c>
      <c r="K131" s="207">
        <f t="shared" si="41"/>
        <v>0</v>
      </c>
      <c r="L131" s="206">
        <f t="shared" si="41"/>
        <v>2</v>
      </c>
      <c r="M131" s="566">
        <f t="shared" si="41"/>
        <v>2</v>
      </c>
    </row>
    <row r="132" spans="1:13" ht="21" customHeight="1" x14ac:dyDescent="0.45">
      <c r="A132" s="598" t="s">
        <v>458</v>
      </c>
      <c r="B132" s="659">
        <v>0</v>
      </c>
      <c r="C132" s="289">
        <v>1</v>
      </c>
      <c r="D132" s="569">
        <f>SUM(B132:C132)</f>
        <v>1</v>
      </c>
      <c r="E132" s="619">
        <v>0</v>
      </c>
      <c r="F132" s="289">
        <v>0</v>
      </c>
      <c r="G132" s="611">
        <f>SUM(E132:F132)</f>
        <v>0</v>
      </c>
      <c r="H132" s="659">
        <v>0</v>
      </c>
      <c r="I132" s="289">
        <v>0</v>
      </c>
      <c r="J132" s="569">
        <f>SUM(H132:I132)</f>
        <v>0</v>
      </c>
      <c r="K132" s="570">
        <f t="shared" si="41"/>
        <v>0</v>
      </c>
      <c r="L132" s="289">
        <f t="shared" si="41"/>
        <v>1</v>
      </c>
      <c r="M132" s="569">
        <f t="shared" si="41"/>
        <v>1</v>
      </c>
    </row>
    <row r="133" spans="1:13" ht="21" customHeight="1" x14ac:dyDescent="0.45">
      <c r="A133" s="586" t="s">
        <v>6</v>
      </c>
      <c r="B133" s="587">
        <f t="shared" ref="B133:M133" si="42">SUM(B129:B132)</f>
        <v>1</v>
      </c>
      <c r="C133" s="630">
        <f t="shared" si="42"/>
        <v>4</v>
      </c>
      <c r="D133" s="600">
        <f t="shared" si="42"/>
        <v>5</v>
      </c>
      <c r="E133" s="631">
        <f t="shared" si="42"/>
        <v>3</v>
      </c>
      <c r="F133" s="630">
        <f t="shared" si="42"/>
        <v>0</v>
      </c>
      <c r="G133" s="602">
        <f t="shared" si="42"/>
        <v>3</v>
      </c>
      <c r="H133" s="587">
        <f t="shared" si="42"/>
        <v>2</v>
      </c>
      <c r="I133" s="630">
        <f t="shared" si="42"/>
        <v>2</v>
      </c>
      <c r="J133" s="602">
        <f t="shared" si="42"/>
        <v>4</v>
      </c>
      <c r="K133" s="587">
        <f t="shared" si="42"/>
        <v>6</v>
      </c>
      <c r="L133" s="630">
        <f t="shared" si="42"/>
        <v>6</v>
      </c>
      <c r="M133" s="602">
        <f t="shared" si="42"/>
        <v>12</v>
      </c>
    </row>
    <row r="134" spans="1:13" ht="21" customHeight="1" x14ac:dyDescent="0.45">
      <c r="A134" s="660" t="s">
        <v>67</v>
      </c>
      <c r="B134" s="661"/>
      <c r="C134" s="662"/>
      <c r="D134" s="663"/>
      <c r="E134" s="664"/>
      <c r="F134" s="662"/>
      <c r="G134" s="628"/>
      <c r="H134" s="661"/>
      <c r="I134" s="662"/>
      <c r="J134" s="628"/>
      <c r="K134" s="661"/>
      <c r="L134" s="662"/>
      <c r="M134" s="665"/>
    </row>
    <row r="135" spans="1:13" ht="21" customHeight="1" x14ac:dyDescent="0.45">
      <c r="A135" s="555" t="s">
        <v>459</v>
      </c>
      <c r="B135" s="601">
        <v>1</v>
      </c>
      <c r="C135" s="211">
        <v>1</v>
      </c>
      <c r="D135" s="666">
        <f>SUM(B135:C135)</f>
        <v>2</v>
      </c>
      <c r="E135" s="212">
        <v>0</v>
      </c>
      <c r="F135" s="211">
        <v>6</v>
      </c>
      <c r="G135" s="667">
        <f>SUM(E135:F135)</f>
        <v>6</v>
      </c>
      <c r="H135" s="601">
        <v>1</v>
      </c>
      <c r="I135" s="211">
        <v>2</v>
      </c>
      <c r="J135" s="666">
        <f>SUM(H135:I135)</f>
        <v>3</v>
      </c>
      <c r="K135" s="668">
        <f>SUM(B135+E135+H135)</f>
        <v>2</v>
      </c>
      <c r="L135" s="669">
        <f>SUM(C135+F135+I135)</f>
        <v>9</v>
      </c>
      <c r="M135" s="666">
        <f>SUM(D135+G135+J135)</f>
        <v>11</v>
      </c>
    </row>
    <row r="136" spans="1:13" ht="21" customHeight="1" x14ac:dyDescent="0.45">
      <c r="A136" s="586" t="s">
        <v>6</v>
      </c>
      <c r="B136" s="587">
        <f t="shared" ref="B136:M136" si="43">SUM(B135)</f>
        <v>1</v>
      </c>
      <c r="C136" s="630">
        <f t="shared" si="43"/>
        <v>1</v>
      </c>
      <c r="D136" s="600">
        <f t="shared" si="43"/>
        <v>2</v>
      </c>
      <c r="E136" s="631">
        <f t="shared" si="43"/>
        <v>0</v>
      </c>
      <c r="F136" s="630">
        <f t="shared" si="43"/>
        <v>6</v>
      </c>
      <c r="G136" s="602">
        <f t="shared" si="43"/>
        <v>6</v>
      </c>
      <c r="H136" s="587">
        <f t="shared" si="43"/>
        <v>1</v>
      </c>
      <c r="I136" s="630">
        <f t="shared" si="43"/>
        <v>2</v>
      </c>
      <c r="J136" s="602">
        <f t="shared" si="43"/>
        <v>3</v>
      </c>
      <c r="K136" s="587">
        <f t="shared" si="43"/>
        <v>2</v>
      </c>
      <c r="L136" s="630">
        <f t="shared" si="43"/>
        <v>9</v>
      </c>
      <c r="M136" s="602">
        <f t="shared" si="43"/>
        <v>11</v>
      </c>
    </row>
    <row r="137" spans="1:13" ht="21" customHeight="1" x14ac:dyDescent="0.45">
      <c r="A137" s="670" t="s">
        <v>235</v>
      </c>
      <c r="B137" s="661"/>
      <c r="C137" s="662"/>
      <c r="D137" s="671"/>
      <c r="E137" s="664"/>
      <c r="F137" s="662"/>
      <c r="G137" s="628"/>
      <c r="H137" s="661"/>
      <c r="I137" s="662"/>
      <c r="J137" s="628"/>
      <c r="K137" s="661"/>
      <c r="L137" s="662"/>
      <c r="M137" s="665"/>
    </row>
    <row r="138" spans="1:13" ht="21" customHeight="1" x14ac:dyDescent="0.45">
      <c r="A138" s="555" t="s">
        <v>460</v>
      </c>
      <c r="B138" s="601">
        <v>0</v>
      </c>
      <c r="C138" s="211">
        <v>0</v>
      </c>
      <c r="D138" s="602">
        <f>SUM(B138:C138)</f>
        <v>0</v>
      </c>
      <c r="E138" s="212">
        <v>0</v>
      </c>
      <c r="F138" s="211">
        <v>0</v>
      </c>
      <c r="G138" s="600">
        <f>SUM(E138:F138)</f>
        <v>0</v>
      </c>
      <c r="H138" s="601">
        <v>2</v>
      </c>
      <c r="I138" s="211">
        <v>1</v>
      </c>
      <c r="J138" s="602">
        <f>SUM(H138:I138)</f>
        <v>3</v>
      </c>
      <c r="K138" s="601">
        <f>SUM(B138+E138+H138)</f>
        <v>2</v>
      </c>
      <c r="L138" s="211">
        <f>SUM(C138+F138+I138)</f>
        <v>1</v>
      </c>
      <c r="M138" s="602">
        <f>SUM(D138+G138+J138)</f>
        <v>3</v>
      </c>
    </row>
    <row r="139" spans="1:13" ht="21" customHeight="1" x14ac:dyDescent="0.45">
      <c r="A139" s="586" t="s">
        <v>6</v>
      </c>
      <c r="B139" s="587">
        <f t="shared" ref="B139:M139" si="44">SUM(B138:B138)</f>
        <v>0</v>
      </c>
      <c r="C139" s="630">
        <f t="shared" si="44"/>
        <v>0</v>
      </c>
      <c r="D139" s="600">
        <f t="shared" si="44"/>
        <v>0</v>
      </c>
      <c r="E139" s="631">
        <f t="shared" si="44"/>
        <v>0</v>
      </c>
      <c r="F139" s="630">
        <f t="shared" si="44"/>
        <v>0</v>
      </c>
      <c r="G139" s="602">
        <f t="shared" si="44"/>
        <v>0</v>
      </c>
      <c r="H139" s="587">
        <f t="shared" si="44"/>
        <v>2</v>
      </c>
      <c r="I139" s="630">
        <f t="shared" si="44"/>
        <v>1</v>
      </c>
      <c r="J139" s="602">
        <f t="shared" si="44"/>
        <v>3</v>
      </c>
      <c r="K139" s="587">
        <f t="shared" si="44"/>
        <v>2</v>
      </c>
      <c r="L139" s="630">
        <f t="shared" si="44"/>
        <v>1</v>
      </c>
      <c r="M139" s="602">
        <f t="shared" si="44"/>
        <v>3</v>
      </c>
    </row>
    <row r="140" spans="1:13" ht="21" customHeight="1" x14ac:dyDescent="0.45">
      <c r="A140" s="670" t="s">
        <v>83</v>
      </c>
      <c r="B140" s="661"/>
      <c r="C140" s="662"/>
      <c r="D140" s="672"/>
      <c r="E140" s="664"/>
      <c r="F140" s="662"/>
      <c r="G140" s="673"/>
      <c r="H140" s="661"/>
      <c r="I140" s="662"/>
      <c r="J140" s="672"/>
      <c r="K140" s="661"/>
      <c r="L140" s="662"/>
      <c r="M140" s="672"/>
    </row>
    <row r="141" spans="1:13" ht="21" customHeight="1" x14ac:dyDescent="0.45">
      <c r="A141" s="200" t="s">
        <v>461</v>
      </c>
      <c r="B141" s="207">
        <v>1</v>
      </c>
      <c r="C141" s="206">
        <v>1</v>
      </c>
      <c r="D141" s="566">
        <f>SUM(B141:C141)</f>
        <v>2</v>
      </c>
      <c r="E141" s="205">
        <v>2</v>
      </c>
      <c r="F141" s="206">
        <v>1</v>
      </c>
      <c r="G141" s="565">
        <f>SUM(E141:F141)</f>
        <v>3</v>
      </c>
      <c r="H141" s="207">
        <v>0</v>
      </c>
      <c r="I141" s="206">
        <v>0</v>
      </c>
      <c r="J141" s="566">
        <f>SUM(H141:I141)</f>
        <v>0</v>
      </c>
      <c r="K141" s="207">
        <f t="shared" ref="K141:M145" si="45">SUM(B141+E141+H141)</f>
        <v>3</v>
      </c>
      <c r="L141" s="206">
        <f t="shared" si="45"/>
        <v>2</v>
      </c>
      <c r="M141" s="566">
        <f t="shared" si="45"/>
        <v>5</v>
      </c>
    </row>
    <row r="142" spans="1:13" ht="21" customHeight="1" x14ac:dyDescent="0.45">
      <c r="A142" s="200" t="s">
        <v>462</v>
      </c>
      <c r="B142" s="207">
        <v>1</v>
      </c>
      <c r="C142" s="206">
        <v>0</v>
      </c>
      <c r="D142" s="566">
        <f>SUM(B142:C142)</f>
        <v>1</v>
      </c>
      <c r="E142" s="205">
        <v>0</v>
      </c>
      <c r="F142" s="206">
        <v>2</v>
      </c>
      <c r="G142" s="565">
        <f>SUM(E142:F142)</f>
        <v>2</v>
      </c>
      <c r="H142" s="207">
        <v>0</v>
      </c>
      <c r="I142" s="206">
        <v>0</v>
      </c>
      <c r="J142" s="566">
        <f>SUM(H142:I142)</f>
        <v>0</v>
      </c>
      <c r="K142" s="207">
        <f t="shared" si="45"/>
        <v>1</v>
      </c>
      <c r="L142" s="206">
        <f t="shared" si="45"/>
        <v>2</v>
      </c>
      <c r="M142" s="566">
        <f t="shared" si="45"/>
        <v>3</v>
      </c>
    </row>
    <row r="143" spans="1:13" ht="21" customHeight="1" x14ac:dyDescent="0.45">
      <c r="A143" s="200" t="s">
        <v>463</v>
      </c>
      <c r="B143" s="207">
        <v>0</v>
      </c>
      <c r="C143" s="206">
        <v>0</v>
      </c>
      <c r="D143" s="566">
        <f>SUM(B143:C143)</f>
        <v>0</v>
      </c>
      <c r="E143" s="205">
        <v>0</v>
      </c>
      <c r="F143" s="206">
        <v>0</v>
      </c>
      <c r="G143" s="565">
        <f>SUM(E143:F143)</f>
        <v>0</v>
      </c>
      <c r="H143" s="207">
        <v>2</v>
      </c>
      <c r="I143" s="206">
        <v>0</v>
      </c>
      <c r="J143" s="566">
        <f>SUM(H143:I143)</f>
        <v>2</v>
      </c>
      <c r="K143" s="207">
        <f t="shared" si="45"/>
        <v>2</v>
      </c>
      <c r="L143" s="206">
        <f t="shared" si="45"/>
        <v>0</v>
      </c>
      <c r="M143" s="566">
        <f t="shared" si="45"/>
        <v>2</v>
      </c>
    </row>
    <row r="144" spans="1:13" ht="21" customHeight="1" x14ac:dyDescent="0.45">
      <c r="A144" s="200" t="s">
        <v>464</v>
      </c>
      <c r="B144" s="207">
        <v>1</v>
      </c>
      <c r="C144" s="206">
        <v>0</v>
      </c>
      <c r="D144" s="566">
        <f>SUM(B144:C144)</f>
        <v>1</v>
      </c>
      <c r="E144" s="205">
        <v>0</v>
      </c>
      <c r="F144" s="206">
        <v>0</v>
      </c>
      <c r="G144" s="565">
        <f>SUM(E144:F144)</f>
        <v>0</v>
      </c>
      <c r="H144" s="207">
        <v>0</v>
      </c>
      <c r="I144" s="206">
        <v>0</v>
      </c>
      <c r="J144" s="566">
        <f>SUM(H144:I144)</f>
        <v>0</v>
      </c>
      <c r="K144" s="207">
        <f t="shared" si="45"/>
        <v>1</v>
      </c>
      <c r="L144" s="206">
        <f t="shared" si="45"/>
        <v>0</v>
      </c>
      <c r="M144" s="566">
        <f t="shared" si="45"/>
        <v>1</v>
      </c>
    </row>
    <row r="145" spans="1:17" ht="21" customHeight="1" x14ac:dyDescent="0.45">
      <c r="A145" s="585" t="s">
        <v>465</v>
      </c>
      <c r="B145" s="204">
        <v>1</v>
      </c>
      <c r="C145" s="202">
        <v>3</v>
      </c>
      <c r="D145" s="583">
        <f>SUM(B145:C145)</f>
        <v>4</v>
      </c>
      <c r="E145" s="201">
        <v>0</v>
      </c>
      <c r="F145" s="202">
        <v>1</v>
      </c>
      <c r="G145" s="582">
        <f>SUM(E145:F145)</f>
        <v>1</v>
      </c>
      <c r="H145" s="204">
        <v>0</v>
      </c>
      <c r="I145" s="202">
        <v>0</v>
      </c>
      <c r="J145" s="583">
        <f>SUM(H145:I145)</f>
        <v>0</v>
      </c>
      <c r="K145" s="204">
        <f t="shared" si="45"/>
        <v>1</v>
      </c>
      <c r="L145" s="202">
        <f t="shared" si="45"/>
        <v>4</v>
      </c>
      <c r="M145" s="583">
        <f t="shared" si="45"/>
        <v>5</v>
      </c>
    </row>
    <row r="146" spans="1:17" ht="21" customHeight="1" thickBot="1" x14ac:dyDescent="0.5">
      <c r="A146" s="214" t="s">
        <v>6</v>
      </c>
      <c r="B146" s="249">
        <f t="shared" ref="B146:M146" si="46">SUM(B141:B145)</f>
        <v>4</v>
      </c>
      <c r="C146" s="215">
        <f t="shared" si="46"/>
        <v>4</v>
      </c>
      <c r="D146" s="634">
        <f t="shared" si="46"/>
        <v>8</v>
      </c>
      <c r="E146" s="635">
        <f t="shared" si="46"/>
        <v>2</v>
      </c>
      <c r="F146" s="215">
        <f t="shared" si="46"/>
        <v>4</v>
      </c>
      <c r="G146" s="636">
        <f t="shared" si="46"/>
        <v>6</v>
      </c>
      <c r="H146" s="249">
        <f t="shared" si="46"/>
        <v>2</v>
      </c>
      <c r="I146" s="215">
        <f t="shared" si="46"/>
        <v>0</v>
      </c>
      <c r="J146" s="636">
        <f t="shared" si="46"/>
        <v>2</v>
      </c>
      <c r="K146" s="249">
        <f t="shared" si="46"/>
        <v>8</v>
      </c>
      <c r="L146" s="215">
        <f t="shared" si="46"/>
        <v>8</v>
      </c>
      <c r="M146" s="636">
        <f t="shared" si="46"/>
        <v>16</v>
      </c>
    </row>
    <row r="147" spans="1:17" ht="21" customHeight="1" thickTop="1" x14ac:dyDescent="0.45">
      <c r="A147" s="628"/>
      <c r="B147" s="628"/>
      <c r="C147" s="628"/>
      <c r="D147" s="628"/>
      <c r="E147" s="628"/>
      <c r="F147" s="628"/>
      <c r="G147" s="628"/>
      <c r="H147" s="628"/>
      <c r="I147" s="628"/>
      <c r="J147" s="628"/>
      <c r="K147" s="628"/>
      <c r="L147" s="628"/>
      <c r="M147" s="628"/>
      <c r="N147" s="674"/>
      <c r="O147" s="674"/>
      <c r="P147" s="674"/>
      <c r="Q147" s="674"/>
    </row>
    <row r="148" spans="1:17" ht="21" customHeight="1" x14ac:dyDescent="0.45">
      <c r="A148" s="628"/>
      <c r="B148" s="628"/>
      <c r="C148" s="628"/>
      <c r="D148" s="628"/>
      <c r="E148" s="628"/>
      <c r="F148" s="628"/>
      <c r="G148" s="628"/>
      <c r="H148" s="628"/>
      <c r="I148" s="628"/>
      <c r="J148" s="628"/>
      <c r="K148" s="628"/>
      <c r="L148" s="628"/>
      <c r="M148" s="628"/>
      <c r="N148" s="674"/>
      <c r="O148" s="674"/>
      <c r="P148" s="674"/>
      <c r="Q148" s="674"/>
    </row>
    <row r="149" spans="1:17" s="629" customFormat="1" ht="21" customHeight="1" x14ac:dyDescent="0.45">
      <c r="A149" s="641" t="s">
        <v>260</v>
      </c>
      <c r="B149" s="641"/>
      <c r="C149" s="641"/>
      <c r="D149" s="641"/>
      <c r="E149" s="641"/>
      <c r="F149" s="641"/>
      <c r="G149" s="641"/>
      <c r="H149" s="641"/>
      <c r="I149" s="641"/>
      <c r="J149" s="641"/>
      <c r="K149" s="641"/>
      <c r="L149" s="641"/>
      <c r="M149" s="641"/>
      <c r="N149" s="588"/>
      <c r="O149" s="588"/>
      <c r="P149" s="588"/>
      <c r="Q149" s="588"/>
    </row>
    <row r="150" spans="1:17" s="629" customFormat="1" ht="21" customHeight="1" x14ac:dyDescent="0.45">
      <c r="A150" s="770" t="s">
        <v>444</v>
      </c>
      <c r="B150" s="770"/>
      <c r="C150" s="770"/>
      <c r="D150" s="770"/>
      <c r="E150" s="770"/>
      <c r="F150" s="770"/>
      <c r="G150" s="770"/>
      <c r="H150" s="770"/>
      <c r="I150" s="770"/>
      <c r="J150" s="770"/>
      <c r="K150" s="770"/>
      <c r="L150" s="770"/>
      <c r="M150" s="770"/>
      <c r="N150" s="588"/>
      <c r="O150" s="588"/>
      <c r="P150" s="588"/>
      <c r="Q150" s="588"/>
    </row>
    <row r="151" spans="1:17" ht="21" customHeight="1" x14ac:dyDescent="0.45">
      <c r="A151" s="642"/>
      <c r="B151" s="642"/>
      <c r="C151" s="642"/>
      <c r="D151" s="642"/>
      <c r="E151" s="642"/>
      <c r="F151" s="642"/>
      <c r="G151" s="642"/>
      <c r="H151" s="642"/>
      <c r="I151" s="642"/>
      <c r="J151" s="642"/>
      <c r="K151" s="642"/>
      <c r="L151" s="642"/>
      <c r="M151" s="642" t="s">
        <v>382</v>
      </c>
    </row>
    <row r="152" spans="1:17" ht="21" customHeight="1" x14ac:dyDescent="0.45">
      <c r="A152" s="766" t="s">
        <v>73</v>
      </c>
      <c r="B152" s="774" t="s">
        <v>384</v>
      </c>
      <c r="C152" s="775"/>
      <c r="D152" s="776"/>
      <c r="E152" s="775" t="s">
        <v>385</v>
      </c>
      <c r="F152" s="775"/>
      <c r="G152" s="775"/>
      <c r="H152" s="774" t="s">
        <v>386</v>
      </c>
      <c r="I152" s="775"/>
      <c r="J152" s="776"/>
      <c r="K152" s="644" t="s">
        <v>6</v>
      </c>
      <c r="L152" s="644"/>
      <c r="M152" s="644"/>
    </row>
    <row r="153" spans="1:17" ht="21" customHeight="1" x14ac:dyDescent="0.45">
      <c r="A153" s="778"/>
      <c r="B153" s="645" t="s">
        <v>4</v>
      </c>
      <c r="C153" s="646" t="s">
        <v>5</v>
      </c>
      <c r="D153" s="643" t="s">
        <v>6</v>
      </c>
      <c r="E153" s="647" t="s">
        <v>4</v>
      </c>
      <c r="F153" s="646" t="s">
        <v>5</v>
      </c>
      <c r="G153" s="648" t="s">
        <v>6</v>
      </c>
      <c r="H153" s="645" t="s">
        <v>4</v>
      </c>
      <c r="I153" s="646" t="s">
        <v>5</v>
      </c>
      <c r="J153" s="649" t="s">
        <v>6</v>
      </c>
      <c r="K153" s="645" t="s">
        <v>4</v>
      </c>
      <c r="L153" s="646" t="s">
        <v>5</v>
      </c>
      <c r="M153" s="649" t="s">
        <v>6</v>
      </c>
    </row>
    <row r="154" spans="1:17" ht="21" customHeight="1" x14ac:dyDescent="0.45">
      <c r="A154" s="660" t="s">
        <v>84</v>
      </c>
      <c r="B154" s="661"/>
      <c r="C154" s="662"/>
      <c r="D154" s="663"/>
      <c r="E154" s="664"/>
      <c r="F154" s="662"/>
      <c r="G154" s="628"/>
      <c r="H154" s="661"/>
      <c r="I154" s="662"/>
      <c r="J154" s="628"/>
      <c r="K154" s="661"/>
      <c r="L154" s="662"/>
      <c r="M154" s="665"/>
    </row>
    <row r="155" spans="1:17" ht="21" customHeight="1" x14ac:dyDescent="0.45">
      <c r="A155" s="555" t="s">
        <v>466</v>
      </c>
      <c r="B155" s="601">
        <v>1</v>
      </c>
      <c r="C155" s="211">
        <v>1</v>
      </c>
      <c r="D155" s="666">
        <f>SUM(B155:C155)</f>
        <v>2</v>
      </c>
      <c r="E155" s="212">
        <v>0</v>
      </c>
      <c r="F155" s="211">
        <v>0</v>
      </c>
      <c r="G155" s="667">
        <f>SUM(E155:F155)</f>
        <v>0</v>
      </c>
      <c r="H155" s="601">
        <v>2</v>
      </c>
      <c r="I155" s="211">
        <v>0</v>
      </c>
      <c r="J155" s="666">
        <f>SUM(H155:I155)</f>
        <v>2</v>
      </c>
      <c r="K155" s="668">
        <f>SUM(B155+E155+H155)</f>
        <v>3</v>
      </c>
      <c r="L155" s="669">
        <f>SUM(C155+F155+I155)</f>
        <v>1</v>
      </c>
      <c r="M155" s="666">
        <f>SUM(D155+G155+J155)</f>
        <v>4</v>
      </c>
    </row>
    <row r="156" spans="1:17" ht="21" customHeight="1" x14ac:dyDescent="0.45">
      <c r="A156" s="586" t="s">
        <v>6</v>
      </c>
      <c r="B156" s="587">
        <f t="shared" ref="B156:M156" si="47">SUM(B154:B155)</f>
        <v>1</v>
      </c>
      <c r="C156" s="630">
        <f t="shared" si="47"/>
        <v>1</v>
      </c>
      <c r="D156" s="600">
        <f t="shared" si="47"/>
        <v>2</v>
      </c>
      <c r="E156" s="631">
        <f t="shared" si="47"/>
        <v>0</v>
      </c>
      <c r="F156" s="630">
        <f t="shared" si="47"/>
        <v>0</v>
      </c>
      <c r="G156" s="602">
        <f t="shared" si="47"/>
        <v>0</v>
      </c>
      <c r="H156" s="587">
        <f t="shared" si="47"/>
        <v>2</v>
      </c>
      <c r="I156" s="630">
        <f t="shared" si="47"/>
        <v>0</v>
      </c>
      <c r="J156" s="602">
        <f t="shared" si="47"/>
        <v>2</v>
      </c>
      <c r="K156" s="587">
        <f t="shared" si="47"/>
        <v>3</v>
      </c>
      <c r="L156" s="630">
        <f t="shared" si="47"/>
        <v>1</v>
      </c>
      <c r="M156" s="602">
        <f t="shared" si="47"/>
        <v>4</v>
      </c>
    </row>
    <row r="157" spans="1:17" ht="21" customHeight="1" x14ac:dyDescent="0.45">
      <c r="A157" s="660" t="s">
        <v>85</v>
      </c>
      <c r="B157" s="661"/>
      <c r="C157" s="662"/>
      <c r="D157" s="663"/>
      <c r="E157" s="664"/>
      <c r="F157" s="662"/>
      <c r="G157" s="628"/>
      <c r="H157" s="661"/>
      <c r="I157" s="662"/>
      <c r="J157" s="628"/>
      <c r="K157" s="661"/>
      <c r="L157" s="662"/>
      <c r="M157" s="665"/>
    </row>
    <row r="158" spans="1:17" ht="21" customHeight="1" x14ac:dyDescent="0.45">
      <c r="A158" s="555" t="s">
        <v>467</v>
      </c>
      <c r="B158" s="601">
        <v>0</v>
      </c>
      <c r="C158" s="211">
        <v>0</v>
      </c>
      <c r="D158" s="666">
        <f>SUM(B158:C158)</f>
        <v>0</v>
      </c>
      <c r="E158" s="212">
        <v>1</v>
      </c>
      <c r="F158" s="211">
        <v>3</v>
      </c>
      <c r="G158" s="667">
        <f>SUM(E158:F158)</f>
        <v>4</v>
      </c>
      <c r="H158" s="601">
        <v>1</v>
      </c>
      <c r="I158" s="211">
        <v>0</v>
      </c>
      <c r="J158" s="666">
        <f>SUM(H158:I158)</f>
        <v>1</v>
      </c>
      <c r="K158" s="668">
        <f>SUM(B158+E158+H158)</f>
        <v>2</v>
      </c>
      <c r="L158" s="669">
        <f>SUM(C158+F158+I158)</f>
        <v>3</v>
      </c>
      <c r="M158" s="666">
        <f>SUM(D158+G158+J158)</f>
        <v>5</v>
      </c>
    </row>
    <row r="159" spans="1:17" ht="21" customHeight="1" x14ac:dyDescent="0.45">
      <c r="A159" s="586" t="s">
        <v>6</v>
      </c>
      <c r="B159" s="587">
        <f>SUM(B158)</f>
        <v>0</v>
      </c>
      <c r="C159" s="630">
        <f t="shared" ref="C159:M159" si="48">SUM(C158)</f>
        <v>0</v>
      </c>
      <c r="D159" s="600">
        <f t="shared" si="48"/>
        <v>0</v>
      </c>
      <c r="E159" s="631">
        <f t="shared" si="48"/>
        <v>1</v>
      </c>
      <c r="F159" s="630">
        <f t="shared" si="48"/>
        <v>3</v>
      </c>
      <c r="G159" s="602">
        <f t="shared" si="48"/>
        <v>4</v>
      </c>
      <c r="H159" s="587">
        <f t="shared" si="48"/>
        <v>1</v>
      </c>
      <c r="I159" s="630">
        <f t="shared" si="48"/>
        <v>0</v>
      </c>
      <c r="J159" s="602">
        <f t="shared" si="48"/>
        <v>1</v>
      </c>
      <c r="K159" s="587">
        <f t="shared" si="48"/>
        <v>2</v>
      </c>
      <c r="L159" s="630">
        <f t="shared" si="48"/>
        <v>3</v>
      </c>
      <c r="M159" s="602">
        <f t="shared" si="48"/>
        <v>5</v>
      </c>
    </row>
    <row r="160" spans="1:17" ht="21" customHeight="1" x14ac:dyDescent="0.45">
      <c r="A160" s="660" t="s">
        <v>129</v>
      </c>
      <c r="B160" s="661"/>
      <c r="C160" s="662"/>
      <c r="D160" s="663"/>
      <c r="E160" s="664"/>
      <c r="F160" s="662"/>
      <c r="G160" s="628"/>
      <c r="H160" s="661"/>
      <c r="I160" s="662"/>
      <c r="J160" s="628"/>
      <c r="K160" s="661"/>
      <c r="L160" s="662"/>
      <c r="M160" s="665"/>
    </row>
    <row r="161" spans="1:13" ht="21" customHeight="1" x14ac:dyDescent="0.45">
      <c r="A161" s="555" t="s">
        <v>468</v>
      </c>
      <c r="B161" s="601">
        <v>0</v>
      </c>
      <c r="C161" s="211">
        <v>1</v>
      </c>
      <c r="D161" s="666">
        <f>SUM(B161:C161)</f>
        <v>1</v>
      </c>
      <c r="E161" s="212">
        <v>0</v>
      </c>
      <c r="F161" s="211">
        <v>0</v>
      </c>
      <c r="G161" s="667">
        <f>SUM(E161:F161)</f>
        <v>0</v>
      </c>
      <c r="H161" s="601">
        <v>0</v>
      </c>
      <c r="I161" s="211">
        <v>0</v>
      </c>
      <c r="J161" s="666">
        <f>SUM(H161:I161)</f>
        <v>0</v>
      </c>
      <c r="K161" s="668">
        <f>SUM(B161+E161+H161)</f>
        <v>0</v>
      </c>
      <c r="L161" s="669">
        <f>SUM(C161+F161+I161)</f>
        <v>1</v>
      </c>
      <c r="M161" s="666">
        <f>SUM(D161+G161+J161)</f>
        <v>1</v>
      </c>
    </row>
    <row r="162" spans="1:13" ht="21" customHeight="1" thickBot="1" x14ac:dyDescent="0.5">
      <c r="A162" s="214" t="s">
        <v>6</v>
      </c>
      <c r="B162" s="249">
        <f>SUM(B161)</f>
        <v>0</v>
      </c>
      <c r="C162" s="215">
        <f t="shared" ref="C162:M162" si="49">SUM(C161)</f>
        <v>1</v>
      </c>
      <c r="D162" s="634">
        <f t="shared" si="49"/>
        <v>1</v>
      </c>
      <c r="E162" s="635">
        <f t="shared" si="49"/>
        <v>0</v>
      </c>
      <c r="F162" s="215">
        <f t="shared" si="49"/>
        <v>0</v>
      </c>
      <c r="G162" s="636">
        <f t="shared" si="49"/>
        <v>0</v>
      </c>
      <c r="H162" s="249">
        <f t="shared" si="49"/>
        <v>0</v>
      </c>
      <c r="I162" s="215">
        <f t="shared" si="49"/>
        <v>0</v>
      </c>
      <c r="J162" s="636">
        <f t="shared" si="49"/>
        <v>0</v>
      </c>
      <c r="K162" s="249">
        <f t="shared" si="49"/>
        <v>0</v>
      </c>
      <c r="L162" s="215">
        <f t="shared" si="49"/>
        <v>1</v>
      </c>
      <c r="M162" s="636">
        <f t="shared" si="49"/>
        <v>1</v>
      </c>
    </row>
    <row r="163" spans="1:13" ht="21" customHeight="1" thickTop="1" thickBot="1" x14ac:dyDescent="0.5">
      <c r="A163" s="362" t="s">
        <v>80</v>
      </c>
      <c r="B163" s="638">
        <f t="shared" ref="B163:M163" si="50">SUM(B127+B133+B136+B139+B146+B156+B159+B162)</f>
        <v>16</v>
      </c>
      <c r="C163" s="638">
        <f t="shared" si="50"/>
        <v>16</v>
      </c>
      <c r="D163" s="638">
        <f t="shared" si="50"/>
        <v>32</v>
      </c>
      <c r="E163" s="638">
        <f t="shared" si="50"/>
        <v>28</v>
      </c>
      <c r="F163" s="638">
        <f t="shared" si="50"/>
        <v>46</v>
      </c>
      <c r="G163" s="638">
        <f t="shared" si="50"/>
        <v>74</v>
      </c>
      <c r="H163" s="638">
        <f t="shared" si="50"/>
        <v>15</v>
      </c>
      <c r="I163" s="638">
        <f t="shared" si="50"/>
        <v>23</v>
      </c>
      <c r="J163" s="638">
        <f t="shared" si="50"/>
        <v>38</v>
      </c>
      <c r="K163" s="638">
        <f t="shared" si="50"/>
        <v>59</v>
      </c>
      <c r="L163" s="638">
        <f t="shared" si="50"/>
        <v>85</v>
      </c>
      <c r="M163" s="362">
        <f t="shared" si="50"/>
        <v>144</v>
      </c>
    </row>
    <row r="164" spans="1:13" ht="21" customHeight="1" thickTop="1" x14ac:dyDescent="0.45">
      <c r="A164" s="628"/>
      <c r="B164" s="628"/>
      <c r="C164" s="628"/>
      <c r="D164" s="628"/>
      <c r="E164" s="628"/>
      <c r="F164" s="628"/>
      <c r="G164" s="628"/>
      <c r="H164" s="628"/>
      <c r="I164" s="628"/>
      <c r="J164" s="628"/>
      <c r="K164" s="628"/>
      <c r="L164" s="628"/>
      <c r="M164" s="628"/>
    </row>
    <row r="165" spans="1:13" ht="21" customHeight="1" x14ac:dyDescent="0.45">
      <c r="A165" s="641" t="s">
        <v>260</v>
      </c>
      <c r="B165" s="641"/>
      <c r="C165" s="641"/>
      <c r="D165" s="641"/>
      <c r="E165" s="641"/>
      <c r="F165" s="641"/>
      <c r="G165" s="641"/>
      <c r="H165" s="641"/>
      <c r="I165" s="641"/>
      <c r="J165" s="641"/>
      <c r="K165" s="641"/>
      <c r="L165" s="641"/>
      <c r="M165" s="641"/>
    </row>
    <row r="166" spans="1:13" ht="21" customHeight="1" x14ac:dyDescent="0.45">
      <c r="A166" s="770" t="s">
        <v>444</v>
      </c>
      <c r="B166" s="770"/>
      <c r="C166" s="770"/>
      <c r="D166" s="770"/>
      <c r="E166" s="770"/>
      <c r="F166" s="770"/>
      <c r="G166" s="770"/>
      <c r="H166" s="770"/>
      <c r="I166" s="770"/>
      <c r="J166" s="770"/>
      <c r="K166" s="770"/>
      <c r="L166" s="770"/>
      <c r="M166" s="770"/>
    </row>
    <row r="167" spans="1:13" ht="21" customHeight="1" x14ac:dyDescent="0.45">
      <c r="A167" s="642"/>
      <c r="B167" s="642"/>
      <c r="C167" s="642"/>
      <c r="D167" s="642"/>
      <c r="E167" s="642"/>
      <c r="F167" s="642"/>
      <c r="G167" s="642"/>
      <c r="H167" s="642"/>
      <c r="I167" s="642"/>
      <c r="J167" s="642"/>
      <c r="K167" s="642"/>
      <c r="L167" s="642"/>
      <c r="M167" s="642"/>
    </row>
    <row r="168" spans="1:13" ht="21" customHeight="1" x14ac:dyDescent="0.45">
      <c r="A168" s="766" t="s">
        <v>73</v>
      </c>
      <c r="B168" s="774" t="s">
        <v>384</v>
      </c>
      <c r="C168" s="775"/>
      <c r="D168" s="776"/>
      <c r="E168" s="775" t="s">
        <v>385</v>
      </c>
      <c r="F168" s="775"/>
      <c r="G168" s="775"/>
      <c r="H168" s="774" t="s">
        <v>386</v>
      </c>
      <c r="I168" s="775"/>
      <c r="J168" s="776"/>
      <c r="K168" s="644" t="s">
        <v>6</v>
      </c>
      <c r="L168" s="644"/>
      <c r="M168" s="644"/>
    </row>
    <row r="169" spans="1:13" ht="21" customHeight="1" x14ac:dyDescent="0.45">
      <c r="A169" s="778"/>
      <c r="B169" s="645" t="s">
        <v>4</v>
      </c>
      <c r="C169" s="646" t="s">
        <v>5</v>
      </c>
      <c r="D169" s="643" t="s">
        <v>6</v>
      </c>
      <c r="E169" s="647" t="s">
        <v>4</v>
      </c>
      <c r="F169" s="646" t="s">
        <v>5</v>
      </c>
      <c r="G169" s="648" t="s">
        <v>6</v>
      </c>
      <c r="H169" s="645" t="s">
        <v>4</v>
      </c>
      <c r="I169" s="646" t="s">
        <v>5</v>
      </c>
      <c r="J169" s="649" t="s">
        <v>6</v>
      </c>
      <c r="K169" s="645" t="s">
        <v>4</v>
      </c>
      <c r="L169" s="646" t="s">
        <v>5</v>
      </c>
      <c r="M169" s="649" t="s">
        <v>6</v>
      </c>
    </row>
    <row r="170" spans="1:13" ht="21" customHeight="1" x14ac:dyDescent="0.45">
      <c r="A170" s="660" t="s">
        <v>241</v>
      </c>
      <c r="B170" s="661"/>
      <c r="C170" s="662"/>
      <c r="D170" s="663"/>
      <c r="E170" s="664"/>
      <c r="F170" s="662"/>
      <c r="G170" s="628"/>
      <c r="H170" s="661"/>
      <c r="I170" s="662"/>
      <c r="J170" s="628"/>
      <c r="K170" s="661"/>
      <c r="L170" s="662"/>
      <c r="M170" s="665"/>
    </row>
    <row r="171" spans="1:13" ht="21" customHeight="1" x14ac:dyDescent="0.45">
      <c r="A171" s="555" t="s">
        <v>469</v>
      </c>
      <c r="B171" s="601">
        <v>0</v>
      </c>
      <c r="C171" s="211">
        <v>1</v>
      </c>
      <c r="D171" s="666">
        <f>SUM(B171:C171)</f>
        <v>1</v>
      </c>
      <c r="E171" s="212">
        <v>1</v>
      </c>
      <c r="F171" s="211">
        <v>1</v>
      </c>
      <c r="G171" s="667">
        <f>SUM(E171:F171)</f>
        <v>2</v>
      </c>
      <c r="H171" s="601">
        <v>0</v>
      </c>
      <c r="I171" s="211">
        <v>0</v>
      </c>
      <c r="J171" s="666">
        <f>SUM(H171:I171)</f>
        <v>0</v>
      </c>
      <c r="K171" s="668">
        <f>SUM(B171+E171+H171)</f>
        <v>1</v>
      </c>
      <c r="L171" s="669">
        <f>SUM(C171+F171+I171)</f>
        <v>2</v>
      </c>
      <c r="M171" s="666">
        <f>SUM(D171+G171+J171)</f>
        <v>3</v>
      </c>
    </row>
    <row r="172" spans="1:13" ht="21" customHeight="1" x14ac:dyDescent="0.45">
      <c r="A172" s="586" t="s">
        <v>6</v>
      </c>
      <c r="B172" s="587">
        <f>SUM(B171)</f>
        <v>0</v>
      </c>
      <c r="C172" s="630">
        <f t="shared" ref="C172:M172" si="51">SUM(C171)</f>
        <v>1</v>
      </c>
      <c r="D172" s="600">
        <f t="shared" si="51"/>
        <v>1</v>
      </c>
      <c r="E172" s="631">
        <f t="shared" si="51"/>
        <v>1</v>
      </c>
      <c r="F172" s="630">
        <f t="shared" si="51"/>
        <v>1</v>
      </c>
      <c r="G172" s="602">
        <f t="shared" si="51"/>
        <v>2</v>
      </c>
      <c r="H172" s="587">
        <f t="shared" si="51"/>
        <v>0</v>
      </c>
      <c r="I172" s="630">
        <f t="shared" si="51"/>
        <v>0</v>
      </c>
      <c r="J172" s="602">
        <f t="shared" si="51"/>
        <v>0</v>
      </c>
      <c r="K172" s="587">
        <f t="shared" si="51"/>
        <v>1</v>
      </c>
      <c r="L172" s="630">
        <f t="shared" si="51"/>
        <v>2</v>
      </c>
      <c r="M172" s="602">
        <f t="shared" si="51"/>
        <v>3</v>
      </c>
    </row>
    <row r="173" spans="1:13" ht="21" customHeight="1" x14ac:dyDescent="0.45">
      <c r="A173" s="660" t="s">
        <v>83</v>
      </c>
      <c r="B173" s="661"/>
      <c r="C173" s="662"/>
      <c r="D173" s="663"/>
      <c r="E173" s="664"/>
      <c r="F173" s="662"/>
      <c r="G173" s="628"/>
      <c r="H173" s="661"/>
      <c r="I173" s="662"/>
      <c r="J173" s="628"/>
      <c r="K173" s="661"/>
      <c r="L173" s="662"/>
      <c r="M173" s="665"/>
    </row>
    <row r="174" spans="1:13" ht="21" customHeight="1" x14ac:dyDescent="0.45">
      <c r="A174" s="555" t="s">
        <v>470</v>
      </c>
      <c r="B174" s="601">
        <v>0</v>
      </c>
      <c r="C174" s="211">
        <v>1</v>
      </c>
      <c r="D174" s="666">
        <f>SUM(B174:C174)</f>
        <v>1</v>
      </c>
      <c r="E174" s="212">
        <v>0</v>
      </c>
      <c r="F174" s="211">
        <v>2</v>
      </c>
      <c r="G174" s="667">
        <f>SUM(E174:F174)</f>
        <v>2</v>
      </c>
      <c r="H174" s="601">
        <v>0</v>
      </c>
      <c r="I174" s="211">
        <v>1</v>
      </c>
      <c r="J174" s="666">
        <f>SUM(H174:I174)</f>
        <v>1</v>
      </c>
      <c r="K174" s="668">
        <f>SUM(B174+E174+H174)</f>
        <v>0</v>
      </c>
      <c r="L174" s="669">
        <f>SUM(C174+F174+I174)</f>
        <v>4</v>
      </c>
      <c r="M174" s="666">
        <f>SUM(D174+G174+J174)</f>
        <v>4</v>
      </c>
    </row>
    <row r="175" spans="1:13" ht="21" customHeight="1" thickBot="1" x14ac:dyDescent="0.5">
      <c r="A175" s="214" t="s">
        <v>6</v>
      </c>
      <c r="B175" s="249">
        <f>SUM(B174)</f>
        <v>0</v>
      </c>
      <c r="C175" s="215">
        <f t="shared" ref="C175:M175" si="52">SUM(C174)</f>
        <v>1</v>
      </c>
      <c r="D175" s="634">
        <f t="shared" si="52"/>
        <v>1</v>
      </c>
      <c r="E175" s="635">
        <f t="shared" si="52"/>
        <v>0</v>
      </c>
      <c r="F175" s="215">
        <f t="shared" si="52"/>
        <v>2</v>
      </c>
      <c r="G175" s="636">
        <f t="shared" si="52"/>
        <v>2</v>
      </c>
      <c r="H175" s="249">
        <f t="shared" si="52"/>
        <v>0</v>
      </c>
      <c r="I175" s="215">
        <f t="shared" si="52"/>
        <v>1</v>
      </c>
      <c r="J175" s="636">
        <f t="shared" si="52"/>
        <v>1</v>
      </c>
      <c r="K175" s="249">
        <f t="shared" si="52"/>
        <v>0</v>
      </c>
      <c r="L175" s="215">
        <f t="shared" si="52"/>
        <v>4</v>
      </c>
      <c r="M175" s="636">
        <f t="shared" si="52"/>
        <v>4</v>
      </c>
    </row>
    <row r="176" spans="1:13" ht="21" customHeight="1" thickTop="1" thickBot="1" x14ac:dyDescent="0.5">
      <c r="A176" s="675" t="s">
        <v>81</v>
      </c>
      <c r="B176" s="676">
        <f>SUM(B172+B175)</f>
        <v>0</v>
      </c>
      <c r="C176" s="676">
        <f t="shared" ref="C176:M176" si="53">SUM(C172+C175)</f>
        <v>2</v>
      </c>
      <c r="D176" s="676">
        <f t="shared" si="53"/>
        <v>2</v>
      </c>
      <c r="E176" s="676">
        <f t="shared" si="53"/>
        <v>1</v>
      </c>
      <c r="F176" s="676">
        <f t="shared" si="53"/>
        <v>3</v>
      </c>
      <c r="G176" s="676">
        <f t="shared" si="53"/>
        <v>4</v>
      </c>
      <c r="H176" s="676">
        <f t="shared" si="53"/>
        <v>0</v>
      </c>
      <c r="I176" s="676">
        <f t="shared" si="53"/>
        <v>1</v>
      </c>
      <c r="J176" s="676">
        <f t="shared" si="53"/>
        <v>1</v>
      </c>
      <c r="K176" s="676">
        <f t="shared" si="53"/>
        <v>1</v>
      </c>
      <c r="L176" s="676">
        <f t="shared" si="53"/>
        <v>6</v>
      </c>
      <c r="M176" s="675">
        <f t="shared" si="53"/>
        <v>7</v>
      </c>
    </row>
    <row r="177" spans="1:13" ht="21" customHeight="1" thickBot="1" x14ac:dyDescent="0.5">
      <c r="A177" s="677" t="s">
        <v>82</v>
      </c>
      <c r="B177" s="678">
        <f t="shared" ref="B177:M177" si="54">SUM(B93+B163+B176)</f>
        <v>34</v>
      </c>
      <c r="C177" s="678">
        <f t="shared" si="54"/>
        <v>87</v>
      </c>
      <c r="D177" s="678">
        <f t="shared" si="54"/>
        <v>121</v>
      </c>
      <c r="E177" s="678">
        <f t="shared" si="54"/>
        <v>540</v>
      </c>
      <c r="F177" s="678">
        <f t="shared" si="54"/>
        <v>1670</v>
      </c>
      <c r="G177" s="678">
        <f t="shared" si="54"/>
        <v>2210</v>
      </c>
      <c r="H177" s="678">
        <f t="shared" si="54"/>
        <v>113</v>
      </c>
      <c r="I177" s="678">
        <f t="shared" si="54"/>
        <v>389</v>
      </c>
      <c r="J177" s="678">
        <f t="shared" si="54"/>
        <v>502</v>
      </c>
      <c r="K177" s="678">
        <f t="shared" si="54"/>
        <v>687</v>
      </c>
      <c r="L177" s="678">
        <f t="shared" si="54"/>
        <v>2146</v>
      </c>
      <c r="M177" s="677">
        <f t="shared" si="54"/>
        <v>2833</v>
      </c>
    </row>
    <row r="178" spans="1:13" ht="21" customHeight="1" x14ac:dyDescent="0.45">
      <c r="A178" s="628"/>
      <c r="B178" s="628"/>
      <c r="C178" s="628"/>
      <c r="D178" s="628"/>
      <c r="E178" s="628"/>
      <c r="F178" s="628"/>
      <c r="G178" s="628"/>
      <c r="H178" s="628"/>
      <c r="I178" s="628"/>
      <c r="J178" s="628"/>
      <c r="K178" s="628"/>
      <c r="L178" s="628"/>
      <c r="M178" s="628"/>
    </row>
    <row r="179" spans="1:13" ht="21" customHeight="1" x14ac:dyDescent="0.45">
      <c r="A179" s="628"/>
      <c r="B179" s="628"/>
      <c r="C179" s="628"/>
      <c r="D179" s="628"/>
      <c r="E179" s="628"/>
      <c r="F179" s="628"/>
      <c r="G179" s="628"/>
      <c r="H179" s="628"/>
      <c r="I179" s="628"/>
      <c r="J179" s="628"/>
      <c r="K179" s="628"/>
      <c r="L179" s="628"/>
      <c r="M179" s="628"/>
    </row>
    <row r="180" spans="1:13" ht="21" customHeight="1" x14ac:dyDescent="0.45">
      <c r="A180" s="628"/>
      <c r="B180" s="628"/>
      <c r="C180" s="628"/>
      <c r="D180" s="628"/>
      <c r="E180" s="628"/>
      <c r="F180" s="628"/>
      <c r="G180" s="628"/>
      <c r="H180" s="628"/>
      <c r="I180" s="628"/>
      <c r="J180" s="628"/>
      <c r="K180" s="628"/>
      <c r="L180" s="628"/>
      <c r="M180" s="628"/>
    </row>
    <row r="181" spans="1:13" ht="21" customHeight="1" x14ac:dyDescent="0.45">
      <c r="A181" s="628"/>
      <c r="B181" s="628"/>
      <c r="C181" s="628"/>
      <c r="D181" s="628"/>
      <c r="E181" s="628"/>
      <c r="F181" s="628"/>
      <c r="G181" s="628"/>
      <c r="H181" s="628"/>
      <c r="I181" s="628"/>
      <c r="J181" s="628"/>
      <c r="K181" s="628"/>
      <c r="L181" s="628"/>
      <c r="M181" s="628"/>
    </row>
    <row r="182" spans="1:13" ht="21" customHeight="1" x14ac:dyDescent="0.45">
      <c r="A182" s="640"/>
      <c r="B182" s="640"/>
      <c r="C182" s="640"/>
      <c r="D182" s="640"/>
      <c r="E182" s="640"/>
      <c r="F182" s="640"/>
      <c r="G182" s="640"/>
      <c r="H182" s="640"/>
      <c r="I182" s="640"/>
      <c r="J182" s="640"/>
      <c r="K182" s="640"/>
      <c r="L182" s="640"/>
      <c r="M182" s="640"/>
    </row>
    <row r="183" spans="1:13" ht="21" customHeight="1" x14ac:dyDescent="0.45">
      <c r="A183" s="770" t="s">
        <v>127</v>
      </c>
      <c r="B183" s="770"/>
      <c r="C183" s="770"/>
      <c r="D183" s="770"/>
      <c r="E183" s="770"/>
      <c r="F183" s="770"/>
      <c r="G183" s="770"/>
      <c r="H183" s="770"/>
      <c r="I183" s="770"/>
      <c r="J183" s="770"/>
      <c r="K183" s="770"/>
      <c r="L183" s="770"/>
      <c r="M183" s="770"/>
    </row>
    <row r="184" spans="1:13" ht="21" customHeight="1" x14ac:dyDescent="0.45">
      <c r="A184" s="628"/>
      <c r="B184" s="628"/>
      <c r="C184" s="628"/>
      <c r="D184" s="628"/>
      <c r="E184" s="628"/>
      <c r="F184" s="628"/>
      <c r="G184" s="628"/>
      <c r="H184" s="628"/>
      <c r="I184" s="628"/>
      <c r="J184" s="628"/>
      <c r="K184" s="628"/>
      <c r="L184" s="628"/>
      <c r="M184" s="628"/>
    </row>
    <row r="185" spans="1:13" ht="21" customHeight="1" x14ac:dyDescent="0.45">
      <c r="A185" s="766" t="s">
        <v>78</v>
      </c>
      <c r="B185" s="774" t="s">
        <v>384</v>
      </c>
      <c r="C185" s="775"/>
      <c r="D185" s="776"/>
      <c r="E185" s="775" t="s">
        <v>385</v>
      </c>
      <c r="F185" s="775"/>
      <c r="G185" s="775"/>
      <c r="H185" s="774" t="s">
        <v>386</v>
      </c>
      <c r="I185" s="775"/>
      <c r="J185" s="776"/>
      <c r="K185" s="644" t="s">
        <v>6</v>
      </c>
      <c r="L185" s="644"/>
      <c r="M185" s="644"/>
    </row>
    <row r="186" spans="1:13" ht="21" customHeight="1" x14ac:dyDescent="0.45">
      <c r="A186" s="778"/>
      <c r="B186" s="645" t="s">
        <v>4</v>
      </c>
      <c r="C186" s="646" t="s">
        <v>5</v>
      </c>
      <c r="D186" s="643" t="s">
        <v>6</v>
      </c>
      <c r="E186" s="647" t="s">
        <v>4</v>
      </c>
      <c r="F186" s="646" t="s">
        <v>5</v>
      </c>
      <c r="G186" s="648" t="s">
        <v>6</v>
      </c>
      <c r="H186" s="645" t="s">
        <v>4</v>
      </c>
      <c r="I186" s="646" t="s">
        <v>5</v>
      </c>
      <c r="J186" s="649" t="s">
        <v>6</v>
      </c>
      <c r="K186" s="645" t="s">
        <v>4</v>
      </c>
      <c r="L186" s="646" t="s">
        <v>5</v>
      </c>
      <c r="M186" s="649" t="s">
        <v>6</v>
      </c>
    </row>
    <row r="187" spans="1:13" ht="21" customHeight="1" x14ac:dyDescent="0.45">
      <c r="A187" s="650" t="s">
        <v>471</v>
      </c>
      <c r="B187" s="651"/>
      <c r="C187" s="652"/>
      <c r="D187" s="657"/>
      <c r="E187" s="654"/>
      <c r="F187" s="652"/>
      <c r="G187" s="658"/>
      <c r="H187" s="651"/>
      <c r="I187" s="652"/>
      <c r="J187" s="657"/>
      <c r="K187" s="651"/>
      <c r="L187" s="652"/>
      <c r="M187" s="657"/>
    </row>
    <row r="188" spans="1:13" ht="21" customHeight="1" x14ac:dyDescent="0.45">
      <c r="A188" s="679" t="s">
        <v>261</v>
      </c>
      <c r="B188" s="651">
        <v>5</v>
      </c>
      <c r="C188" s="652">
        <v>16</v>
      </c>
      <c r="D188" s="672">
        <f>SUM(B188:C188)</f>
        <v>21</v>
      </c>
      <c r="E188" s="654">
        <v>0</v>
      </c>
      <c r="F188" s="652">
        <v>0</v>
      </c>
      <c r="G188" s="673">
        <f>SUM(E188:F188)</f>
        <v>0</v>
      </c>
      <c r="H188" s="651">
        <v>0</v>
      </c>
      <c r="I188" s="652">
        <v>0</v>
      </c>
      <c r="J188" s="672">
        <f>SUM(H188:I188)</f>
        <v>0</v>
      </c>
      <c r="K188" s="651">
        <f>SUM(B188+E188+H188)</f>
        <v>5</v>
      </c>
      <c r="L188" s="652">
        <f>SUM(C188+F188+I188)</f>
        <v>16</v>
      </c>
      <c r="M188" s="672">
        <f>SUM(D188+G188+J188)</f>
        <v>21</v>
      </c>
    </row>
    <row r="189" spans="1:13" ht="21" customHeight="1" thickBot="1" x14ac:dyDescent="0.5">
      <c r="A189" s="680" t="s">
        <v>6</v>
      </c>
      <c r="B189" s="681">
        <f t="shared" ref="B189:M189" si="55">SUM(B188:B188)</f>
        <v>5</v>
      </c>
      <c r="C189" s="682">
        <f t="shared" si="55"/>
        <v>16</v>
      </c>
      <c r="D189" s="683">
        <f t="shared" si="55"/>
        <v>21</v>
      </c>
      <c r="E189" s="684">
        <f t="shared" si="55"/>
        <v>0</v>
      </c>
      <c r="F189" s="682">
        <f t="shared" si="55"/>
        <v>0</v>
      </c>
      <c r="G189" s="685">
        <f t="shared" si="55"/>
        <v>0</v>
      </c>
      <c r="H189" s="681">
        <f t="shared" si="55"/>
        <v>0</v>
      </c>
      <c r="I189" s="682">
        <f t="shared" si="55"/>
        <v>0</v>
      </c>
      <c r="J189" s="683">
        <f t="shared" si="55"/>
        <v>0</v>
      </c>
      <c r="K189" s="681">
        <f t="shared" si="55"/>
        <v>5</v>
      </c>
      <c r="L189" s="682">
        <f t="shared" si="55"/>
        <v>16</v>
      </c>
      <c r="M189" s="683">
        <f t="shared" si="55"/>
        <v>21</v>
      </c>
    </row>
    <row r="190" spans="1:13" ht="21" customHeight="1" thickTop="1" x14ac:dyDescent="0.45">
      <c r="A190" s="640"/>
      <c r="B190" s="640"/>
      <c r="C190" s="640"/>
      <c r="D190" s="640"/>
      <c r="E190" s="640"/>
      <c r="F190" s="640"/>
      <c r="G190" s="640"/>
      <c r="H190" s="640"/>
      <c r="I190" s="640"/>
      <c r="J190" s="640"/>
      <c r="K190" s="640"/>
      <c r="L190" s="640"/>
      <c r="M190" s="640"/>
    </row>
    <row r="191" spans="1:13" ht="21" customHeight="1" x14ac:dyDescent="0.45">
      <c r="A191" s="686" t="s">
        <v>472</v>
      </c>
      <c r="B191" s="640"/>
      <c r="C191" s="640"/>
      <c r="D191" s="640"/>
      <c r="E191" s="640"/>
      <c r="F191" s="640"/>
      <c r="G191" s="640"/>
      <c r="H191" s="640"/>
      <c r="I191" s="640"/>
      <c r="J191" s="640"/>
      <c r="K191" s="640"/>
      <c r="L191" s="640"/>
      <c r="M191" s="640"/>
    </row>
    <row r="192" spans="1:13" ht="21" customHeight="1" x14ac:dyDescent="0.45">
      <c r="A192" s="687"/>
      <c r="B192" s="640"/>
      <c r="C192" s="640"/>
      <c r="D192" s="640"/>
      <c r="E192" s="640"/>
      <c r="F192" s="640"/>
      <c r="G192" s="640"/>
      <c r="H192" s="640"/>
      <c r="I192" s="640"/>
      <c r="J192" s="640"/>
      <c r="K192" s="640"/>
      <c r="L192" s="640"/>
      <c r="M192" s="640"/>
    </row>
    <row r="193" ht="21" customHeight="1" x14ac:dyDescent="0.45"/>
    <row r="194" ht="21" customHeight="1" x14ac:dyDescent="0.45"/>
  </sheetData>
  <mergeCells count="44">
    <mergeCell ref="A185:A186"/>
    <mergeCell ref="B185:D185"/>
    <mergeCell ref="E185:G185"/>
    <mergeCell ref="H185:J185"/>
    <mergeCell ref="A152:A153"/>
    <mergeCell ref="B152:D152"/>
    <mergeCell ref="E152:G152"/>
    <mergeCell ref="H152:J152"/>
    <mergeCell ref="A166:M166"/>
    <mergeCell ref="A168:A169"/>
    <mergeCell ref="B168:D168"/>
    <mergeCell ref="E168:G168"/>
    <mergeCell ref="H168:J168"/>
    <mergeCell ref="A150:M150"/>
    <mergeCell ref="A183:M183"/>
    <mergeCell ref="P42:Q42"/>
    <mergeCell ref="A75:Q75"/>
    <mergeCell ref="A76:Q76"/>
    <mergeCell ref="A77:A78"/>
    <mergeCell ref="B77:D77"/>
    <mergeCell ref="N77:O77"/>
    <mergeCell ref="P77:Q77"/>
    <mergeCell ref="A42:A43"/>
    <mergeCell ref="A112:M112"/>
    <mergeCell ref="H114:J114"/>
    <mergeCell ref="E114:G114"/>
    <mergeCell ref="B114:D114"/>
    <mergeCell ref="A114:A115"/>
    <mergeCell ref="E77:G77"/>
    <mergeCell ref="H77:J77"/>
    <mergeCell ref="A1:Q1"/>
    <mergeCell ref="A2:Q2"/>
    <mergeCell ref="A3:A4"/>
    <mergeCell ref="B3:D3"/>
    <mergeCell ref="E3:G3"/>
    <mergeCell ref="B42:D42"/>
    <mergeCell ref="E42:G42"/>
    <mergeCell ref="H42:J42"/>
    <mergeCell ref="N42:O42"/>
    <mergeCell ref="H3:J3"/>
    <mergeCell ref="N3:O3"/>
    <mergeCell ref="P3:Q3"/>
    <mergeCell ref="A40:Q40"/>
    <mergeCell ref="A41:Q4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7"/>
  <sheetViews>
    <sheetView showGridLines="0" zoomScale="90" zoomScaleNormal="90" workbookViewId="0">
      <pane ySplit="5" topLeftCell="A6" activePane="bottomLeft" state="frozen"/>
      <selection pane="bottomLeft" activeCell="A24" sqref="A24"/>
    </sheetView>
  </sheetViews>
  <sheetFormatPr defaultRowHeight="21.75" x14ac:dyDescent="0.55000000000000004"/>
  <cols>
    <col min="1" max="1" width="11.375" style="63" customWidth="1"/>
    <col min="2" max="2" width="3.25" style="5" customWidth="1"/>
    <col min="3" max="5" width="6.25" style="5" bestFit="1" customWidth="1"/>
    <col min="6" max="6" width="4.75" style="5" customWidth="1"/>
    <col min="7" max="7" width="6.25" style="5" bestFit="1" customWidth="1"/>
    <col min="8" max="8" width="5.875" style="5" customWidth="1"/>
    <col min="9" max="9" width="6" style="5" customWidth="1"/>
    <col min="10" max="10" width="6.25" style="5" bestFit="1" customWidth="1"/>
    <col min="11" max="11" width="7.125" style="5" bestFit="1" customWidth="1"/>
    <col min="12" max="12" width="7" style="5" customWidth="1"/>
    <col min="13" max="13" width="6.125" style="5" customWidth="1"/>
    <col min="14" max="14" width="5.875" style="5" customWidth="1"/>
    <col min="15" max="15" width="4.5" style="5" customWidth="1"/>
    <col min="16" max="16" width="5.125" style="5" customWidth="1"/>
    <col min="17" max="17" width="4.375" style="5" customWidth="1"/>
    <col min="18" max="18" width="5.625" style="5" customWidth="1"/>
    <col min="19" max="19" width="6" style="5" customWidth="1"/>
    <col min="20" max="20" width="6.625" style="5" bestFit="1" customWidth="1"/>
    <col min="21" max="22" width="6.25" style="5" bestFit="1" customWidth="1"/>
    <col min="23" max="23" width="7.625" style="5" bestFit="1" customWidth="1"/>
    <col min="24" max="16384" width="9" style="5"/>
  </cols>
  <sheetData>
    <row r="1" spans="1:26" s="52" customFormat="1" ht="29.25" customHeight="1" x14ac:dyDescent="0.55000000000000004">
      <c r="A1" s="784"/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  <c r="P1" s="784"/>
      <c r="Q1" s="784"/>
      <c r="R1" s="784"/>
      <c r="S1" s="784"/>
      <c r="T1" s="784"/>
      <c r="U1" s="784"/>
      <c r="V1" s="784"/>
      <c r="W1" s="784"/>
    </row>
    <row r="2" spans="1:26" s="52" customFormat="1" ht="9.75" customHeight="1" x14ac:dyDescent="0.55000000000000004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6" ht="21" customHeight="1" x14ac:dyDescent="0.55000000000000004">
      <c r="A3" s="53"/>
      <c r="B3" s="54"/>
      <c r="C3" s="785" t="s">
        <v>37</v>
      </c>
      <c r="D3" s="786"/>
      <c r="E3" s="786"/>
      <c r="F3" s="786"/>
      <c r="G3" s="786"/>
      <c r="H3" s="786"/>
      <c r="I3" s="786"/>
      <c r="J3" s="786"/>
      <c r="K3" s="787"/>
      <c r="L3" s="786" t="s">
        <v>38</v>
      </c>
      <c r="M3" s="786"/>
      <c r="N3" s="786"/>
      <c r="O3" s="786"/>
      <c r="P3" s="786"/>
      <c r="Q3" s="786"/>
      <c r="R3" s="786"/>
      <c r="S3" s="786"/>
      <c r="T3" s="788"/>
      <c r="U3" s="789" t="s">
        <v>7</v>
      </c>
      <c r="V3" s="790"/>
      <c r="W3" s="791"/>
    </row>
    <row r="4" spans="1:26" s="55" customFormat="1" ht="19.5" customHeight="1" x14ac:dyDescent="0.55000000000000004">
      <c r="A4" s="32" t="s">
        <v>25</v>
      </c>
      <c r="B4" s="32" t="s">
        <v>35</v>
      </c>
      <c r="C4" s="783" t="s">
        <v>26</v>
      </c>
      <c r="D4" s="783"/>
      <c r="E4" s="783"/>
      <c r="F4" s="783" t="s">
        <v>27</v>
      </c>
      <c r="G4" s="783"/>
      <c r="H4" s="783"/>
      <c r="I4" s="783" t="s">
        <v>6</v>
      </c>
      <c r="J4" s="783"/>
      <c r="K4" s="795"/>
      <c r="L4" s="788" t="s">
        <v>26</v>
      </c>
      <c r="M4" s="783"/>
      <c r="N4" s="783"/>
      <c r="O4" s="783" t="s">
        <v>27</v>
      </c>
      <c r="P4" s="783"/>
      <c r="Q4" s="783"/>
      <c r="R4" s="783" t="s">
        <v>6</v>
      </c>
      <c r="S4" s="783"/>
      <c r="T4" s="783"/>
      <c r="U4" s="792"/>
      <c r="V4" s="793"/>
      <c r="W4" s="794"/>
    </row>
    <row r="5" spans="1:26" s="55" customFormat="1" x14ac:dyDescent="0.55000000000000004">
      <c r="A5" s="33"/>
      <c r="B5" s="33" t="s">
        <v>34</v>
      </c>
      <c r="C5" s="33" t="s">
        <v>4</v>
      </c>
      <c r="D5" s="33" t="s">
        <v>5</v>
      </c>
      <c r="E5" s="33" t="s">
        <v>6</v>
      </c>
      <c r="F5" s="33" t="s">
        <v>4</v>
      </c>
      <c r="G5" s="33" t="s">
        <v>5</v>
      </c>
      <c r="H5" s="33" t="s">
        <v>6</v>
      </c>
      <c r="I5" s="33" t="s">
        <v>4</v>
      </c>
      <c r="J5" s="33" t="s">
        <v>5</v>
      </c>
      <c r="K5" s="188" t="s">
        <v>6</v>
      </c>
      <c r="L5" s="145" t="s">
        <v>4</v>
      </c>
      <c r="M5" s="33" t="s">
        <v>5</v>
      </c>
      <c r="N5" s="33" t="s">
        <v>6</v>
      </c>
      <c r="O5" s="33" t="s">
        <v>4</v>
      </c>
      <c r="P5" s="33" t="s">
        <v>5</v>
      </c>
      <c r="Q5" s="33" t="s">
        <v>6</v>
      </c>
      <c r="R5" s="33" t="s">
        <v>4</v>
      </c>
      <c r="S5" s="33" t="s">
        <v>5</v>
      </c>
      <c r="T5" s="33" t="s">
        <v>6</v>
      </c>
      <c r="U5" s="33" t="s">
        <v>4</v>
      </c>
      <c r="V5" s="33" t="s">
        <v>5</v>
      </c>
      <c r="W5" s="33" t="s">
        <v>6</v>
      </c>
    </row>
    <row r="6" spans="1:26" ht="19.5" customHeight="1" x14ac:dyDescent="0.55000000000000004">
      <c r="A6" s="56" t="s">
        <v>29</v>
      </c>
      <c r="B6" s="6">
        <v>1</v>
      </c>
      <c r="C6" s="73">
        <f>SUM(ภาคปกติ4ปี!B24,ภาคปกติ4ปี!B46,ภาคปกติ4ปี!B60,ภาคปกติ4ปี!B75,ภาคปกติ4ปี!B85,ภาคปกติ4ปี!B96)</f>
        <v>782</v>
      </c>
      <c r="D6" s="73">
        <f>SUM(ภาคปกติ4ปี!C24,ภาคปกติ4ปี!C46,ภาคปกติ4ปี!C60,ภาคปกติ4ปี!C75,ภาคปกติ4ปี!C85,ภาคปกติ4ปี!C96)</f>
        <v>1921</v>
      </c>
      <c r="E6" s="74">
        <f>SUM(C6:D6)</f>
        <v>2703</v>
      </c>
      <c r="F6" s="117">
        <f>SUM('นิติ UMภาคสมทบ'!B9,'นิติ UMภาคสมทบ'!B20)</f>
        <v>81</v>
      </c>
      <c r="G6" s="117">
        <f>SUM('นิติ UMภาคสมทบ'!C9,'นิติ UMภาคสมทบ'!C20)</f>
        <v>32</v>
      </c>
      <c r="H6" s="118">
        <f t="shared" ref="H6:H21" si="0">SUM(F6:G6)</f>
        <v>113</v>
      </c>
      <c r="I6" s="117">
        <f t="shared" ref="I6:J10" si="1">SUM(C6,F6)</f>
        <v>863</v>
      </c>
      <c r="J6" s="117">
        <f t="shared" si="1"/>
        <v>1953</v>
      </c>
      <c r="K6" s="327">
        <f t="shared" ref="K6:K21" si="2">SUM(I6:J6)</f>
        <v>2816</v>
      </c>
      <c r="L6" s="73">
        <f>SUM('ป.ตรีพัทลุง '!B90)</f>
        <v>176</v>
      </c>
      <c r="M6" s="329">
        <f>SUM('ป.ตรีพัทลุง '!C90)</f>
        <v>460</v>
      </c>
      <c r="N6" s="330">
        <f t="shared" ref="N6:N21" si="3">SUM(L6:M6)</f>
        <v>636</v>
      </c>
      <c r="O6" s="117">
        <f>SUM(ป.ตรีสมทบพัทลุง!B10)</f>
        <v>0</v>
      </c>
      <c r="P6" s="117">
        <f>SUM(ป.ตรีสมทบพัทลุง!C10)</f>
        <v>0</v>
      </c>
      <c r="Q6" s="118">
        <f t="shared" ref="Q6:Q21" si="4">SUM(O6:P6)</f>
        <v>0</v>
      </c>
      <c r="R6" s="117">
        <f t="shared" ref="R6:T10" si="5">SUM(L6,O6)</f>
        <v>176</v>
      </c>
      <c r="S6" s="117">
        <f t="shared" si="5"/>
        <v>460</v>
      </c>
      <c r="T6" s="118">
        <f t="shared" si="5"/>
        <v>636</v>
      </c>
      <c r="U6" s="73">
        <f t="shared" ref="U6:W10" si="6">SUM(I6,R6)</f>
        <v>1039</v>
      </c>
      <c r="V6" s="73">
        <f t="shared" si="6"/>
        <v>2413</v>
      </c>
      <c r="W6" s="74">
        <f t="shared" si="6"/>
        <v>3452</v>
      </c>
    </row>
    <row r="7" spans="1:26" ht="19.5" customHeight="1" x14ac:dyDescent="0.55000000000000004">
      <c r="A7" s="58" t="s">
        <v>226</v>
      </c>
      <c r="B7" s="6">
        <v>2</v>
      </c>
      <c r="C7" s="73">
        <f>SUM(ภาคปกติ4ปี!E24,ภาคปกติ4ปี!E46,ภาคปกติ4ปี!E60,ภาคปกติ4ปี!E75,ภาคปกติ4ปี!E85,ภาคปกติ4ปี!E96)</f>
        <v>580</v>
      </c>
      <c r="D7" s="73">
        <f>SUM(ภาคปกติ4ปี!F24,ภาคปกติ4ปี!F46,ภาคปกติ4ปี!F60,ภาคปกติ4ปี!F75,ภาคปกติ4ปี!F85,ภาคปกติ4ปี!F96)</f>
        <v>1403</v>
      </c>
      <c r="E7" s="74">
        <f>SUM(C7:D7)</f>
        <v>1983</v>
      </c>
      <c r="F7" s="117">
        <f>SUM('นิติ UMภาคสมทบ'!E9,'นิติ UMภาคสมทบ'!E20)</f>
        <v>81</v>
      </c>
      <c r="G7" s="117">
        <f>SUM('นิติ UMภาคสมทบ'!F9,'นิติ UMภาคสมทบ'!F20)</f>
        <v>42</v>
      </c>
      <c r="H7" s="118">
        <f t="shared" si="0"/>
        <v>123</v>
      </c>
      <c r="I7" s="117">
        <f t="shared" si="1"/>
        <v>661</v>
      </c>
      <c r="J7" s="117">
        <f t="shared" si="1"/>
        <v>1445</v>
      </c>
      <c r="K7" s="327">
        <f t="shared" si="2"/>
        <v>2106</v>
      </c>
      <c r="L7" s="73">
        <f>SUM('ป.ตรีพัทลุง '!E90)</f>
        <v>164</v>
      </c>
      <c r="M7" s="329">
        <f>SUM('ป.ตรีพัทลุง '!F90)</f>
        <v>505</v>
      </c>
      <c r="N7" s="118">
        <f t="shared" si="3"/>
        <v>669</v>
      </c>
      <c r="O7" s="117">
        <f>SUM(ป.ตรีสมทบพัทลุง!E10)</f>
        <v>0</v>
      </c>
      <c r="P7" s="117">
        <f>SUM(ป.ตรีสมทบพัทลุง!F10)</f>
        <v>0</v>
      </c>
      <c r="Q7" s="118">
        <f t="shared" si="4"/>
        <v>0</v>
      </c>
      <c r="R7" s="117">
        <f t="shared" si="5"/>
        <v>164</v>
      </c>
      <c r="S7" s="117">
        <f t="shared" si="5"/>
        <v>505</v>
      </c>
      <c r="T7" s="118">
        <f t="shared" si="5"/>
        <v>669</v>
      </c>
      <c r="U7" s="73">
        <f t="shared" si="6"/>
        <v>825</v>
      </c>
      <c r="V7" s="73">
        <f t="shared" si="6"/>
        <v>1950</v>
      </c>
      <c r="W7" s="74">
        <f t="shared" si="6"/>
        <v>2775</v>
      </c>
    </row>
    <row r="8" spans="1:26" ht="19.5" customHeight="1" x14ac:dyDescent="0.55000000000000004">
      <c r="A8" s="58"/>
      <c r="B8" s="6">
        <v>3</v>
      </c>
      <c r="C8" s="73">
        <f>SUM(ภาคปกติ4ปี!H24,ภาคปกติ4ปี!H46,ภาคปกติ4ปี!H60,ภาคปกติ4ปี!H75,ภาคปกติ4ปี!H85,ภาคปกติ4ปี!H96)</f>
        <v>470</v>
      </c>
      <c r="D8" s="73">
        <f>SUM(ภาคปกติ4ปี!I24,ภาคปกติ4ปี!I46,ภาคปกติ4ปี!I60,ภาคปกติ4ปี!I75,ภาคปกติ4ปี!I85,ภาคปกติ4ปี!I96)</f>
        <v>1048</v>
      </c>
      <c r="E8" s="74">
        <f>SUM(C8:D8)</f>
        <v>1518</v>
      </c>
      <c r="F8" s="117">
        <f>SUM('นิติ UMภาคสมทบ'!H9,'นิติ UMภาคสมทบ'!H20)</f>
        <v>24</v>
      </c>
      <c r="G8" s="117">
        <f>SUM('นิติ UMภาคสมทบ'!I9,'นิติ UMภาคสมทบ'!I20)</f>
        <v>23</v>
      </c>
      <c r="H8" s="118">
        <f t="shared" si="0"/>
        <v>47</v>
      </c>
      <c r="I8" s="117">
        <f t="shared" si="1"/>
        <v>494</v>
      </c>
      <c r="J8" s="117">
        <f t="shared" si="1"/>
        <v>1071</v>
      </c>
      <c r="K8" s="327">
        <f t="shared" si="2"/>
        <v>1565</v>
      </c>
      <c r="L8" s="73">
        <f>SUM('ป.ตรีพัทลุง '!H90)</f>
        <v>141</v>
      </c>
      <c r="M8" s="329">
        <f>SUM('ป.ตรีพัทลุง '!I90)</f>
        <v>466</v>
      </c>
      <c r="N8" s="118">
        <f t="shared" si="3"/>
        <v>607</v>
      </c>
      <c r="O8" s="117">
        <f>SUM(ป.ตรีสมทบพัทลุง!H10)</f>
        <v>0</v>
      </c>
      <c r="P8" s="117">
        <f>SUM(ป.ตรีสมทบพัทลุง!J10)</f>
        <v>0</v>
      </c>
      <c r="Q8" s="118">
        <f t="shared" si="4"/>
        <v>0</v>
      </c>
      <c r="R8" s="117">
        <f t="shared" si="5"/>
        <v>141</v>
      </c>
      <c r="S8" s="117">
        <f t="shared" si="5"/>
        <v>466</v>
      </c>
      <c r="T8" s="118">
        <f t="shared" si="5"/>
        <v>607</v>
      </c>
      <c r="U8" s="73">
        <f t="shared" si="6"/>
        <v>635</v>
      </c>
      <c r="V8" s="73">
        <f t="shared" si="6"/>
        <v>1537</v>
      </c>
      <c r="W8" s="74">
        <f t="shared" si="6"/>
        <v>2172</v>
      </c>
    </row>
    <row r="9" spans="1:26" ht="19.5" customHeight="1" x14ac:dyDescent="0.55000000000000004">
      <c r="A9" s="58"/>
      <c r="B9" s="6">
        <v>4</v>
      </c>
      <c r="C9" s="73">
        <f>SUM(ภาคปกติ4ปี!K24,ภาคปกติ4ปี!K46,ภาคปกติ4ปี!K60,ภาคปกติ4ปี!K75,ภาคปกติ4ปี!K85,ภาคปกติ4ปี!K96)</f>
        <v>363</v>
      </c>
      <c r="D9" s="73">
        <f>SUM(ภาคปกติ4ปี!L24,ภาคปกติ4ปี!L46,ภาคปกติ4ปี!L60,ภาคปกติ4ปี!L75,ภาคปกติ4ปี!L85,ภาคปกติ4ปี!L96)</f>
        <v>956</v>
      </c>
      <c r="E9" s="74">
        <f>SUM(C9:D9)</f>
        <v>1319</v>
      </c>
      <c r="F9" s="117">
        <f>SUM('นิติ UMภาคสมทบ'!K9,'นิติ UMภาคสมทบ'!K20)</f>
        <v>15</v>
      </c>
      <c r="G9" s="117">
        <f>SUM('นิติ UMภาคสมทบ'!L9,'นิติ UMภาคสมทบ'!L20)</f>
        <v>14</v>
      </c>
      <c r="H9" s="118">
        <f t="shared" si="0"/>
        <v>29</v>
      </c>
      <c r="I9" s="117">
        <f t="shared" si="1"/>
        <v>378</v>
      </c>
      <c r="J9" s="117">
        <f t="shared" si="1"/>
        <v>970</v>
      </c>
      <c r="K9" s="327">
        <f t="shared" si="2"/>
        <v>1348</v>
      </c>
      <c r="L9" s="73">
        <f>SUM('ป.ตรีพัทลุง '!K90)</f>
        <v>111</v>
      </c>
      <c r="M9" s="329">
        <f>SUM('ป.ตรีพัทลุง '!L90)</f>
        <v>424</v>
      </c>
      <c r="N9" s="118">
        <f t="shared" si="3"/>
        <v>535</v>
      </c>
      <c r="O9" s="117">
        <f>SUM(ป.ตรีสมทบพัทลุง!K10)</f>
        <v>3</v>
      </c>
      <c r="P9" s="117">
        <f>SUM(ป.ตรีสมทบพัทลุง!L10)</f>
        <v>0</v>
      </c>
      <c r="Q9" s="118">
        <f t="shared" si="4"/>
        <v>3</v>
      </c>
      <c r="R9" s="117">
        <f t="shared" si="5"/>
        <v>114</v>
      </c>
      <c r="S9" s="117">
        <f t="shared" si="5"/>
        <v>424</v>
      </c>
      <c r="T9" s="118">
        <f t="shared" si="5"/>
        <v>538</v>
      </c>
      <c r="U9" s="73">
        <f t="shared" si="6"/>
        <v>492</v>
      </c>
      <c r="V9" s="73">
        <f t="shared" si="6"/>
        <v>1394</v>
      </c>
      <c r="W9" s="74">
        <f t="shared" si="6"/>
        <v>1886</v>
      </c>
    </row>
    <row r="10" spans="1:26" ht="19.5" customHeight="1" x14ac:dyDescent="0.55000000000000004">
      <c r="A10" s="58"/>
      <c r="B10" s="6">
        <v>5</v>
      </c>
      <c r="C10" s="73">
        <f>SUM(ภาคปกติ4ปี!N24,ภาคปกติ4ปี!N46,ภาคปกติ4ปี!N60,ภาคปกติ4ปี!N75,ภาคปกติ4ปี!N85,ภาคปกติ4ปี!N96)</f>
        <v>73</v>
      </c>
      <c r="D10" s="73">
        <f>SUM(ภาคปกติ4ปี!O24,ภาคปกติ4ปี!O46,ภาคปกติ4ปี!O60,ภาคปกติ4ปี!O75,ภาคปกติ4ปี!O85,ภาคปกติ4ปี!O96)</f>
        <v>55</v>
      </c>
      <c r="E10" s="74">
        <f>SUM(C10:D10)</f>
        <v>128</v>
      </c>
      <c r="F10" s="117">
        <f>SUM('นิติ UMภาคสมทบ'!N9,'นิติ UMภาคสมทบ'!N20)</f>
        <v>8</v>
      </c>
      <c r="G10" s="117">
        <f>SUM('นิติ UMภาคสมทบ'!O9)</f>
        <v>11</v>
      </c>
      <c r="H10" s="118">
        <f t="shared" si="0"/>
        <v>19</v>
      </c>
      <c r="I10" s="117">
        <f t="shared" si="1"/>
        <v>81</v>
      </c>
      <c r="J10" s="117">
        <f t="shared" si="1"/>
        <v>66</v>
      </c>
      <c r="K10" s="327">
        <f t="shared" si="2"/>
        <v>147</v>
      </c>
      <c r="L10" s="73">
        <f>SUM('ป.ตรีพัทลุง '!N90)</f>
        <v>31</v>
      </c>
      <c r="M10" s="329">
        <f>SUM('ป.ตรีพัทลุง '!O90)</f>
        <v>48</v>
      </c>
      <c r="N10" s="332">
        <f t="shared" si="3"/>
        <v>79</v>
      </c>
      <c r="O10" s="117">
        <f>SUM(ป.ตรีสมทบพัทลุง!N10)</f>
        <v>0</v>
      </c>
      <c r="P10" s="117">
        <f>SUM(ป.ตรีสมทบพัทลุง!O10)</f>
        <v>0</v>
      </c>
      <c r="Q10" s="118">
        <f t="shared" si="4"/>
        <v>0</v>
      </c>
      <c r="R10" s="117">
        <f t="shared" si="5"/>
        <v>31</v>
      </c>
      <c r="S10" s="117">
        <f t="shared" si="5"/>
        <v>48</v>
      </c>
      <c r="T10" s="118">
        <f t="shared" si="5"/>
        <v>79</v>
      </c>
      <c r="U10" s="73">
        <f t="shared" si="6"/>
        <v>112</v>
      </c>
      <c r="V10" s="73">
        <f t="shared" si="6"/>
        <v>114</v>
      </c>
      <c r="W10" s="74">
        <f t="shared" si="6"/>
        <v>226</v>
      </c>
    </row>
    <row r="11" spans="1:26" s="55" customFormat="1" x14ac:dyDescent="0.55000000000000004">
      <c r="A11" s="59" t="s">
        <v>6</v>
      </c>
      <c r="B11" s="59"/>
      <c r="C11" s="76">
        <f>SUM(C6:C10)</f>
        <v>2268</v>
      </c>
      <c r="D11" s="76">
        <f>SUM(D6:D10)</f>
        <v>5383</v>
      </c>
      <c r="E11" s="76">
        <f>SUM(E6:E10)</f>
        <v>7651</v>
      </c>
      <c r="F11" s="333">
        <f>SUM(F6:F10)</f>
        <v>209</v>
      </c>
      <c r="G11" s="333">
        <f>SUM(G6:G10)</f>
        <v>122</v>
      </c>
      <c r="H11" s="333">
        <f>SUM(F11:G11)</f>
        <v>331</v>
      </c>
      <c r="I11" s="333">
        <f>SUM(I6:I10)</f>
        <v>2477</v>
      </c>
      <c r="J11" s="333">
        <f>SUM(J6:J10)</f>
        <v>5505</v>
      </c>
      <c r="K11" s="334">
        <f t="shared" si="2"/>
        <v>7982</v>
      </c>
      <c r="L11" s="335">
        <f>SUM(L6:L10)</f>
        <v>623</v>
      </c>
      <c r="M11" s="333">
        <f>SUM(M6:M10)</f>
        <v>1903</v>
      </c>
      <c r="N11" s="336">
        <f>SUM(L11:M11)</f>
        <v>2526</v>
      </c>
      <c r="O11" s="333">
        <f>SUM(O6:O10)</f>
        <v>3</v>
      </c>
      <c r="P11" s="333">
        <f>SUM(P6:P10)</f>
        <v>0</v>
      </c>
      <c r="Q11" s="333">
        <f t="shared" si="4"/>
        <v>3</v>
      </c>
      <c r="R11" s="333">
        <f t="shared" ref="R11:W11" si="7">SUM(R6:R10)</f>
        <v>626</v>
      </c>
      <c r="S11" s="333">
        <f t="shared" si="7"/>
        <v>1903</v>
      </c>
      <c r="T11" s="333">
        <f t="shared" si="7"/>
        <v>2529</v>
      </c>
      <c r="U11" s="76">
        <f t="shared" si="7"/>
        <v>3103</v>
      </c>
      <c r="V11" s="76">
        <f t="shared" si="7"/>
        <v>7408</v>
      </c>
      <c r="W11" s="76">
        <f t="shared" si="7"/>
        <v>10511</v>
      </c>
    </row>
    <row r="12" spans="1:26" s="55" customFormat="1" x14ac:dyDescent="0.55000000000000004">
      <c r="A12" s="56" t="s">
        <v>29</v>
      </c>
      <c r="B12" s="6">
        <v>1</v>
      </c>
      <c r="C12" s="73">
        <f>SUM(ศึกษา5ปี!B20)</f>
        <v>0</v>
      </c>
      <c r="D12" s="73">
        <f>SUM(ศึกษา5ปี!C20)</f>
        <v>0</v>
      </c>
      <c r="E12" s="74">
        <f t="shared" ref="E12:E17" si="8">SUM(C12:D12)</f>
        <v>0</v>
      </c>
      <c r="F12" s="117">
        <v>0</v>
      </c>
      <c r="G12" s="117">
        <v>0</v>
      </c>
      <c r="H12" s="118">
        <f t="shared" ref="H12:H17" si="9">SUM(F12:G12)</f>
        <v>0</v>
      </c>
      <c r="I12" s="117">
        <f t="shared" ref="I12:J17" si="10">SUM(C12,F12)</f>
        <v>0</v>
      </c>
      <c r="J12" s="117">
        <f t="shared" si="10"/>
        <v>0</v>
      </c>
      <c r="K12" s="327">
        <f t="shared" si="2"/>
        <v>0</v>
      </c>
      <c r="L12" s="337">
        <v>0</v>
      </c>
      <c r="M12" s="117">
        <v>0</v>
      </c>
      <c r="N12" s="118">
        <f t="shared" ref="N12:N17" si="11">SUM(L12:M12)</f>
        <v>0</v>
      </c>
      <c r="O12" s="117">
        <v>0</v>
      </c>
      <c r="P12" s="117">
        <v>0</v>
      </c>
      <c r="Q12" s="118">
        <f t="shared" ref="Q12:Q17" si="12">SUM(O12:P12)</f>
        <v>0</v>
      </c>
      <c r="R12" s="117">
        <f t="shared" ref="R12:S17" si="13">SUM(L12,O12)</f>
        <v>0</v>
      </c>
      <c r="S12" s="117">
        <f t="shared" si="13"/>
        <v>0</v>
      </c>
      <c r="T12" s="118">
        <f>SUM(R12:S12,N12,Q12)</f>
        <v>0</v>
      </c>
      <c r="U12" s="73">
        <f t="shared" ref="U12:V17" si="14">SUM(I12,R12)</f>
        <v>0</v>
      </c>
      <c r="V12" s="73">
        <f t="shared" si="14"/>
        <v>0</v>
      </c>
      <c r="W12" s="74">
        <f>SUM(U12:V12)</f>
        <v>0</v>
      </c>
    </row>
    <row r="13" spans="1:26" s="55" customFormat="1" x14ac:dyDescent="0.55000000000000004">
      <c r="A13" s="58" t="s">
        <v>227</v>
      </c>
      <c r="B13" s="6">
        <v>2</v>
      </c>
      <c r="C13" s="73">
        <f>SUM(ศึกษา5ปี!E20)</f>
        <v>122</v>
      </c>
      <c r="D13" s="73">
        <f>SUM(ศึกษา5ปี!F20)</f>
        <v>284</v>
      </c>
      <c r="E13" s="74">
        <f t="shared" si="8"/>
        <v>406</v>
      </c>
      <c r="F13" s="117">
        <v>0</v>
      </c>
      <c r="G13" s="117">
        <v>0</v>
      </c>
      <c r="H13" s="118">
        <f t="shared" si="9"/>
        <v>0</v>
      </c>
      <c r="I13" s="117">
        <f t="shared" si="10"/>
        <v>122</v>
      </c>
      <c r="J13" s="117">
        <f t="shared" si="10"/>
        <v>284</v>
      </c>
      <c r="K13" s="327">
        <f t="shared" si="2"/>
        <v>406</v>
      </c>
      <c r="L13" s="337">
        <v>0</v>
      </c>
      <c r="M13" s="117">
        <v>0</v>
      </c>
      <c r="N13" s="118">
        <f t="shared" si="11"/>
        <v>0</v>
      </c>
      <c r="O13" s="117">
        <v>0</v>
      </c>
      <c r="P13" s="117">
        <v>0</v>
      </c>
      <c r="Q13" s="118">
        <f t="shared" si="12"/>
        <v>0</v>
      </c>
      <c r="R13" s="117">
        <f t="shared" si="13"/>
        <v>0</v>
      </c>
      <c r="S13" s="117">
        <f t="shared" si="13"/>
        <v>0</v>
      </c>
      <c r="T13" s="118">
        <f t="shared" ref="T13:T18" si="15">SUM(R13:S13,N13,Q13)</f>
        <v>0</v>
      </c>
      <c r="U13" s="73">
        <f t="shared" si="14"/>
        <v>122</v>
      </c>
      <c r="V13" s="73">
        <f t="shared" si="14"/>
        <v>284</v>
      </c>
      <c r="W13" s="74">
        <f t="shared" ref="W13:W18" si="16">SUM(U13:V13)</f>
        <v>406</v>
      </c>
    </row>
    <row r="14" spans="1:26" s="55" customFormat="1" x14ac:dyDescent="0.55000000000000004">
      <c r="A14" s="32"/>
      <c r="B14" s="6">
        <v>3</v>
      </c>
      <c r="C14" s="73">
        <f>SUM(ศึกษา5ปี!H20)</f>
        <v>98</v>
      </c>
      <c r="D14" s="73">
        <f>SUM(ศึกษา5ปี!I20)</f>
        <v>262</v>
      </c>
      <c r="E14" s="74">
        <f t="shared" si="8"/>
        <v>360</v>
      </c>
      <c r="F14" s="117">
        <v>0</v>
      </c>
      <c r="G14" s="117">
        <v>0</v>
      </c>
      <c r="H14" s="118">
        <f t="shared" si="9"/>
        <v>0</v>
      </c>
      <c r="I14" s="117">
        <f t="shared" si="10"/>
        <v>98</v>
      </c>
      <c r="J14" s="117">
        <f t="shared" si="10"/>
        <v>262</v>
      </c>
      <c r="K14" s="327">
        <f t="shared" si="2"/>
        <v>360</v>
      </c>
      <c r="L14" s="337">
        <v>0</v>
      </c>
      <c r="M14" s="117">
        <v>0</v>
      </c>
      <c r="N14" s="118">
        <f t="shared" si="11"/>
        <v>0</v>
      </c>
      <c r="O14" s="117">
        <v>0</v>
      </c>
      <c r="P14" s="117">
        <v>0</v>
      </c>
      <c r="Q14" s="118">
        <f t="shared" si="12"/>
        <v>0</v>
      </c>
      <c r="R14" s="117">
        <f t="shared" si="13"/>
        <v>0</v>
      </c>
      <c r="S14" s="117">
        <f t="shared" si="13"/>
        <v>0</v>
      </c>
      <c r="T14" s="118">
        <f t="shared" si="15"/>
        <v>0</v>
      </c>
      <c r="U14" s="73">
        <f t="shared" si="14"/>
        <v>98</v>
      </c>
      <c r="V14" s="73">
        <f t="shared" si="14"/>
        <v>262</v>
      </c>
      <c r="W14" s="74">
        <f t="shared" si="16"/>
        <v>360</v>
      </c>
    </row>
    <row r="15" spans="1:26" s="55" customFormat="1" x14ac:dyDescent="0.55000000000000004">
      <c r="A15" s="32"/>
      <c r="B15" s="6">
        <v>4</v>
      </c>
      <c r="C15" s="73">
        <f>SUM(ศึกษา5ปี!K20)</f>
        <v>75</v>
      </c>
      <c r="D15" s="73">
        <f>SUM(ศึกษา5ปี!L20)</f>
        <v>193</v>
      </c>
      <c r="E15" s="74">
        <f t="shared" si="8"/>
        <v>268</v>
      </c>
      <c r="F15" s="117">
        <v>0</v>
      </c>
      <c r="G15" s="117">
        <v>0</v>
      </c>
      <c r="H15" s="118">
        <f t="shared" si="9"/>
        <v>0</v>
      </c>
      <c r="I15" s="117">
        <f t="shared" si="10"/>
        <v>75</v>
      </c>
      <c r="J15" s="117">
        <f t="shared" si="10"/>
        <v>193</v>
      </c>
      <c r="K15" s="327">
        <f t="shared" si="2"/>
        <v>268</v>
      </c>
      <c r="L15" s="337">
        <v>0</v>
      </c>
      <c r="M15" s="117">
        <v>0</v>
      </c>
      <c r="N15" s="118">
        <f t="shared" si="11"/>
        <v>0</v>
      </c>
      <c r="O15" s="117">
        <v>0</v>
      </c>
      <c r="P15" s="117">
        <v>0</v>
      </c>
      <c r="Q15" s="118">
        <f t="shared" si="12"/>
        <v>0</v>
      </c>
      <c r="R15" s="117">
        <f t="shared" si="13"/>
        <v>0</v>
      </c>
      <c r="S15" s="117">
        <f t="shared" si="13"/>
        <v>0</v>
      </c>
      <c r="T15" s="118">
        <f t="shared" si="15"/>
        <v>0</v>
      </c>
      <c r="U15" s="73">
        <f t="shared" si="14"/>
        <v>75</v>
      </c>
      <c r="V15" s="73">
        <f t="shared" si="14"/>
        <v>193</v>
      </c>
      <c r="W15" s="74">
        <f t="shared" si="16"/>
        <v>268</v>
      </c>
      <c r="Z15" s="439"/>
    </row>
    <row r="16" spans="1:26" s="55" customFormat="1" x14ac:dyDescent="0.55000000000000004">
      <c r="A16" s="32"/>
      <c r="B16" s="6">
        <v>5</v>
      </c>
      <c r="C16" s="73">
        <f>SUM(ศึกษา5ปี!N20)</f>
        <v>78</v>
      </c>
      <c r="D16" s="73">
        <f>SUM(ศึกษา5ปี!O20)</f>
        <v>167</v>
      </c>
      <c r="E16" s="74">
        <f t="shared" si="8"/>
        <v>245</v>
      </c>
      <c r="F16" s="117">
        <v>0</v>
      </c>
      <c r="G16" s="117">
        <v>0</v>
      </c>
      <c r="H16" s="118">
        <f t="shared" si="9"/>
        <v>0</v>
      </c>
      <c r="I16" s="117">
        <f t="shared" si="10"/>
        <v>78</v>
      </c>
      <c r="J16" s="117">
        <f t="shared" si="10"/>
        <v>167</v>
      </c>
      <c r="K16" s="327">
        <f t="shared" si="2"/>
        <v>245</v>
      </c>
      <c r="L16" s="337">
        <v>0</v>
      </c>
      <c r="M16" s="117">
        <v>0</v>
      </c>
      <c r="N16" s="118">
        <f t="shared" si="11"/>
        <v>0</v>
      </c>
      <c r="O16" s="117">
        <v>0</v>
      </c>
      <c r="P16" s="117">
        <v>0</v>
      </c>
      <c r="Q16" s="118">
        <f t="shared" si="12"/>
        <v>0</v>
      </c>
      <c r="R16" s="117">
        <f t="shared" si="13"/>
        <v>0</v>
      </c>
      <c r="S16" s="117">
        <f t="shared" si="13"/>
        <v>0</v>
      </c>
      <c r="T16" s="118">
        <f t="shared" si="15"/>
        <v>0</v>
      </c>
      <c r="U16" s="73">
        <f t="shared" si="14"/>
        <v>78</v>
      </c>
      <c r="V16" s="73">
        <f t="shared" si="14"/>
        <v>167</v>
      </c>
      <c r="W16" s="74">
        <f t="shared" si="16"/>
        <v>245</v>
      </c>
    </row>
    <row r="17" spans="1:25" s="55" customFormat="1" x14ac:dyDescent="0.55000000000000004">
      <c r="A17" s="149"/>
      <c r="B17" s="152">
        <v>6</v>
      </c>
      <c r="C17" s="338">
        <f>SUM(ศึกษา5ปี!Q20)</f>
        <v>5</v>
      </c>
      <c r="D17" s="338">
        <f>SUM(ศึกษา5ปี!R20)</f>
        <v>13</v>
      </c>
      <c r="E17" s="74">
        <f t="shared" si="8"/>
        <v>18</v>
      </c>
      <c r="F17" s="339">
        <v>0</v>
      </c>
      <c r="G17" s="339">
        <v>0</v>
      </c>
      <c r="H17" s="118">
        <f t="shared" si="9"/>
        <v>0</v>
      </c>
      <c r="I17" s="117">
        <f t="shared" si="10"/>
        <v>5</v>
      </c>
      <c r="J17" s="117">
        <f t="shared" si="10"/>
        <v>13</v>
      </c>
      <c r="K17" s="327">
        <f t="shared" si="2"/>
        <v>18</v>
      </c>
      <c r="L17" s="340">
        <v>0</v>
      </c>
      <c r="M17" s="339">
        <v>0</v>
      </c>
      <c r="N17" s="118">
        <f t="shared" si="11"/>
        <v>0</v>
      </c>
      <c r="O17" s="339">
        <v>0</v>
      </c>
      <c r="P17" s="339">
        <v>0</v>
      </c>
      <c r="Q17" s="118">
        <f t="shared" si="12"/>
        <v>0</v>
      </c>
      <c r="R17" s="117">
        <f t="shared" si="13"/>
        <v>0</v>
      </c>
      <c r="S17" s="117">
        <f t="shared" si="13"/>
        <v>0</v>
      </c>
      <c r="T17" s="118">
        <f t="shared" si="15"/>
        <v>0</v>
      </c>
      <c r="U17" s="73">
        <f t="shared" si="14"/>
        <v>5</v>
      </c>
      <c r="V17" s="73">
        <f t="shared" si="14"/>
        <v>13</v>
      </c>
      <c r="W17" s="74">
        <f t="shared" si="16"/>
        <v>18</v>
      </c>
    </row>
    <row r="18" spans="1:25" s="55" customFormat="1" x14ac:dyDescent="0.55000000000000004">
      <c r="A18" s="150" t="s">
        <v>6</v>
      </c>
      <c r="B18" s="150"/>
      <c r="C18" s="341">
        <f t="shared" ref="C18:J18" si="17">SUM(C12:C17)</f>
        <v>378</v>
      </c>
      <c r="D18" s="341">
        <f t="shared" si="17"/>
        <v>919</v>
      </c>
      <c r="E18" s="341">
        <f t="shared" si="17"/>
        <v>1297</v>
      </c>
      <c r="F18" s="342">
        <f t="shared" si="17"/>
        <v>0</v>
      </c>
      <c r="G18" s="342">
        <f t="shared" si="17"/>
        <v>0</v>
      </c>
      <c r="H18" s="342">
        <f t="shared" si="17"/>
        <v>0</v>
      </c>
      <c r="I18" s="342">
        <f t="shared" si="17"/>
        <v>378</v>
      </c>
      <c r="J18" s="342">
        <f t="shared" si="17"/>
        <v>919</v>
      </c>
      <c r="K18" s="343">
        <f t="shared" si="2"/>
        <v>1297</v>
      </c>
      <c r="L18" s="344">
        <f t="shared" ref="L18:S18" si="18">SUM(L12:L17)</f>
        <v>0</v>
      </c>
      <c r="M18" s="342">
        <f t="shared" si="18"/>
        <v>0</v>
      </c>
      <c r="N18" s="342">
        <f t="shared" si="18"/>
        <v>0</v>
      </c>
      <c r="O18" s="342">
        <f t="shared" si="18"/>
        <v>0</v>
      </c>
      <c r="P18" s="342">
        <f t="shared" si="18"/>
        <v>0</v>
      </c>
      <c r="Q18" s="342">
        <f t="shared" si="18"/>
        <v>0</v>
      </c>
      <c r="R18" s="342">
        <f t="shared" si="18"/>
        <v>0</v>
      </c>
      <c r="S18" s="342">
        <f t="shared" si="18"/>
        <v>0</v>
      </c>
      <c r="T18" s="342">
        <f t="shared" si="15"/>
        <v>0</v>
      </c>
      <c r="U18" s="341">
        <f>SUM(U12:U17)</f>
        <v>378</v>
      </c>
      <c r="V18" s="341">
        <f>SUM(V12:V17)</f>
        <v>919</v>
      </c>
      <c r="W18" s="341">
        <f t="shared" si="16"/>
        <v>1297</v>
      </c>
      <c r="X18" s="439"/>
    </row>
    <row r="19" spans="1:25" ht="20.25" customHeight="1" x14ac:dyDescent="0.55000000000000004">
      <c r="A19" s="56" t="s">
        <v>28</v>
      </c>
      <c r="B19" s="6">
        <v>3</v>
      </c>
      <c r="C19" s="117">
        <f>SUM('ปกติสมทบ 2 ปี'!B12)</f>
        <v>15</v>
      </c>
      <c r="D19" s="117">
        <f>SUM('ปกติสมทบ 2 ปี'!C12)</f>
        <v>107</v>
      </c>
      <c r="E19" s="118">
        <f>SUM(C19:D19)</f>
        <v>122</v>
      </c>
      <c r="F19" s="117">
        <f>SUM('ปกติสมทบ 2 ปี'!B25)</f>
        <v>17</v>
      </c>
      <c r="G19" s="117">
        <f>SUM('ปกติสมทบ 2 ปี'!C25)</f>
        <v>159</v>
      </c>
      <c r="H19" s="118">
        <f t="shared" si="0"/>
        <v>176</v>
      </c>
      <c r="I19" s="117">
        <f t="shared" ref="I19:J21" si="19">SUM(C19,F19)</f>
        <v>32</v>
      </c>
      <c r="J19" s="117">
        <f t="shared" si="19"/>
        <v>266</v>
      </c>
      <c r="K19" s="327">
        <f t="shared" si="2"/>
        <v>298</v>
      </c>
      <c r="L19" s="328">
        <v>0</v>
      </c>
      <c r="M19" s="117">
        <v>0</v>
      </c>
      <c r="N19" s="345">
        <f t="shared" si="3"/>
        <v>0</v>
      </c>
      <c r="O19" s="346">
        <v>0</v>
      </c>
      <c r="P19" s="117">
        <v>0</v>
      </c>
      <c r="Q19" s="345">
        <f t="shared" si="4"/>
        <v>0</v>
      </c>
      <c r="R19" s="117">
        <f t="shared" ref="R19:T21" si="20">SUM(L19,O19)</f>
        <v>0</v>
      </c>
      <c r="S19" s="117">
        <f t="shared" si="20"/>
        <v>0</v>
      </c>
      <c r="T19" s="118">
        <f t="shared" si="20"/>
        <v>0</v>
      </c>
      <c r="U19" s="73">
        <f t="shared" ref="U19:V21" si="21">SUM(I19,R19)</f>
        <v>32</v>
      </c>
      <c r="V19" s="73">
        <f t="shared" si="21"/>
        <v>266</v>
      </c>
      <c r="W19" s="74">
        <f>SUM(U19:V19)</f>
        <v>298</v>
      </c>
      <c r="Y19" s="440"/>
    </row>
    <row r="20" spans="1:25" ht="20.25" customHeight="1" x14ac:dyDescent="0.55000000000000004">
      <c r="A20" s="114" t="s">
        <v>71</v>
      </c>
      <c r="B20" s="6">
        <v>4</v>
      </c>
      <c r="C20" s="117">
        <f>SUM('ปกติสมทบ 2 ปี'!E12)</f>
        <v>27</v>
      </c>
      <c r="D20" s="117">
        <f>SUM('ปกติสมทบ 2 ปี'!F12)</f>
        <v>156</v>
      </c>
      <c r="E20" s="118">
        <f>SUM(C20:D20)</f>
        <v>183</v>
      </c>
      <c r="F20" s="117">
        <f>SUM('ปกติสมทบ 2 ปี'!E25)</f>
        <v>21</v>
      </c>
      <c r="G20" s="117">
        <f>SUM('ปกติสมทบ 2 ปี'!F25)</f>
        <v>206</v>
      </c>
      <c r="H20" s="118">
        <f t="shared" si="0"/>
        <v>227</v>
      </c>
      <c r="I20" s="117">
        <f t="shared" si="19"/>
        <v>48</v>
      </c>
      <c r="J20" s="117">
        <f t="shared" si="19"/>
        <v>362</v>
      </c>
      <c r="K20" s="327">
        <f t="shared" si="2"/>
        <v>410</v>
      </c>
      <c r="L20" s="328">
        <v>0</v>
      </c>
      <c r="M20" s="117">
        <v>0</v>
      </c>
      <c r="N20" s="345">
        <f t="shared" si="3"/>
        <v>0</v>
      </c>
      <c r="O20" s="346">
        <v>0</v>
      </c>
      <c r="P20" s="117">
        <v>0</v>
      </c>
      <c r="Q20" s="345">
        <f t="shared" si="4"/>
        <v>0</v>
      </c>
      <c r="R20" s="117">
        <f t="shared" si="20"/>
        <v>0</v>
      </c>
      <c r="S20" s="117">
        <f t="shared" si="20"/>
        <v>0</v>
      </c>
      <c r="T20" s="118">
        <f t="shared" si="20"/>
        <v>0</v>
      </c>
      <c r="U20" s="73">
        <f t="shared" si="21"/>
        <v>48</v>
      </c>
      <c r="V20" s="73">
        <f t="shared" si="21"/>
        <v>362</v>
      </c>
      <c r="W20" s="74">
        <f>SUM(U20:V20)</f>
        <v>410</v>
      </c>
    </row>
    <row r="21" spans="1:25" ht="20.25" customHeight="1" x14ac:dyDescent="0.55000000000000004">
      <c r="A21" s="58"/>
      <c r="B21" s="6">
        <v>5</v>
      </c>
      <c r="C21" s="117">
        <f>SUM('ปกติสมทบ 2 ปี'!H12)</f>
        <v>4</v>
      </c>
      <c r="D21" s="117">
        <f>SUM('ปกติสมทบ 2 ปี'!I12)</f>
        <v>26</v>
      </c>
      <c r="E21" s="118">
        <f>SUM(C21:D21)</f>
        <v>30</v>
      </c>
      <c r="F21" s="117">
        <f>SUM('ปกติสมทบ 2 ปี'!H25)</f>
        <v>3</v>
      </c>
      <c r="G21" s="117">
        <f>SUM('ปกติสมทบ 2 ปี'!I25)</f>
        <v>26</v>
      </c>
      <c r="H21" s="118">
        <f t="shared" si="0"/>
        <v>29</v>
      </c>
      <c r="I21" s="117">
        <f t="shared" si="19"/>
        <v>7</v>
      </c>
      <c r="J21" s="117">
        <f t="shared" si="19"/>
        <v>52</v>
      </c>
      <c r="K21" s="327">
        <f t="shared" si="2"/>
        <v>59</v>
      </c>
      <c r="L21" s="328">
        <v>0</v>
      </c>
      <c r="M21" s="331">
        <v>0</v>
      </c>
      <c r="N21" s="345">
        <f t="shared" si="3"/>
        <v>0</v>
      </c>
      <c r="O21" s="346">
        <v>0</v>
      </c>
      <c r="P21" s="117">
        <v>0</v>
      </c>
      <c r="Q21" s="345">
        <f t="shared" si="4"/>
        <v>0</v>
      </c>
      <c r="R21" s="117">
        <f t="shared" si="20"/>
        <v>0</v>
      </c>
      <c r="S21" s="117">
        <f t="shared" si="20"/>
        <v>0</v>
      </c>
      <c r="T21" s="118">
        <f t="shared" si="20"/>
        <v>0</v>
      </c>
      <c r="U21" s="73">
        <f t="shared" si="21"/>
        <v>7</v>
      </c>
      <c r="V21" s="73">
        <f t="shared" si="21"/>
        <v>52</v>
      </c>
      <c r="W21" s="74">
        <f>SUM(U21:V21)</f>
        <v>59</v>
      </c>
    </row>
    <row r="22" spans="1:25" s="55" customFormat="1" ht="22.5" thickBot="1" x14ac:dyDescent="0.6">
      <c r="A22" s="62" t="s">
        <v>6</v>
      </c>
      <c r="B22" s="62"/>
      <c r="C22" s="347">
        <f>SUM(C19:C21)</f>
        <v>46</v>
      </c>
      <c r="D22" s="347">
        <f t="shared" ref="D22:W22" si="22">SUM(D19:D21)</f>
        <v>289</v>
      </c>
      <c r="E22" s="347">
        <f t="shared" si="22"/>
        <v>335</v>
      </c>
      <c r="F22" s="347">
        <f t="shared" si="22"/>
        <v>41</v>
      </c>
      <c r="G22" s="347">
        <f t="shared" si="22"/>
        <v>391</v>
      </c>
      <c r="H22" s="347">
        <f t="shared" si="22"/>
        <v>432</v>
      </c>
      <c r="I22" s="347">
        <f>SUM(I19:I21)</f>
        <v>87</v>
      </c>
      <c r="J22" s="347">
        <f t="shared" si="22"/>
        <v>680</v>
      </c>
      <c r="K22" s="348">
        <f t="shared" si="22"/>
        <v>767</v>
      </c>
      <c r="L22" s="349">
        <f t="shared" si="22"/>
        <v>0</v>
      </c>
      <c r="M22" s="347">
        <f t="shared" si="22"/>
        <v>0</v>
      </c>
      <c r="N22" s="347">
        <f t="shared" si="22"/>
        <v>0</v>
      </c>
      <c r="O22" s="347">
        <f t="shared" si="22"/>
        <v>0</v>
      </c>
      <c r="P22" s="347">
        <f t="shared" si="22"/>
        <v>0</v>
      </c>
      <c r="Q22" s="347">
        <f t="shared" si="22"/>
        <v>0</v>
      </c>
      <c r="R22" s="347">
        <f t="shared" si="22"/>
        <v>0</v>
      </c>
      <c r="S22" s="347">
        <f t="shared" si="22"/>
        <v>0</v>
      </c>
      <c r="T22" s="347">
        <f t="shared" si="22"/>
        <v>0</v>
      </c>
      <c r="U22" s="350">
        <f t="shared" si="22"/>
        <v>87</v>
      </c>
      <c r="V22" s="350">
        <f t="shared" si="22"/>
        <v>680</v>
      </c>
      <c r="W22" s="350">
        <f t="shared" si="22"/>
        <v>767</v>
      </c>
    </row>
    <row r="23" spans="1:25" s="55" customFormat="1" ht="32.25" customHeight="1" thickTop="1" thickBot="1" x14ac:dyDescent="0.6">
      <c r="A23" s="779" t="s">
        <v>30</v>
      </c>
      <c r="B23" s="780"/>
      <c r="C23" s="351">
        <f>SUM(C22,C18,C11)</f>
        <v>2692</v>
      </c>
      <c r="D23" s="351">
        <f>SUM(D22,D18,D11)</f>
        <v>6591</v>
      </c>
      <c r="E23" s="351">
        <f>SUM(E11,E18,E22)</f>
        <v>9283</v>
      </c>
      <c r="F23" s="351">
        <f>SUM(F11,F18,F22)</f>
        <v>250</v>
      </c>
      <c r="G23" s="351">
        <f t="shared" ref="G23:W23" si="23">SUM(G11,G18,G22)</f>
        <v>513</v>
      </c>
      <c r="H23" s="351">
        <f t="shared" si="23"/>
        <v>763</v>
      </c>
      <c r="I23" s="351">
        <f t="shared" si="23"/>
        <v>2942</v>
      </c>
      <c r="J23" s="351">
        <f t="shared" si="23"/>
        <v>7104</v>
      </c>
      <c r="K23" s="352">
        <f>SUM(K11,K18,K22)</f>
        <v>10046</v>
      </c>
      <c r="L23" s="353">
        <f t="shared" si="23"/>
        <v>623</v>
      </c>
      <c r="M23" s="351">
        <f t="shared" si="23"/>
        <v>1903</v>
      </c>
      <c r="N23" s="351">
        <f t="shared" si="23"/>
        <v>2526</v>
      </c>
      <c r="O23" s="351">
        <f t="shared" si="23"/>
        <v>3</v>
      </c>
      <c r="P23" s="351">
        <f t="shared" si="23"/>
        <v>0</v>
      </c>
      <c r="Q23" s="351">
        <f t="shared" si="23"/>
        <v>3</v>
      </c>
      <c r="R23" s="351">
        <f t="shared" si="23"/>
        <v>626</v>
      </c>
      <c r="S23" s="351">
        <f t="shared" si="23"/>
        <v>1903</v>
      </c>
      <c r="T23" s="351">
        <f t="shared" si="23"/>
        <v>2529</v>
      </c>
      <c r="U23" s="351">
        <f t="shared" si="23"/>
        <v>3568</v>
      </c>
      <c r="V23" s="351">
        <f t="shared" si="23"/>
        <v>9007</v>
      </c>
      <c r="W23" s="354">
        <f t="shared" si="23"/>
        <v>12575</v>
      </c>
    </row>
    <row r="24" spans="1:25" x14ac:dyDescent="0.55000000000000004">
      <c r="A24" s="56" t="s">
        <v>97</v>
      </c>
      <c r="B24" s="6">
        <v>1</v>
      </c>
      <c r="C24" s="117">
        <v>0</v>
      </c>
      <c r="D24" s="117">
        <v>0</v>
      </c>
      <c r="E24" s="118">
        <f>SUM(C24:D24)</f>
        <v>0</v>
      </c>
      <c r="F24" s="117">
        <f>SUM('ป.โท สงขลา'!B89)</f>
        <v>18</v>
      </c>
      <c r="G24" s="117">
        <f>SUM('ป.โท สงขลา'!C89)</f>
        <v>72</v>
      </c>
      <c r="H24" s="118">
        <f>SUM(F24:G24)</f>
        <v>90</v>
      </c>
      <c r="I24" s="117">
        <f>SUM(C24,F24)</f>
        <v>18</v>
      </c>
      <c r="J24" s="117">
        <f>SUM(D24,G24)</f>
        <v>72</v>
      </c>
      <c r="K24" s="327">
        <f t="shared" ref="K24:K33" si="24">SUM(I24:J24)</f>
        <v>90</v>
      </c>
      <c r="L24" s="337">
        <v>0</v>
      </c>
      <c r="M24" s="117">
        <v>0</v>
      </c>
      <c r="N24" s="118">
        <f>SUM(L24:M24)</f>
        <v>0</v>
      </c>
      <c r="O24" s="117">
        <v>0</v>
      </c>
      <c r="P24" s="117">
        <v>0</v>
      </c>
      <c r="Q24" s="118">
        <f>SUM(O24:P24)</f>
        <v>0</v>
      </c>
      <c r="R24" s="117">
        <f>SUM(L24,O24)</f>
        <v>0</v>
      </c>
      <c r="S24" s="117">
        <f>SUM(M24,P24)</f>
        <v>0</v>
      </c>
      <c r="T24" s="118">
        <f t="shared" ref="T24:T33" si="25">SUM(R24:S24)</f>
        <v>0</v>
      </c>
      <c r="U24" s="73">
        <f>SUM(I24,R24)</f>
        <v>18</v>
      </c>
      <c r="V24" s="73">
        <f>SUM(J24,S24)</f>
        <v>72</v>
      </c>
      <c r="W24" s="74">
        <f t="shared" ref="W24:W29" si="26">SUM(U24:V24)</f>
        <v>90</v>
      </c>
    </row>
    <row r="25" spans="1:25" x14ac:dyDescent="0.55000000000000004">
      <c r="A25" s="56" t="s">
        <v>96</v>
      </c>
      <c r="B25" s="6">
        <v>2</v>
      </c>
      <c r="C25" s="117">
        <v>0</v>
      </c>
      <c r="D25" s="117">
        <v>0</v>
      </c>
      <c r="E25" s="118">
        <f>SUM(C25:D25)</f>
        <v>0</v>
      </c>
      <c r="F25" s="117">
        <f>SUM('ป.โท สงขลา'!E89)</f>
        <v>17</v>
      </c>
      <c r="G25" s="117">
        <f>SUM('ป.โท สงขลา'!F89)</f>
        <v>62</v>
      </c>
      <c r="H25" s="118">
        <f>SUM(F25:G25)</f>
        <v>79</v>
      </c>
      <c r="I25" s="117">
        <f>SUM(C25,F25)</f>
        <v>17</v>
      </c>
      <c r="J25" s="117">
        <f>SUM(D25,G25)</f>
        <v>62</v>
      </c>
      <c r="K25" s="327">
        <f>SUM(I25:J25)</f>
        <v>79</v>
      </c>
      <c r="L25" s="337">
        <v>0</v>
      </c>
      <c r="M25" s="117">
        <v>0</v>
      </c>
      <c r="N25" s="118">
        <f>SUM(L25:M25)</f>
        <v>0</v>
      </c>
      <c r="O25" s="117">
        <v>0</v>
      </c>
      <c r="P25" s="117">
        <v>0</v>
      </c>
      <c r="Q25" s="118">
        <f>SUM(O25:P25)</f>
        <v>0</v>
      </c>
      <c r="R25" s="117">
        <v>0</v>
      </c>
      <c r="S25" s="117">
        <v>0</v>
      </c>
      <c r="T25" s="118">
        <f>SUM(R25:S25)</f>
        <v>0</v>
      </c>
      <c r="U25" s="73">
        <f>SUM(I25,R25)</f>
        <v>17</v>
      </c>
      <c r="V25" s="73">
        <f>SUM(J25,S25)</f>
        <v>62</v>
      </c>
      <c r="W25" s="74">
        <f>SUM(U25:V25)</f>
        <v>79</v>
      </c>
    </row>
    <row r="26" spans="1:25" s="55" customFormat="1" x14ac:dyDescent="0.55000000000000004">
      <c r="A26" s="59" t="s">
        <v>6</v>
      </c>
      <c r="B26" s="59"/>
      <c r="C26" s="333">
        <f>SUM(C24:C25)</f>
        <v>0</v>
      </c>
      <c r="D26" s="333">
        <f t="shared" ref="D26:W26" si="27">SUM(D24:D25)</f>
        <v>0</v>
      </c>
      <c r="E26" s="333">
        <f t="shared" si="27"/>
        <v>0</v>
      </c>
      <c r="F26" s="333">
        <f t="shared" si="27"/>
        <v>35</v>
      </c>
      <c r="G26" s="333">
        <f t="shared" si="27"/>
        <v>134</v>
      </c>
      <c r="H26" s="333">
        <f t="shared" si="27"/>
        <v>169</v>
      </c>
      <c r="I26" s="333">
        <f t="shared" si="27"/>
        <v>35</v>
      </c>
      <c r="J26" s="333">
        <f t="shared" si="27"/>
        <v>134</v>
      </c>
      <c r="K26" s="334">
        <f t="shared" si="27"/>
        <v>169</v>
      </c>
      <c r="L26" s="336">
        <f t="shared" si="27"/>
        <v>0</v>
      </c>
      <c r="M26" s="333">
        <f t="shared" si="27"/>
        <v>0</v>
      </c>
      <c r="N26" s="333">
        <f t="shared" si="27"/>
        <v>0</v>
      </c>
      <c r="O26" s="333">
        <f t="shared" si="27"/>
        <v>0</v>
      </c>
      <c r="P26" s="333">
        <f t="shared" si="27"/>
        <v>0</v>
      </c>
      <c r="Q26" s="333">
        <f t="shared" si="27"/>
        <v>0</v>
      </c>
      <c r="R26" s="333">
        <f t="shared" si="27"/>
        <v>0</v>
      </c>
      <c r="S26" s="333">
        <f t="shared" si="27"/>
        <v>0</v>
      </c>
      <c r="T26" s="333">
        <f t="shared" si="27"/>
        <v>0</v>
      </c>
      <c r="U26" s="76">
        <f t="shared" si="27"/>
        <v>35</v>
      </c>
      <c r="V26" s="76">
        <f t="shared" si="27"/>
        <v>134</v>
      </c>
      <c r="W26" s="76">
        <f t="shared" si="27"/>
        <v>169</v>
      </c>
    </row>
    <row r="27" spans="1:25" s="146" customFormat="1" ht="17.25" customHeight="1" x14ac:dyDescent="0.55000000000000004">
      <c r="A27" s="56" t="s">
        <v>31</v>
      </c>
      <c r="B27" s="6">
        <v>1</v>
      </c>
      <c r="C27" s="117">
        <f>SUM('ป.โท สงขลา'!B9,'ป.โท สงขลา'!B11,'ป.โท สงขลา'!B13,'ป.โท สงขลา'!B28,)</f>
        <v>14</v>
      </c>
      <c r="D27" s="117">
        <f>SUM('ป.โท สงขลา'!C29)</f>
        <v>20</v>
      </c>
      <c r="E27" s="118">
        <f>SUM(C27:D27)</f>
        <v>34</v>
      </c>
      <c r="F27" s="117">
        <f>SUM('ป.โท สงขลา'!B60)</f>
        <v>22</v>
      </c>
      <c r="G27" s="117">
        <f>SUM('ป.โท สงขลา'!C60)</f>
        <v>67</v>
      </c>
      <c r="H27" s="118">
        <f t="shared" ref="H27:H33" si="28">SUM(F27:G27)</f>
        <v>89</v>
      </c>
      <c r="I27" s="117">
        <f t="shared" ref="I27:J29" si="29">SUM(C27,F27)</f>
        <v>36</v>
      </c>
      <c r="J27" s="117">
        <f t="shared" si="29"/>
        <v>87</v>
      </c>
      <c r="K27" s="327">
        <f t="shared" si="24"/>
        <v>123</v>
      </c>
      <c r="L27" s="355">
        <f>SUM('ป.โทพัทลุง '!B17)</f>
        <v>2</v>
      </c>
      <c r="M27" s="356">
        <f>SUM('ป.โทพัทลุง '!C17)</f>
        <v>3</v>
      </c>
      <c r="N27" s="349">
        <f t="shared" ref="N27:N33" si="30">SUM(L27:M27)</f>
        <v>5</v>
      </c>
      <c r="O27" s="117">
        <f>SUM('ป.โทพัทลุง '!B32)</f>
        <v>1</v>
      </c>
      <c r="P27" s="117">
        <f>SUM('ป.โทพัทลุง '!C32)</f>
        <v>8</v>
      </c>
      <c r="Q27" s="118">
        <f t="shared" ref="Q27:Q33" si="31">SUM(O27:P27)</f>
        <v>9</v>
      </c>
      <c r="R27" s="117">
        <f t="shared" ref="R27:S29" si="32">SUM(L27,O27)</f>
        <v>3</v>
      </c>
      <c r="S27" s="117">
        <f t="shared" si="32"/>
        <v>11</v>
      </c>
      <c r="T27" s="118">
        <f t="shared" si="25"/>
        <v>14</v>
      </c>
      <c r="U27" s="73">
        <f t="shared" ref="U27:V29" si="33">SUM(I27,R27)</f>
        <v>39</v>
      </c>
      <c r="V27" s="73">
        <f t="shared" si="33"/>
        <v>98</v>
      </c>
      <c r="W27" s="74">
        <f t="shared" si="26"/>
        <v>137</v>
      </c>
    </row>
    <row r="28" spans="1:25" s="146" customFormat="1" ht="17.25" customHeight="1" x14ac:dyDescent="0.55000000000000004">
      <c r="A28" s="56"/>
      <c r="B28" s="6">
        <v>2</v>
      </c>
      <c r="C28" s="117">
        <f>SUM('ป.โท สงขลา'!E29)</f>
        <v>13</v>
      </c>
      <c r="D28" s="117">
        <f>SUM('ป.โท สงขลา'!F29)</f>
        <v>26</v>
      </c>
      <c r="E28" s="118">
        <f>SUM(C28:D28)</f>
        <v>39</v>
      </c>
      <c r="F28" s="117">
        <f>SUM('ป.โท สงขลา'!E60)</f>
        <v>35</v>
      </c>
      <c r="G28" s="117">
        <f>SUM('ป.โท สงขลา'!F60)</f>
        <v>56</v>
      </c>
      <c r="H28" s="118">
        <f t="shared" si="28"/>
        <v>91</v>
      </c>
      <c r="I28" s="117">
        <f t="shared" si="29"/>
        <v>48</v>
      </c>
      <c r="J28" s="117">
        <f t="shared" si="29"/>
        <v>82</v>
      </c>
      <c r="K28" s="327">
        <f t="shared" si="24"/>
        <v>130</v>
      </c>
      <c r="L28" s="328">
        <f>SUM('ป.โทพัทลุง '!E17)</f>
        <v>2</v>
      </c>
      <c r="M28" s="117">
        <f>SUM('ป.โทพัทลุง '!F17)</f>
        <v>4</v>
      </c>
      <c r="N28" s="357">
        <f t="shared" si="30"/>
        <v>6</v>
      </c>
      <c r="O28" s="117">
        <f>SUM('ป.โทพัทลุง '!E32)</f>
        <v>5</v>
      </c>
      <c r="P28" s="117">
        <f>SUM('ป.โทพัทลุง '!F32)</f>
        <v>13</v>
      </c>
      <c r="Q28" s="118">
        <f t="shared" si="31"/>
        <v>18</v>
      </c>
      <c r="R28" s="117">
        <f t="shared" si="32"/>
        <v>7</v>
      </c>
      <c r="S28" s="117">
        <f t="shared" si="32"/>
        <v>17</v>
      </c>
      <c r="T28" s="118">
        <f t="shared" si="25"/>
        <v>24</v>
      </c>
      <c r="U28" s="73">
        <f t="shared" si="33"/>
        <v>55</v>
      </c>
      <c r="V28" s="73">
        <f t="shared" si="33"/>
        <v>99</v>
      </c>
      <c r="W28" s="74">
        <f t="shared" si="26"/>
        <v>154</v>
      </c>
    </row>
    <row r="29" spans="1:25" s="146" customFormat="1" ht="17.25" customHeight="1" x14ac:dyDescent="0.55000000000000004">
      <c r="A29" s="56"/>
      <c r="B29" s="6">
        <v>3</v>
      </c>
      <c r="C29" s="117">
        <f>SUM('ป.โท สงขลา'!H29)</f>
        <v>12</v>
      </c>
      <c r="D29" s="117">
        <f>SUM('ป.โท สงขลา'!I29)</f>
        <v>48</v>
      </c>
      <c r="E29" s="118">
        <f>SUM(C29:D29)</f>
        <v>60</v>
      </c>
      <c r="F29" s="117">
        <f>SUM('ป.โท สงขลา'!H60)</f>
        <v>45</v>
      </c>
      <c r="G29" s="117">
        <f>SUM('ป.โท สงขลา'!I60)</f>
        <v>92</v>
      </c>
      <c r="H29" s="118">
        <f t="shared" si="28"/>
        <v>137</v>
      </c>
      <c r="I29" s="117">
        <f t="shared" si="29"/>
        <v>57</v>
      </c>
      <c r="J29" s="117">
        <f t="shared" si="29"/>
        <v>140</v>
      </c>
      <c r="K29" s="327">
        <f t="shared" si="24"/>
        <v>197</v>
      </c>
      <c r="L29" s="358">
        <f>SUM('ป.โทพัทลุง '!H17)</f>
        <v>18</v>
      </c>
      <c r="M29" s="331">
        <f>SUM('ป.โทพัทลุง '!I17)</f>
        <v>28</v>
      </c>
      <c r="N29" s="359">
        <f t="shared" si="30"/>
        <v>46</v>
      </c>
      <c r="O29" s="117">
        <f>SUM('ป.โทพัทลุง '!H32)</f>
        <v>6</v>
      </c>
      <c r="P29" s="117">
        <f>SUM('ป.โทพัทลุง '!I32)</f>
        <v>12</v>
      </c>
      <c r="Q29" s="118">
        <f t="shared" si="31"/>
        <v>18</v>
      </c>
      <c r="R29" s="117">
        <f t="shared" si="32"/>
        <v>24</v>
      </c>
      <c r="S29" s="117">
        <f t="shared" si="32"/>
        <v>40</v>
      </c>
      <c r="T29" s="118">
        <f t="shared" si="25"/>
        <v>64</v>
      </c>
      <c r="U29" s="73">
        <f t="shared" si="33"/>
        <v>81</v>
      </c>
      <c r="V29" s="73">
        <f t="shared" si="33"/>
        <v>180</v>
      </c>
      <c r="W29" s="74">
        <f t="shared" si="26"/>
        <v>261</v>
      </c>
    </row>
    <row r="30" spans="1:25" s="151" customFormat="1" x14ac:dyDescent="0.55000000000000004">
      <c r="A30" s="59" t="s">
        <v>6</v>
      </c>
      <c r="B30" s="59"/>
      <c r="C30" s="333">
        <f>SUM(C27:C29)</f>
        <v>39</v>
      </c>
      <c r="D30" s="333">
        <f>SUM(D27:D29)</f>
        <v>94</v>
      </c>
      <c r="E30" s="333">
        <f>SUM(E27:E29)</f>
        <v>133</v>
      </c>
      <c r="F30" s="333">
        <f t="shared" ref="F30:W30" si="34">SUM(F27:F29)</f>
        <v>102</v>
      </c>
      <c r="G30" s="333">
        <f t="shared" si="34"/>
        <v>215</v>
      </c>
      <c r="H30" s="333">
        <f t="shared" si="34"/>
        <v>317</v>
      </c>
      <c r="I30" s="333">
        <f t="shared" si="34"/>
        <v>141</v>
      </c>
      <c r="J30" s="333">
        <f t="shared" si="34"/>
        <v>309</v>
      </c>
      <c r="K30" s="334">
        <f t="shared" si="34"/>
        <v>450</v>
      </c>
      <c r="L30" s="336">
        <f t="shared" si="34"/>
        <v>22</v>
      </c>
      <c r="M30" s="333">
        <f t="shared" si="34"/>
        <v>35</v>
      </c>
      <c r="N30" s="333">
        <f t="shared" si="34"/>
        <v>57</v>
      </c>
      <c r="O30" s="333">
        <f t="shared" si="34"/>
        <v>12</v>
      </c>
      <c r="P30" s="333">
        <f t="shared" si="34"/>
        <v>33</v>
      </c>
      <c r="Q30" s="333">
        <f t="shared" si="34"/>
        <v>45</v>
      </c>
      <c r="R30" s="333">
        <f t="shared" si="34"/>
        <v>34</v>
      </c>
      <c r="S30" s="333">
        <f t="shared" si="34"/>
        <v>68</v>
      </c>
      <c r="T30" s="333">
        <f t="shared" si="34"/>
        <v>102</v>
      </c>
      <c r="U30" s="76">
        <f t="shared" si="34"/>
        <v>175</v>
      </c>
      <c r="V30" s="76">
        <f t="shared" si="34"/>
        <v>377</v>
      </c>
      <c r="W30" s="76">
        <f t="shared" si="34"/>
        <v>552</v>
      </c>
    </row>
    <row r="31" spans="1:25" ht="16.5" customHeight="1" x14ac:dyDescent="0.55000000000000004">
      <c r="A31" s="56" t="s">
        <v>32</v>
      </c>
      <c r="B31" s="6">
        <v>1</v>
      </c>
      <c r="C31" s="117">
        <f>SUM('ป.โท สงขลา'!B70)</f>
        <v>11</v>
      </c>
      <c r="D31" s="117">
        <f>SUM('ป.โท สงขลา'!C70)</f>
        <v>5</v>
      </c>
      <c r="E31" s="118">
        <f>SUM(C31:D31)</f>
        <v>16</v>
      </c>
      <c r="F31" s="117">
        <f>SUM('ป.โท สงขลา'!B81)</f>
        <v>3</v>
      </c>
      <c r="G31" s="117">
        <f>SUM('ป.โท สงขลา'!C81)</f>
        <v>5</v>
      </c>
      <c r="H31" s="117">
        <f t="shared" si="28"/>
        <v>8</v>
      </c>
      <c r="I31" s="117">
        <f>SUM(C31,F31)</f>
        <v>14</v>
      </c>
      <c r="J31" s="117">
        <f t="shared" ref="I31:J33" si="35">SUM(D31,G31)</f>
        <v>10</v>
      </c>
      <c r="K31" s="327">
        <f t="shared" si="24"/>
        <v>24</v>
      </c>
      <c r="L31" s="337">
        <f>SUM('ป.โทพัทลุง '!B42)</f>
        <v>1</v>
      </c>
      <c r="M31" s="337">
        <f>SUM('ป.โทพัทลุง '!C42)</f>
        <v>1</v>
      </c>
      <c r="N31" s="118">
        <f t="shared" si="30"/>
        <v>2</v>
      </c>
      <c r="O31" s="320" t="s">
        <v>36</v>
      </c>
      <c r="P31" s="320" t="s">
        <v>36</v>
      </c>
      <c r="Q31" s="319">
        <f t="shared" si="31"/>
        <v>0</v>
      </c>
      <c r="R31" s="117">
        <f t="shared" ref="R31:S33" si="36">SUM(L31,O31)</f>
        <v>1</v>
      </c>
      <c r="S31" s="117">
        <f t="shared" si="36"/>
        <v>1</v>
      </c>
      <c r="T31" s="118">
        <f t="shared" si="25"/>
        <v>2</v>
      </c>
      <c r="U31" s="73">
        <f t="shared" ref="U31:W33" si="37">SUM(I31,R31)</f>
        <v>15</v>
      </c>
      <c r="V31" s="73">
        <f t="shared" si="37"/>
        <v>11</v>
      </c>
      <c r="W31" s="74">
        <f t="shared" si="37"/>
        <v>26</v>
      </c>
    </row>
    <row r="32" spans="1:25" ht="16.5" customHeight="1" x14ac:dyDescent="0.55000000000000004">
      <c r="A32" s="56"/>
      <c r="B32" s="6">
        <v>2</v>
      </c>
      <c r="C32" s="117">
        <f>SUM('ป.โท สงขลา'!E70)</f>
        <v>11</v>
      </c>
      <c r="D32" s="117">
        <f>SUM('ป.โท สงขลา'!F70)</f>
        <v>5</v>
      </c>
      <c r="E32" s="118">
        <f>SUM(C32:D32)</f>
        <v>16</v>
      </c>
      <c r="F32" s="117">
        <f>SUM('ป.โท สงขลา'!E81)</f>
        <v>3</v>
      </c>
      <c r="G32" s="117">
        <f>SUM('ป.โท สงขลา'!F81)</f>
        <v>6</v>
      </c>
      <c r="H32" s="117">
        <f t="shared" si="28"/>
        <v>9</v>
      </c>
      <c r="I32" s="117">
        <f t="shared" si="35"/>
        <v>14</v>
      </c>
      <c r="J32" s="117">
        <f t="shared" si="35"/>
        <v>11</v>
      </c>
      <c r="K32" s="327">
        <f t="shared" si="24"/>
        <v>25</v>
      </c>
      <c r="L32" s="337">
        <f>SUM('ป.โทพัทลุง '!E42)</f>
        <v>3</v>
      </c>
      <c r="M32" s="337">
        <f>SUM('ป.โทพัทลุง '!F42)</f>
        <v>5</v>
      </c>
      <c r="N32" s="118">
        <f t="shared" si="30"/>
        <v>8</v>
      </c>
      <c r="O32" s="320" t="s">
        <v>36</v>
      </c>
      <c r="P32" s="320" t="s">
        <v>36</v>
      </c>
      <c r="Q32" s="319">
        <f t="shared" si="31"/>
        <v>0</v>
      </c>
      <c r="R32" s="117">
        <f t="shared" si="36"/>
        <v>3</v>
      </c>
      <c r="S32" s="117">
        <f t="shared" si="36"/>
        <v>5</v>
      </c>
      <c r="T32" s="118">
        <f t="shared" si="25"/>
        <v>8</v>
      </c>
      <c r="U32" s="73">
        <f>SUM(I32,R32)</f>
        <v>17</v>
      </c>
      <c r="V32" s="73">
        <f>SUM(J32,S32)</f>
        <v>16</v>
      </c>
      <c r="W32" s="74">
        <f>SUM(K32,T32)</f>
        <v>33</v>
      </c>
    </row>
    <row r="33" spans="1:23" ht="16.5" customHeight="1" x14ac:dyDescent="0.55000000000000004">
      <c r="A33" s="56"/>
      <c r="B33" s="6">
        <v>3</v>
      </c>
      <c r="C33" s="117">
        <f>SUM('ป.โท สงขลา'!H70)</f>
        <v>10</v>
      </c>
      <c r="D33" s="117">
        <f>SUM('ป.โท สงขลา'!I70)</f>
        <v>13</v>
      </c>
      <c r="E33" s="118">
        <f>SUM(C33:D33)</f>
        <v>23</v>
      </c>
      <c r="F33" s="117">
        <f>SUM('ป.โท สงขลา'!H81)</f>
        <v>7</v>
      </c>
      <c r="G33" s="117">
        <f>SUM('ป.โท สงขลา'!I81)</f>
        <v>6</v>
      </c>
      <c r="H33" s="117">
        <f t="shared" si="28"/>
        <v>13</v>
      </c>
      <c r="I33" s="117">
        <f t="shared" si="35"/>
        <v>17</v>
      </c>
      <c r="J33" s="117">
        <f t="shared" si="35"/>
        <v>19</v>
      </c>
      <c r="K33" s="327">
        <f t="shared" si="24"/>
        <v>36</v>
      </c>
      <c r="L33" s="337">
        <f>SUM('ป.โทพัทลุง '!H42)</f>
        <v>11</v>
      </c>
      <c r="M33" s="337">
        <f>SUM('ป.โทพัทลุง '!I42)</f>
        <v>11</v>
      </c>
      <c r="N33" s="118">
        <f t="shared" si="30"/>
        <v>22</v>
      </c>
      <c r="O33" s="320" t="s">
        <v>36</v>
      </c>
      <c r="P33" s="320" t="s">
        <v>36</v>
      </c>
      <c r="Q33" s="319">
        <f t="shared" si="31"/>
        <v>0</v>
      </c>
      <c r="R33" s="117">
        <f t="shared" si="36"/>
        <v>11</v>
      </c>
      <c r="S33" s="117">
        <f t="shared" si="36"/>
        <v>11</v>
      </c>
      <c r="T33" s="118">
        <f t="shared" si="25"/>
        <v>22</v>
      </c>
      <c r="U33" s="73">
        <f t="shared" si="37"/>
        <v>28</v>
      </c>
      <c r="V33" s="73">
        <f t="shared" si="37"/>
        <v>30</v>
      </c>
      <c r="W33" s="74">
        <f t="shared" si="37"/>
        <v>58</v>
      </c>
    </row>
    <row r="34" spans="1:23" s="55" customFormat="1" ht="19.5" customHeight="1" thickBot="1" x14ac:dyDescent="0.6">
      <c r="A34" s="62" t="s">
        <v>6</v>
      </c>
      <c r="B34" s="62"/>
      <c r="C34" s="347">
        <f t="shared" ref="C34:W34" si="38">SUM(C31:C33)</f>
        <v>32</v>
      </c>
      <c r="D34" s="347">
        <f t="shared" si="38"/>
        <v>23</v>
      </c>
      <c r="E34" s="347">
        <f t="shared" si="38"/>
        <v>55</v>
      </c>
      <c r="F34" s="347">
        <f t="shared" si="38"/>
        <v>13</v>
      </c>
      <c r="G34" s="347">
        <f t="shared" si="38"/>
        <v>17</v>
      </c>
      <c r="H34" s="347">
        <f t="shared" si="38"/>
        <v>30</v>
      </c>
      <c r="I34" s="347">
        <f t="shared" si="38"/>
        <v>45</v>
      </c>
      <c r="J34" s="347">
        <f>SUM(J31:J33)</f>
        <v>40</v>
      </c>
      <c r="K34" s="348">
        <f>SUM(K31:K33)</f>
        <v>85</v>
      </c>
      <c r="L34" s="349">
        <f t="shared" si="38"/>
        <v>15</v>
      </c>
      <c r="M34" s="347">
        <f t="shared" si="38"/>
        <v>17</v>
      </c>
      <c r="N34" s="347">
        <f t="shared" si="38"/>
        <v>32</v>
      </c>
      <c r="O34" s="347">
        <f t="shared" si="38"/>
        <v>0</v>
      </c>
      <c r="P34" s="347">
        <f t="shared" si="38"/>
        <v>0</v>
      </c>
      <c r="Q34" s="347">
        <f t="shared" si="38"/>
        <v>0</v>
      </c>
      <c r="R34" s="347">
        <f t="shared" si="38"/>
        <v>15</v>
      </c>
      <c r="S34" s="347">
        <f t="shared" si="38"/>
        <v>17</v>
      </c>
      <c r="T34" s="347">
        <f t="shared" si="38"/>
        <v>32</v>
      </c>
      <c r="U34" s="350">
        <f t="shared" si="38"/>
        <v>60</v>
      </c>
      <c r="V34" s="350">
        <f t="shared" si="38"/>
        <v>57</v>
      </c>
      <c r="W34" s="350">
        <f t="shared" si="38"/>
        <v>117</v>
      </c>
    </row>
    <row r="35" spans="1:23" s="55" customFormat="1" ht="28.5" customHeight="1" thickTop="1" thickBot="1" x14ac:dyDescent="0.6">
      <c r="A35" s="781" t="s">
        <v>33</v>
      </c>
      <c r="B35" s="782"/>
      <c r="C35" s="77">
        <f t="shared" ref="C35:W35" si="39">SUM(C26,C30,C34)</f>
        <v>71</v>
      </c>
      <c r="D35" s="77">
        <f t="shared" si="39"/>
        <v>117</v>
      </c>
      <c r="E35" s="77">
        <f t="shared" si="39"/>
        <v>188</v>
      </c>
      <c r="F35" s="77">
        <f t="shared" si="39"/>
        <v>150</v>
      </c>
      <c r="G35" s="77">
        <f t="shared" si="39"/>
        <v>366</v>
      </c>
      <c r="H35" s="77">
        <f t="shared" si="39"/>
        <v>516</v>
      </c>
      <c r="I35" s="77">
        <f t="shared" si="39"/>
        <v>221</v>
      </c>
      <c r="J35" s="77">
        <f t="shared" si="39"/>
        <v>483</v>
      </c>
      <c r="K35" s="360">
        <f>SUM(K26,K30,K34)</f>
        <v>704</v>
      </c>
      <c r="L35" s="361">
        <f t="shared" si="39"/>
        <v>37</v>
      </c>
      <c r="M35" s="77">
        <f t="shared" si="39"/>
        <v>52</v>
      </c>
      <c r="N35" s="77">
        <f t="shared" si="39"/>
        <v>89</v>
      </c>
      <c r="O35" s="77">
        <f t="shared" si="39"/>
        <v>12</v>
      </c>
      <c r="P35" s="77">
        <f t="shared" si="39"/>
        <v>33</v>
      </c>
      <c r="Q35" s="77">
        <f t="shared" si="39"/>
        <v>45</v>
      </c>
      <c r="R35" s="77">
        <f t="shared" si="39"/>
        <v>49</v>
      </c>
      <c r="S35" s="77">
        <f t="shared" si="39"/>
        <v>85</v>
      </c>
      <c r="T35" s="298">
        <f t="shared" si="39"/>
        <v>134</v>
      </c>
      <c r="U35" s="77">
        <f t="shared" si="39"/>
        <v>270</v>
      </c>
      <c r="V35" s="77">
        <f t="shared" si="39"/>
        <v>568</v>
      </c>
      <c r="W35" s="298">
        <f t="shared" si="39"/>
        <v>838</v>
      </c>
    </row>
    <row r="36" spans="1:23" s="55" customFormat="1" ht="28.5" customHeight="1" thickTop="1" thickBot="1" x14ac:dyDescent="0.6">
      <c r="A36" s="781" t="s">
        <v>7</v>
      </c>
      <c r="B36" s="782"/>
      <c r="C36" s="362">
        <f t="shared" ref="C36:W36" si="40">SUM(C23,C35)</f>
        <v>2763</v>
      </c>
      <c r="D36" s="362">
        <f t="shared" si="40"/>
        <v>6708</v>
      </c>
      <c r="E36" s="362">
        <f t="shared" si="40"/>
        <v>9471</v>
      </c>
      <c r="F36" s="362">
        <f t="shared" si="40"/>
        <v>400</v>
      </c>
      <c r="G36" s="362">
        <f t="shared" si="40"/>
        <v>879</v>
      </c>
      <c r="H36" s="362">
        <f t="shared" si="40"/>
        <v>1279</v>
      </c>
      <c r="I36" s="362">
        <f t="shared" si="40"/>
        <v>3163</v>
      </c>
      <c r="J36" s="362">
        <f t="shared" si="40"/>
        <v>7587</v>
      </c>
      <c r="K36" s="360">
        <f>SUM(K23,K35)</f>
        <v>10750</v>
      </c>
      <c r="L36" s="363">
        <f t="shared" si="40"/>
        <v>660</v>
      </c>
      <c r="M36" s="362">
        <f t="shared" si="40"/>
        <v>1955</v>
      </c>
      <c r="N36" s="362">
        <f t="shared" si="40"/>
        <v>2615</v>
      </c>
      <c r="O36" s="362">
        <f t="shared" si="40"/>
        <v>15</v>
      </c>
      <c r="P36" s="362">
        <f t="shared" si="40"/>
        <v>33</v>
      </c>
      <c r="Q36" s="362">
        <f t="shared" si="40"/>
        <v>48</v>
      </c>
      <c r="R36" s="362">
        <f t="shared" si="40"/>
        <v>675</v>
      </c>
      <c r="S36" s="362">
        <f t="shared" si="40"/>
        <v>1988</v>
      </c>
      <c r="T36" s="364">
        <f t="shared" si="40"/>
        <v>2663</v>
      </c>
      <c r="U36" s="362">
        <f t="shared" si="40"/>
        <v>3838</v>
      </c>
      <c r="V36" s="362">
        <f t="shared" si="40"/>
        <v>9575</v>
      </c>
      <c r="W36" s="364">
        <f t="shared" si="40"/>
        <v>13413</v>
      </c>
    </row>
    <row r="37" spans="1:23" ht="22.5" thickTop="1" x14ac:dyDescent="0.55000000000000004"/>
  </sheetData>
  <mergeCells count="13">
    <mergeCell ref="A23:B23"/>
    <mergeCell ref="A35:B35"/>
    <mergeCell ref="A36:B36"/>
    <mergeCell ref="F4:H4"/>
    <mergeCell ref="A1:W1"/>
    <mergeCell ref="C3:K3"/>
    <mergeCell ref="L3:T3"/>
    <mergeCell ref="U3:W4"/>
    <mergeCell ref="C4:E4"/>
    <mergeCell ref="R4:T4"/>
    <mergeCell ref="I4:K4"/>
    <mergeCell ref="L4:N4"/>
    <mergeCell ref="O4:Q4"/>
  </mergeCells>
  <phoneticPr fontId="0" type="noConversion"/>
  <printOptions horizontalCentered="1"/>
  <pageMargins left="0.19685039370078741" right="0.19685039370078741" top="0.59055118110236227" bottom="0.39370078740157483" header="0.51181102362204722" footer="0"/>
  <pageSetup paperSize="9" firstPageNumber="13" orientation="landscape" useFirstPageNumber="1" r:id="rId1"/>
  <headerFooter alignWithMargins="0">
    <oddFooter>&amp;L&amp;"TH SarabunPSK,ธรรมดา"&amp;12กลุ่มภารกิจทะเบียนนิสิตและบริการการศึกษา&amp;C&amp;12หน้าที่  &amp;P&amp;R&amp;"TH SarabunPSK,ธรรมดา"&amp;12ข้อมูล ณ วันที่ 12 กันยายน 2561</oddFooter>
  </headerFooter>
  <rowBreaks count="1" manualBreakCount="1">
    <brk id="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J329"/>
  <sheetViews>
    <sheetView showGridLines="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B15" sqref="AB15"/>
    </sheetView>
  </sheetViews>
  <sheetFormatPr defaultRowHeight="21.75" x14ac:dyDescent="0.55000000000000004"/>
  <cols>
    <col min="1" max="1" width="18" style="78" customWidth="1"/>
    <col min="2" max="2" width="5.25" style="64" customWidth="1"/>
    <col min="3" max="3" width="5.25" style="64" bestFit="1" customWidth="1"/>
    <col min="4" max="4" width="6" style="64" bestFit="1" customWidth="1"/>
    <col min="5" max="5" width="3.75" style="157" customWidth="1"/>
    <col min="6" max="6" width="4.125" style="157" customWidth="1"/>
    <col min="7" max="7" width="4.5" style="157" bestFit="1" customWidth="1"/>
    <col min="8" max="10" width="4.125" style="157" customWidth="1"/>
    <col min="11" max="11" width="3.375" style="157" customWidth="1"/>
    <col min="12" max="12" width="3.625" style="157" customWidth="1"/>
    <col min="13" max="13" width="3.875" style="157" customWidth="1"/>
    <col min="14" max="14" width="5.5" style="157" customWidth="1"/>
    <col min="15" max="15" width="4.375" style="157" bestFit="1" customWidth="1"/>
    <col min="16" max="16" width="4.25" style="157" bestFit="1" customWidth="1"/>
    <col min="17" max="17" width="4.125" style="158" customWidth="1"/>
    <col min="18" max="18" width="4.5" style="158" bestFit="1" customWidth="1"/>
    <col min="19" max="19" width="5" style="158" customWidth="1"/>
    <col min="20" max="22" width="4" style="158" customWidth="1"/>
    <col min="23" max="24" width="4" style="64" customWidth="1"/>
    <col min="25" max="25" width="4.125" style="64" customWidth="1"/>
    <col min="26" max="26" width="5.5" style="64" bestFit="1" customWidth="1"/>
    <col min="27" max="27" width="6" style="64" bestFit="1" customWidth="1"/>
    <col min="28" max="28" width="6.75" style="64" bestFit="1" customWidth="1"/>
    <col min="29" max="45" width="4.125" style="64" customWidth="1"/>
    <col min="46" max="62" width="9" style="64"/>
    <col min="63" max="16384" width="9" style="5"/>
  </cols>
  <sheetData>
    <row r="1" spans="1:62" s="325" customFormat="1" ht="27.75" x14ac:dyDescent="0.55000000000000004">
      <c r="A1" s="752" t="s">
        <v>486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  <c r="R1" s="752"/>
      <c r="S1" s="752"/>
      <c r="T1" s="752"/>
      <c r="U1" s="752"/>
      <c r="V1" s="752"/>
      <c r="W1" s="752"/>
      <c r="X1" s="752"/>
      <c r="Y1" s="752"/>
      <c r="Z1" s="752"/>
      <c r="AA1" s="752"/>
      <c r="AB1" s="752"/>
    </row>
    <row r="2" spans="1:62" s="325" customFormat="1" ht="27.75" x14ac:dyDescent="0.55000000000000004">
      <c r="A2" s="752" t="s">
        <v>70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752"/>
      <c r="W2" s="752"/>
      <c r="X2" s="752"/>
      <c r="Y2" s="752"/>
      <c r="Z2" s="752"/>
      <c r="AA2" s="752"/>
      <c r="AB2" s="752"/>
    </row>
    <row r="3" spans="1:62" ht="8.4499999999999993" customHeight="1" x14ac:dyDescent="0.55000000000000004">
      <c r="A3" s="796"/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</row>
    <row r="4" spans="1:62" s="55" customFormat="1" x14ac:dyDescent="0.55000000000000004">
      <c r="A4" s="66" t="s">
        <v>39</v>
      </c>
      <c r="B4" s="800" t="s">
        <v>40</v>
      </c>
      <c r="C4" s="800"/>
      <c r="D4" s="800"/>
      <c r="E4" s="801" t="s">
        <v>51</v>
      </c>
      <c r="F4" s="801"/>
      <c r="G4" s="801"/>
      <c r="H4" s="802" t="s">
        <v>52</v>
      </c>
      <c r="I4" s="802"/>
      <c r="J4" s="802"/>
      <c r="K4" s="797" t="s">
        <v>69</v>
      </c>
      <c r="L4" s="798"/>
      <c r="M4" s="799"/>
      <c r="N4" s="800" t="s">
        <v>53</v>
      </c>
      <c r="O4" s="800"/>
      <c r="P4" s="800"/>
      <c r="Q4" s="803" t="s">
        <v>54</v>
      </c>
      <c r="R4" s="803"/>
      <c r="S4" s="803"/>
      <c r="T4" s="804" t="s">
        <v>98</v>
      </c>
      <c r="U4" s="805"/>
      <c r="V4" s="806"/>
      <c r="W4" s="800" t="s">
        <v>99</v>
      </c>
      <c r="X4" s="800"/>
      <c r="Y4" s="800"/>
      <c r="Z4" s="800" t="s">
        <v>7</v>
      </c>
      <c r="AA4" s="800"/>
      <c r="AB4" s="800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</row>
    <row r="5" spans="1:62" s="55" customFormat="1" x14ac:dyDescent="0.55000000000000004">
      <c r="A5" s="68"/>
      <c r="B5" s="69" t="s">
        <v>4</v>
      </c>
      <c r="C5" s="69" t="s">
        <v>5</v>
      </c>
      <c r="D5" s="69" t="s">
        <v>6</v>
      </c>
      <c r="E5" s="69" t="s">
        <v>4</v>
      </c>
      <c r="F5" s="69" t="s">
        <v>5</v>
      </c>
      <c r="G5" s="69" t="s">
        <v>6</v>
      </c>
      <c r="H5" s="69" t="s">
        <v>4</v>
      </c>
      <c r="I5" s="69" t="s">
        <v>5</v>
      </c>
      <c r="J5" s="69" t="s">
        <v>6</v>
      </c>
      <c r="K5" s="69" t="s">
        <v>4</v>
      </c>
      <c r="L5" s="69" t="s">
        <v>5</v>
      </c>
      <c r="M5" s="69" t="s">
        <v>6</v>
      </c>
      <c r="N5" s="69" t="s">
        <v>4</v>
      </c>
      <c r="O5" s="69" t="s">
        <v>5</v>
      </c>
      <c r="P5" s="69" t="s">
        <v>6</v>
      </c>
      <c r="Q5" s="115" t="s">
        <v>4</v>
      </c>
      <c r="R5" s="115" t="s">
        <v>5</v>
      </c>
      <c r="S5" s="115" t="s">
        <v>6</v>
      </c>
      <c r="T5" s="115" t="s">
        <v>4</v>
      </c>
      <c r="U5" s="115" t="s">
        <v>5</v>
      </c>
      <c r="V5" s="115" t="s">
        <v>6</v>
      </c>
      <c r="W5" s="69" t="s">
        <v>4</v>
      </c>
      <c r="X5" s="69" t="s">
        <v>5</v>
      </c>
      <c r="Y5" s="69" t="s">
        <v>6</v>
      </c>
      <c r="Z5" s="69" t="s">
        <v>4</v>
      </c>
      <c r="AA5" s="69" t="s">
        <v>5</v>
      </c>
      <c r="AB5" s="69" t="s">
        <v>6</v>
      </c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</row>
    <row r="6" spans="1:62" ht="21" customHeight="1" x14ac:dyDescent="0.55000000000000004">
      <c r="A6" s="70" t="s">
        <v>55</v>
      </c>
      <c r="B6" s="71"/>
      <c r="C6" s="71"/>
      <c r="D6" s="71"/>
      <c r="E6" s="153"/>
      <c r="F6" s="153"/>
      <c r="G6" s="153"/>
      <c r="H6" s="71"/>
      <c r="I6" s="71"/>
      <c r="J6" s="71"/>
      <c r="K6" s="116"/>
      <c r="L6" s="116"/>
      <c r="M6" s="116"/>
      <c r="N6" s="116"/>
      <c r="O6" s="116"/>
      <c r="P6" s="116"/>
      <c r="Q6" s="321"/>
      <c r="R6" s="321"/>
      <c r="S6" s="321"/>
      <c r="T6" s="321"/>
      <c r="U6" s="321"/>
      <c r="V6" s="321"/>
      <c r="W6" s="321"/>
      <c r="X6" s="321"/>
      <c r="Y6" s="321"/>
      <c r="Z6" s="71"/>
      <c r="AA6" s="71"/>
      <c r="AB6" s="71"/>
    </row>
    <row r="7" spans="1:62" ht="21" customHeight="1" x14ac:dyDescent="0.55000000000000004">
      <c r="A7" s="104" t="s">
        <v>41</v>
      </c>
      <c r="B7" s="73">
        <f>SUM(ภาคปกติ4ปี!Q24)</f>
        <v>609</v>
      </c>
      <c r="C7" s="73">
        <f>SUM(ภาคปกติ4ปี!R24)</f>
        <v>1844</v>
      </c>
      <c r="D7" s="74">
        <f t="shared" ref="D7:D14" si="0">SUM(B7:C7)</f>
        <v>2453</v>
      </c>
      <c r="E7" s="73">
        <v>0</v>
      </c>
      <c r="F7" s="73">
        <v>0</v>
      </c>
      <c r="G7" s="74">
        <f t="shared" ref="G7:G14" si="1">SUM(E7:F7)</f>
        <v>0</v>
      </c>
      <c r="H7" s="73">
        <v>0</v>
      </c>
      <c r="I7" s="73">
        <v>0</v>
      </c>
      <c r="J7" s="74">
        <f t="shared" ref="J7:J14" si="2">SUM(H7:I7)</f>
        <v>0</v>
      </c>
      <c r="K7" s="118">
        <v>0</v>
      </c>
      <c r="L7" s="118">
        <v>0</v>
      </c>
      <c r="M7" s="118">
        <f t="shared" ref="M7:M14" si="3">SUM(K7:L7)</f>
        <v>0</v>
      </c>
      <c r="N7" s="117">
        <f>SUM('ป.โท สงขลา'!K9)</f>
        <v>5</v>
      </c>
      <c r="O7" s="117">
        <f>SUM('ป.โท สงขลา'!L9)</f>
        <v>9</v>
      </c>
      <c r="P7" s="118">
        <f t="shared" ref="P7:P14" si="4">SUM(N7:O7)</f>
        <v>14</v>
      </c>
      <c r="Q7" s="117">
        <f>SUM('ป.โท สงขลา'!K39)</f>
        <v>3</v>
      </c>
      <c r="R7" s="117">
        <f>SUM('ป.โท สงขลา'!L39)</f>
        <v>4</v>
      </c>
      <c r="S7" s="118">
        <f t="shared" ref="S7:S14" si="5">SUM(Q7:R7)</f>
        <v>7</v>
      </c>
      <c r="T7" s="117">
        <f>SUM('ป.โท สงขลา'!K67,'ป.โท สงขลา'!K69)</f>
        <v>32</v>
      </c>
      <c r="U7" s="117">
        <f>SUM('ป.โท สงขลา'!L67,'ป.โท สงขลา'!L69)</f>
        <v>22</v>
      </c>
      <c r="V7" s="118">
        <f>SUM(T7:U7)</f>
        <v>54</v>
      </c>
      <c r="W7" s="117">
        <f>SUM('ป.โท สงขลา'!K80)</f>
        <v>1</v>
      </c>
      <c r="X7" s="117">
        <f>SUM('ป.โท สงขลา'!L80)</f>
        <v>0</v>
      </c>
      <c r="Y7" s="118">
        <f t="shared" ref="Y7:Y14" si="6">SUM(W7:X7)</f>
        <v>1</v>
      </c>
      <c r="Z7" s="73">
        <f t="shared" ref="Z7:AB14" si="7">SUM(B7,E7,H7,K7,N7,Q7,T7,W7)</f>
        <v>650</v>
      </c>
      <c r="AA7" s="73">
        <f t="shared" si="7"/>
        <v>1879</v>
      </c>
      <c r="AB7" s="73">
        <f t="shared" si="7"/>
        <v>2529</v>
      </c>
    </row>
    <row r="8" spans="1:62" ht="21" customHeight="1" x14ac:dyDescent="0.55000000000000004">
      <c r="A8" s="104" t="s">
        <v>43</v>
      </c>
      <c r="B8" s="73">
        <f>SUM(ภาคปกติ4ปี!Q46,ศึกษา5ปี!T20)</f>
        <v>660</v>
      </c>
      <c r="C8" s="73">
        <f>SUM(ภาคปกติ4ปี!R46,ศึกษา5ปี!U20)</f>
        <v>1679</v>
      </c>
      <c r="D8" s="74">
        <f t="shared" si="0"/>
        <v>2339</v>
      </c>
      <c r="E8" s="73">
        <v>0</v>
      </c>
      <c r="F8" s="73">
        <v>0</v>
      </c>
      <c r="G8" s="74">
        <f t="shared" si="1"/>
        <v>0</v>
      </c>
      <c r="H8" s="73">
        <v>0</v>
      </c>
      <c r="I8" s="73">
        <v>0</v>
      </c>
      <c r="J8" s="74">
        <f t="shared" si="2"/>
        <v>0</v>
      </c>
      <c r="K8" s="117">
        <f>SUM('ป.โท สงขลา'!K88)</f>
        <v>35</v>
      </c>
      <c r="L8" s="117">
        <f>SUM('ป.โท สงขลา'!L89)</f>
        <v>134</v>
      </c>
      <c r="M8" s="118">
        <f t="shared" si="3"/>
        <v>169</v>
      </c>
      <c r="N8" s="117">
        <f>SUM('ป.โท สงขลา'!K28)</f>
        <v>33</v>
      </c>
      <c r="O8" s="117">
        <f>SUM('ป.โท สงขลา'!L28)</f>
        <v>78</v>
      </c>
      <c r="P8" s="118">
        <f t="shared" si="4"/>
        <v>111</v>
      </c>
      <c r="Q8" s="117">
        <f>SUM('ป.โท สงขลา'!K59)</f>
        <v>89</v>
      </c>
      <c r="R8" s="117">
        <f>SUM('ป.โท สงขลา'!L59)</f>
        <v>193</v>
      </c>
      <c r="S8" s="118">
        <f t="shared" si="5"/>
        <v>282</v>
      </c>
      <c r="T8" s="117">
        <v>0</v>
      </c>
      <c r="U8" s="117">
        <v>0</v>
      </c>
      <c r="V8" s="118">
        <f t="shared" ref="V8:V24" si="8">SUM(T8:U8)</f>
        <v>0</v>
      </c>
      <c r="W8" s="117">
        <f>SUM('ป.โท สงขลา'!K77:K79)</f>
        <v>12</v>
      </c>
      <c r="X8" s="117">
        <f>SUM('ป.โท สงขลา'!L77:L79)</f>
        <v>17</v>
      </c>
      <c r="Y8" s="118">
        <f t="shared" si="6"/>
        <v>29</v>
      </c>
      <c r="Z8" s="73">
        <f t="shared" si="7"/>
        <v>829</v>
      </c>
      <c r="AA8" s="73">
        <f t="shared" si="7"/>
        <v>2101</v>
      </c>
      <c r="AB8" s="73">
        <f t="shared" si="7"/>
        <v>2930</v>
      </c>
    </row>
    <row r="9" spans="1:62" ht="21" customHeight="1" x14ac:dyDescent="0.55000000000000004">
      <c r="A9" s="104" t="s">
        <v>44</v>
      </c>
      <c r="B9" s="73">
        <f>SUM(ภาคปกติ4ปี!Q60)</f>
        <v>302</v>
      </c>
      <c r="C9" s="73">
        <f>SUM(ภาคปกติ4ปี!R60)</f>
        <v>264</v>
      </c>
      <c r="D9" s="74">
        <f t="shared" si="0"/>
        <v>566</v>
      </c>
      <c r="E9" s="73">
        <v>0</v>
      </c>
      <c r="F9" s="73">
        <v>0</v>
      </c>
      <c r="G9" s="74">
        <f t="shared" si="1"/>
        <v>0</v>
      </c>
      <c r="H9" s="73">
        <v>0</v>
      </c>
      <c r="I9" s="73">
        <v>0</v>
      </c>
      <c r="J9" s="74">
        <f t="shared" si="2"/>
        <v>0</v>
      </c>
      <c r="K9" s="118">
        <v>0</v>
      </c>
      <c r="L9" s="118">
        <v>0</v>
      </c>
      <c r="M9" s="118">
        <f t="shared" si="3"/>
        <v>0</v>
      </c>
      <c r="N9" s="117">
        <v>0</v>
      </c>
      <c r="O9" s="117">
        <v>0</v>
      </c>
      <c r="P9" s="118">
        <f t="shared" si="4"/>
        <v>0</v>
      </c>
      <c r="Q9" s="117">
        <v>0</v>
      </c>
      <c r="R9" s="117">
        <v>0</v>
      </c>
      <c r="S9" s="118">
        <f t="shared" si="5"/>
        <v>0</v>
      </c>
      <c r="T9" s="117">
        <v>0</v>
      </c>
      <c r="U9" s="117">
        <v>0</v>
      </c>
      <c r="V9" s="118">
        <f t="shared" si="8"/>
        <v>0</v>
      </c>
      <c r="W9" s="117">
        <v>0</v>
      </c>
      <c r="X9" s="117">
        <v>0</v>
      </c>
      <c r="Y9" s="118">
        <f t="shared" si="6"/>
        <v>0</v>
      </c>
      <c r="Z9" s="73">
        <f t="shared" si="7"/>
        <v>302</v>
      </c>
      <c r="AA9" s="73">
        <f t="shared" si="7"/>
        <v>264</v>
      </c>
      <c r="AB9" s="73">
        <f t="shared" si="7"/>
        <v>566</v>
      </c>
    </row>
    <row r="10" spans="1:62" ht="21" customHeight="1" x14ac:dyDescent="0.55000000000000004">
      <c r="A10" s="104" t="s">
        <v>45</v>
      </c>
      <c r="B10" s="73">
        <f>SUM(ภาคปกติ4ปี!Q75)</f>
        <v>440</v>
      </c>
      <c r="C10" s="73">
        <f>SUM(ภาคปกติ4ปี!R75)</f>
        <v>1355</v>
      </c>
      <c r="D10" s="74">
        <f t="shared" si="0"/>
        <v>1795</v>
      </c>
      <c r="E10" s="73">
        <f>SUM('ปกติสมทบ 2 ปี'!K12)</f>
        <v>46</v>
      </c>
      <c r="F10" s="73">
        <f>SUM('ปกติสมทบ 2 ปี'!L12)</f>
        <v>289</v>
      </c>
      <c r="G10" s="73">
        <f t="shared" si="1"/>
        <v>335</v>
      </c>
      <c r="H10" s="73">
        <f>SUM('ปกติสมทบ 2 ปี'!K25)</f>
        <v>41</v>
      </c>
      <c r="I10" s="73">
        <f>SUM('ปกติสมทบ 2 ปี'!L25)</f>
        <v>391</v>
      </c>
      <c r="J10" s="74">
        <f t="shared" si="2"/>
        <v>432</v>
      </c>
      <c r="K10" s="118">
        <v>0</v>
      </c>
      <c r="L10" s="118">
        <v>0</v>
      </c>
      <c r="M10" s="118">
        <f t="shared" si="3"/>
        <v>0</v>
      </c>
      <c r="N10" s="117">
        <f>SUM('ป.โท สงขลา'!K11)</f>
        <v>1</v>
      </c>
      <c r="O10" s="117">
        <f>SUM('ป.โท สงขลา'!L11)</f>
        <v>4</v>
      </c>
      <c r="P10" s="118">
        <f t="shared" si="4"/>
        <v>5</v>
      </c>
      <c r="Q10" s="117">
        <f>SUM('ป.โท สงขลา'!K41)</f>
        <v>9</v>
      </c>
      <c r="R10" s="117">
        <f>SUM('ป.โท สงขลา'!L41)</f>
        <v>16</v>
      </c>
      <c r="S10" s="118">
        <f t="shared" si="5"/>
        <v>25</v>
      </c>
      <c r="T10" s="117">
        <v>0</v>
      </c>
      <c r="U10" s="117">
        <v>0</v>
      </c>
      <c r="V10" s="118">
        <f t="shared" si="8"/>
        <v>0</v>
      </c>
      <c r="W10" s="117">
        <v>0</v>
      </c>
      <c r="X10" s="117">
        <v>0</v>
      </c>
      <c r="Y10" s="118">
        <f t="shared" si="6"/>
        <v>0</v>
      </c>
      <c r="Z10" s="73">
        <f t="shared" si="7"/>
        <v>537</v>
      </c>
      <c r="AA10" s="73">
        <f t="shared" si="7"/>
        <v>2055</v>
      </c>
      <c r="AB10" s="73">
        <f t="shared" si="7"/>
        <v>2592</v>
      </c>
    </row>
    <row r="11" spans="1:62" ht="21" customHeight="1" x14ac:dyDescent="0.55000000000000004">
      <c r="A11" s="104" t="s">
        <v>11</v>
      </c>
      <c r="B11" s="73">
        <f>SUM(ภาคปกติ4ปี!Q85)</f>
        <v>540</v>
      </c>
      <c r="C11" s="73">
        <f>SUM(ภาคปกติ4ปี!R85)</f>
        <v>943</v>
      </c>
      <c r="D11" s="74">
        <f t="shared" si="0"/>
        <v>1483</v>
      </c>
      <c r="E11" s="73">
        <v>0</v>
      </c>
      <c r="F11" s="73">
        <v>0</v>
      </c>
      <c r="G11" s="74">
        <f t="shared" si="1"/>
        <v>0</v>
      </c>
      <c r="H11" s="73">
        <f>SUM('นิติสมทบ 3 ปี'!N9)+'นิติ UMภาคสมทบ'!Q9</f>
        <v>153</v>
      </c>
      <c r="I11" s="73">
        <f>SUM('นิติสมทบ 3 ปี'!O9)+'นิติ UMภาคสมทบ'!R9</f>
        <v>107</v>
      </c>
      <c r="J11" s="74">
        <f t="shared" si="2"/>
        <v>260</v>
      </c>
      <c r="K11" s="118">
        <v>0</v>
      </c>
      <c r="L11" s="118">
        <v>0</v>
      </c>
      <c r="M11" s="118">
        <f t="shared" si="3"/>
        <v>0</v>
      </c>
      <c r="N11" s="117">
        <v>0</v>
      </c>
      <c r="O11" s="117">
        <v>0</v>
      </c>
      <c r="P11" s="118">
        <f t="shared" si="4"/>
        <v>0</v>
      </c>
      <c r="Q11" s="117">
        <v>0</v>
      </c>
      <c r="R11" s="117">
        <v>0</v>
      </c>
      <c r="S11" s="118">
        <f t="shared" si="5"/>
        <v>0</v>
      </c>
      <c r="T11" s="117">
        <v>0</v>
      </c>
      <c r="U11" s="117">
        <v>0</v>
      </c>
      <c r="V11" s="118">
        <f t="shared" si="8"/>
        <v>0</v>
      </c>
      <c r="W11" s="117">
        <v>0</v>
      </c>
      <c r="X11" s="117">
        <v>0</v>
      </c>
      <c r="Y11" s="118">
        <f t="shared" si="6"/>
        <v>0</v>
      </c>
      <c r="Z11" s="73">
        <f t="shared" si="7"/>
        <v>693</v>
      </c>
      <c r="AA11" s="73">
        <f t="shared" si="7"/>
        <v>1050</v>
      </c>
      <c r="AB11" s="73">
        <f t="shared" si="7"/>
        <v>1743</v>
      </c>
    </row>
    <row r="12" spans="1:62" ht="21" customHeight="1" x14ac:dyDescent="0.55000000000000004">
      <c r="A12" s="104" t="s">
        <v>42</v>
      </c>
      <c r="B12" s="317" t="s">
        <v>36</v>
      </c>
      <c r="C12" s="317" t="s">
        <v>36</v>
      </c>
      <c r="D12" s="318">
        <f t="shared" si="0"/>
        <v>0</v>
      </c>
      <c r="E12" s="317" t="s">
        <v>36</v>
      </c>
      <c r="F12" s="317" t="s">
        <v>36</v>
      </c>
      <c r="G12" s="318">
        <f t="shared" si="1"/>
        <v>0</v>
      </c>
      <c r="H12" s="317" t="s">
        <v>36</v>
      </c>
      <c r="I12" s="317" t="s">
        <v>36</v>
      </c>
      <c r="J12" s="318">
        <f t="shared" si="2"/>
        <v>0</v>
      </c>
      <c r="K12" s="319" t="s">
        <v>36</v>
      </c>
      <c r="L12" s="319" t="s">
        <v>36</v>
      </c>
      <c r="M12" s="118">
        <f t="shared" si="3"/>
        <v>0</v>
      </c>
      <c r="N12" s="320">
        <f>SUM('ป.โท สงขลา'!K13)</f>
        <v>0</v>
      </c>
      <c r="O12" s="320">
        <f>SUM('ป.โท สงขลา'!L13)</f>
        <v>3</v>
      </c>
      <c r="P12" s="118">
        <f t="shared" si="4"/>
        <v>3</v>
      </c>
      <c r="Q12" s="320">
        <f>SUM('ป.โท สงขลา'!K43)</f>
        <v>1</v>
      </c>
      <c r="R12" s="320">
        <f>SUM('ป.โท สงขลา'!L43)</f>
        <v>2</v>
      </c>
      <c r="S12" s="118">
        <f t="shared" si="5"/>
        <v>3</v>
      </c>
      <c r="T12" s="320" t="s">
        <v>36</v>
      </c>
      <c r="U12" s="320" t="s">
        <v>36</v>
      </c>
      <c r="V12" s="118">
        <f t="shared" si="8"/>
        <v>0</v>
      </c>
      <c r="W12" s="320" t="s">
        <v>36</v>
      </c>
      <c r="X12" s="320" t="s">
        <v>36</v>
      </c>
      <c r="Y12" s="118">
        <f t="shared" si="6"/>
        <v>0</v>
      </c>
      <c r="Z12" s="73">
        <f t="shared" si="7"/>
        <v>1</v>
      </c>
      <c r="AA12" s="73">
        <f t="shared" si="7"/>
        <v>5</v>
      </c>
      <c r="AB12" s="73">
        <f t="shared" ref="AB12:AB17" si="9">SUM(Z12:AA12)</f>
        <v>6</v>
      </c>
    </row>
    <row r="13" spans="1:62" ht="21" customHeight="1" x14ac:dyDescent="0.55000000000000004">
      <c r="A13" s="104" t="s">
        <v>346</v>
      </c>
      <c r="B13" s="317">
        <f>SUM(ภาคปกติ4ปี!Q96)</f>
        <v>95</v>
      </c>
      <c r="C13" s="317">
        <f>SUM(ภาคปกติ4ปี!R96)</f>
        <v>217</v>
      </c>
      <c r="D13" s="318">
        <f t="shared" si="0"/>
        <v>312</v>
      </c>
      <c r="E13" s="317" t="s">
        <v>36</v>
      </c>
      <c r="F13" s="317" t="s">
        <v>36</v>
      </c>
      <c r="G13" s="318">
        <f t="shared" si="1"/>
        <v>0</v>
      </c>
      <c r="H13" s="317">
        <f>SUM('นิติ UMภาคสมทบ'!Q20)</f>
        <v>56</v>
      </c>
      <c r="I13" s="317">
        <f>SUM('นิติ UMภาคสมทบ'!R20)</f>
        <v>15</v>
      </c>
      <c r="J13" s="318">
        <f t="shared" si="2"/>
        <v>71</v>
      </c>
      <c r="K13" s="319" t="s">
        <v>36</v>
      </c>
      <c r="L13" s="319" t="s">
        <v>36</v>
      </c>
      <c r="M13" s="118">
        <f t="shared" si="3"/>
        <v>0</v>
      </c>
      <c r="N13" s="320" t="s">
        <v>36</v>
      </c>
      <c r="O13" s="320" t="s">
        <v>36</v>
      </c>
      <c r="P13" s="118">
        <f t="shared" si="4"/>
        <v>0</v>
      </c>
      <c r="Q13" s="323" t="s">
        <v>36</v>
      </c>
      <c r="R13" s="323" t="s">
        <v>36</v>
      </c>
      <c r="S13" s="322">
        <f t="shared" si="5"/>
        <v>0</v>
      </c>
      <c r="T13" s="320" t="s">
        <v>36</v>
      </c>
      <c r="U13" s="320" t="s">
        <v>36</v>
      </c>
      <c r="V13" s="118">
        <f t="shared" si="8"/>
        <v>0</v>
      </c>
      <c r="W13" s="320" t="s">
        <v>36</v>
      </c>
      <c r="X13" s="320" t="s">
        <v>36</v>
      </c>
      <c r="Y13" s="118">
        <f t="shared" si="6"/>
        <v>0</v>
      </c>
      <c r="Z13" s="73">
        <f t="shared" si="7"/>
        <v>151</v>
      </c>
      <c r="AA13" s="73">
        <f t="shared" si="7"/>
        <v>232</v>
      </c>
      <c r="AB13" s="73">
        <f t="shared" si="9"/>
        <v>383</v>
      </c>
    </row>
    <row r="14" spans="1:62" ht="21" customHeight="1" x14ac:dyDescent="0.55000000000000004">
      <c r="A14" s="104" t="s">
        <v>123</v>
      </c>
      <c r="B14" s="317">
        <v>0</v>
      </c>
      <c r="C14" s="317">
        <v>0</v>
      </c>
      <c r="D14" s="318">
        <f t="shared" si="0"/>
        <v>0</v>
      </c>
      <c r="E14" s="317">
        <v>0</v>
      </c>
      <c r="F14" s="317">
        <v>0</v>
      </c>
      <c r="G14" s="318">
        <f t="shared" si="1"/>
        <v>0</v>
      </c>
      <c r="H14" s="317" t="s">
        <v>36</v>
      </c>
      <c r="I14" s="317" t="s">
        <v>36</v>
      </c>
      <c r="J14" s="318">
        <f t="shared" si="2"/>
        <v>0</v>
      </c>
      <c r="K14" s="319">
        <v>0</v>
      </c>
      <c r="L14" s="319">
        <v>0</v>
      </c>
      <c r="M14" s="319">
        <f t="shared" si="3"/>
        <v>0</v>
      </c>
      <c r="N14" s="320" t="s">
        <v>36</v>
      </c>
      <c r="O14" s="320" t="s">
        <v>36</v>
      </c>
      <c r="P14" s="319">
        <f t="shared" si="4"/>
        <v>0</v>
      </c>
      <c r="Q14" s="323" t="s">
        <v>36</v>
      </c>
      <c r="R14" s="323" t="s">
        <v>36</v>
      </c>
      <c r="S14" s="324">
        <f t="shared" si="5"/>
        <v>0</v>
      </c>
      <c r="T14" s="320">
        <f>SUM('ป.โท สงขลา'!K68)</f>
        <v>0</v>
      </c>
      <c r="U14" s="320">
        <f>SUM('ป.โท สงขลา'!L68)</f>
        <v>1</v>
      </c>
      <c r="V14" s="319">
        <f t="shared" si="8"/>
        <v>1</v>
      </c>
      <c r="W14" s="320">
        <v>0</v>
      </c>
      <c r="X14" s="320">
        <v>0</v>
      </c>
      <c r="Y14" s="118">
        <f t="shared" si="6"/>
        <v>0</v>
      </c>
      <c r="Z14" s="73">
        <f t="shared" si="7"/>
        <v>0</v>
      </c>
      <c r="AA14" s="73">
        <f t="shared" si="7"/>
        <v>1</v>
      </c>
      <c r="AB14" s="73">
        <f t="shared" si="9"/>
        <v>1</v>
      </c>
      <c r="AC14" s="442"/>
    </row>
    <row r="15" spans="1:62" ht="23.25" customHeight="1" x14ac:dyDescent="0.55000000000000004">
      <c r="A15" s="119" t="s">
        <v>46</v>
      </c>
      <c r="B15" s="76">
        <f t="shared" ref="B15:AA15" si="10">SUM(B7:B14)</f>
        <v>2646</v>
      </c>
      <c r="C15" s="76">
        <f>SUM(C7:C14)</f>
        <v>6302</v>
      </c>
      <c r="D15" s="76">
        <f>SUM(D7:D14)</f>
        <v>8948</v>
      </c>
      <c r="E15" s="76">
        <f t="shared" si="10"/>
        <v>46</v>
      </c>
      <c r="F15" s="76">
        <f t="shared" si="10"/>
        <v>289</v>
      </c>
      <c r="G15" s="76">
        <f t="shared" si="10"/>
        <v>335</v>
      </c>
      <c r="H15" s="76">
        <f t="shared" si="10"/>
        <v>250</v>
      </c>
      <c r="I15" s="76">
        <f t="shared" si="10"/>
        <v>513</v>
      </c>
      <c r="J15" s="76">
        <f t="shared" si="10"/>
        <v>763</v>
      </c>
      <c r="K15" s="76">
        <f t="shared" si="10"/>
        <v>35</v>
      </c>
      <c r="L15" s="383">
        <f t="shared" si="10"/>
        <v>134</v>
      </c>
      <c r="M15" s="76">
        <f t="shared" si="10"/>
        <v>169</v>
      </c>
      <c r="N15" s="76">
        <f>SUM(N7:N14)</f>
        <v>39</v>
      </c>
      <c r="O15" s="76">
        <f t="shared" si="10"/>
        <v>94</v>
      </c>
      <c r="P15" s="76">
        <f t="shared" si="10"/>
        <v>133</v>
      </c>
      <c r="Q15" s="76">
        <f t="shared" si="10"/>
        <v>102</v>
      </c>
      <c r="R15" s="76">
        <f t="shared" si="10"/>
        <v>215</v>
      </c>
      <c r="S15" s="76">
        <f t="shared" si="10"/>
        <v>317</v>
      </c>
      <c r="T15" s="76">
        <f t="shared" si="10"/>
        <v>32</v>
      </c>
      <c r="U15" s="76">
        <f t="shared" si="10"/>
        <v>23</v>
      </c>
      <c r="V15" s="76">
        <f t="shared" si="10"/>
        <v>55</v>
      </c>
      <c r="W15" s="76">
        <f t="shared" si="10"/>
        <v>13</v>
      </c>
      <c r="X15" s="76">
        <f t="shared" si="10"/>
        <v>17</v>
      </c>
      <c r="Y15" s="76">
        <f t="shared" si="10"/>
        <v>30</v>
      </c>
      <c r="Z15" s="76">
        <f t="shared" si="10"/>
        <v>3163</v>
      </c>
      <c r="AA15" s="76">
        <f t="shared" si="10"/>
        <v>7587</v>
      </c>
      <c r="AB15" s="73">
        <f t="shared" si="9"/>
        <v>10750</v>
      </c>
      <c r="AC15" s="442"/>
    </row>
    <row r="16" spans="1:62" ht="23.25" customHeight="1" x14ac:dyDescent="0.55000000000000004">
      <c r="A16" s="159" t="s">
        <v>56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54"/>
      <c r="U16" s="154"/>
      <c r="V16" s="154"/>
      <c r="W16" s="117"/>
      <c r="X16" s="117"/>
      <c r="Y16" s="117"/>
      <c r="Z16" s="73"/>
      <c r="AA16" s="73"/>
      <c r="AB16" s="73">
        <f t="shared" si="9"/>
        <v>0</v>
      </c>
    </row>
    <row r="17" spans="1:62" ht="23.25" customHeight="1" x14ac:dyDescent="0.5">
      <c r="A17" s="160" t="s">
        <v>42</v>
      </c>
      <c r="B17" s="117">
        <f>SUM('ป.ตรีพัทลุง '!Q21)</f>
        <v>161</v>
      </c>
      <c r="C17" s="117">
        <f>SUM('ป.ตรีพัทลุง '!R21)</f>
        <v>620</v>
      </c>
      <c r="D17" s="118">
        <f t="shared" ref="D17:D24" si="11">SUM(B17:C17)</f>
        <v>781</v>
      </c>
      <c r="E17" s="117">
        <v>0</v>
      </c>
      <c r="F17" s="117">
        <v>0</v>
      </c>
      <c r="G17" s="118">
        <f t="shared" ref="G17:G24" si="12">SUM(E17:F17)</f>
        <v>0</v>
      </c>
      <c r="H17" s="117">
        <v>0</v>
      </c>
      <c r="I17" s="117">
        <v>0</v>
      </c>
      <c r="J17" s="118">
        <f t="shared" ref="J17:J24" si="13">SUM(H17:I17)</f>
        <v>0</v>
      </c>
      <c r="K17" s="118">
        <v>0</v>
      </c>
      <c r="L17" s="118">
        <v>0</v>
      </c>
      <c r="M17" s="118">
        <f t="shared" ref="M17:M24" si="14">SUM(K17:L17)</f>
        <v>0</v>
      </c>
      <c r="N17" s="111">
        <f>SUM('ป.โทพัทลุง '!K8:K15)</f>
        <v>15</v>
      </c>
      <c r="O17" s="111">
        <f>SUM('ป.โทพัทลุง '!L8:L15)</f>
        <v>30</v>
      </c>
      <c r="P17" s="118">
        <f t="shared" ref="P17:P24" si="15">SUM(N17:O17)</f>
        <v>45</v>
      </c>
      <c r="Q17" s="117">
        <f>SUM('ป.โทพัทลุง '!K27:K30)</f>
        <v>6</v>
      </c>
      <c r="R17" s="117">
        <f>SUM([2]สถิติรวมทั้งสิ้นวิทยาเขตพัทลุง!$R$28)</f>
        <v>15</v>
      </c>
      <c r="S17" s="118">
        <f t="shared" ref="S17:S24" si="16">SUM(Q17:R17)</f>
        <v>21</v>
      </c>
      <c r="T17" s="117">
        <f>SUM('ป.โทพัทลุง '!K40)</f>
        <v>9</v>
      </c>
      <c r="U17" s="117">
        <f>SUM('ป.โทพัทลุง '!L40)</f>
        <v>15</v>
      </c>
      <c r="V17" s="118">
        <f t="shared" si="8"/>
        <v>24</v>
      </c>
      <c r="W17" s="117">
        <v>0</v>
      </c>
      <c r="X17" s="117">
        <v>0</v>
      </c>
      <c r="Y17" s="118">
        <f t="shared" ref="Y17:Y24" si="17">SUM(W17:X17)</f>
        <v>0</v>
      </c>
      <c r="Z17" s="73">
        <f>SUM(B17,E17,H17,K17,N17,Q17,T17,W17)</f>
        <v>191</v>
      </c>
      <c r="AA17" s="73">
        <f>SUM(C17,F17,I17,L17,O17,R17,U17,X17)</f>
        <v>680</v>
      </c>
      <c r="AB17" s="73">
        <f t="shared" si="9"/>
        <v>871</v>
      </c>
    </row>
    <row r="18" spans="1:62" ht="23.25" customHeight="1" x14ac:dyDescent="0.5">
      <c r="A18" s="160" t="s">
        <v>47</v>
      </c>
      <c r="B18" s="117">
        <f>SUM('ป.ตรีพัทลุง '!Q33)</f>
        <v>107</v>
      </c>
      <c r="C18" s="117">
        <f>SUM('ป.ตรีพัทลุง '!R33)</f>
        <v>213</v>
      </c>
      <c r="D18" s="118">
        <f t="shared" si="11"/>
        <v>320</v>
      </c>
      <c r="E18" s="117">
        <v>0</v>
      </c>
      <c r="F18" s="117">
        <v>0</v>
      </c>
      <c r="G18" s="118">
        <f t="shared" si="12"/>
        <v>0</v>
      </c>
      <c r="H18" s="117">
        <v>0</v>
      </c>
      <c r="I18" s="117">
        <v>0</v>
      </c>
      <c r="J18" s="118">
        <f t="shared" si="13"/>
        <v>0</v>
      </c>
      <c r="K18" s="118">
        <v>0</v>
      </c>
      <c r="L18" s="118">
        <v>0</v>
      </c>
      <c r="M18" s="118">
        <f t="shared" si="14"/>
        <v>0</v>
      </c>
      <c r="N18" s="111">
        <f>SUM('ป.โทพัทลุง '!K6)</f>
        <v>3</v>
      </c>
      <c r="O18" s="111">
        <f>SUM('ป.โทพัทลุง '!L6)</f>
        <v>3</v>
      </c>
      <c r="P18" s="118">
        <f t="shared" si="15"/>
        <v>6</v>
      </c>
      <c r="Q18" s="346">
        <f>SUM('ป.โทพัทลุง '!K31)</f>
        <v>5</v>
      </c>
      <c r="R18" s="116">
        <f>SUM('ป.โทพัทลุง '!K25)</f>
        <v>1</v>
      </c>
      <c r="S18" s="116">
        <f>SUM('ป.โทพัทลุง '!L25)</f>
        <v>3</v>
      </c>
      <c r="T18" s="337" t="s">
        <v>36</v>
      </c>
      <c r="U18" s="117" t="s">
        <v>36</v>
      </c>
      <c r="V18" s="118">
        <f t="shared" si="8"/>
        <v>0</v>
      </c>
      <c r="W18" s="117">
        <v>0</v>
      </c>
      <c r="X18" s="117">
        <v>0</v>
      </c>
      <c r="Y18" s="118">
        <f t="shared" si="17"/>
        <v>0</v>
      </c>
      <c r="Z18" s="73">
        <f>SUM(B18,E18,H18,K18,N18,Q18,T18,W18)</f>
        <v>115</v>
      </c>
      <c r="AA18" s="73">
        <f>SUM(C18,F18,I18,L18,O18,R19,U18,X18)</f>
        <v>236</v>
      </c>
      <c r="AB18" s="73">
        <f t="shared" ref="AB18:AB24" si="18">SUM(Z18:AA18)</f>
        <v>351</v>
      </c>
    </row>
    <row r="19" spans="1:62" ht="23.25" customHeight="1" x14ac:dyDescent="0.55000000000000004">
      <c r="A19" s="160" t="s">
        <v>48</v>
      </c>
      <c r="B19" s="117">
        <f>SUM('ป.ตรีพัทลุง '!Q47)</f>
        <v>153</v>
      </c>
      <c r="C19" s="117">
        <f>SUM('ป.ตรีพัทลุง '!R47)</f>
        <v>648</v>
      </c>
      <c r="D19" s="118">
        <f t="shared" si="11"/>
        <v>801</v>
      </c>
      <c r="E19" s="117">
        <v>0</v>
      </c>
      <c r="F19" s="117">
        <v>0</v>
      </c>
      <c r="G19" s="118">
        <f t="shared" si="12"/>
        <v>0</v>
      </c>
      <c r="H19" s="117">
        <v>0</v>
      </c>
      <c r="I19" s="117">
        <v>0</v>
      </c>
      <c r="J19" s="118">
        <f t="shared" si="13"/>
        <v>0</v>
      </c>
      <c r="K19" s="118">
        <v>0</v>
      </c>
      <c r="L19" s="118">
        <v>0</v>
      </c>
      <c r="M19" s="118">
        <f t="shared" si="14"/>
        <v>0</v>
      </c>
      <c r="O19" s="117" t="s">
        <v>36</v>
      </c>
      <c r="P19" s="118">
        <f>SUM(O19:O19)</f>
        <v>0</v>
      </c>
      <c r="Q19" s="117" t="s">
        <v>36</v>
      </c>
      <c r="R19" s="117">
        <f>SUM('ป.โทพัทลุง '!L31)</f>
        <v>20</v>
      </c>
      <c r="S19" s="118">
        <f>SUM(Q18:R18)</f>
        <v>6</v>
      </c>
      <c r="T19" s="117">
        <v>0</v>
      </c>
      <c r="U19" s="117">
        <v>0</v>
      </c>
      <c r="V19" s="118">
        <f t="shared" si="8"/>
        <v>0</v>
      </c>
      <c r="W19" s="117">
        <v>0</v>
      </c>
      <c r="X19" s="117">
        <v>0</v>
      </c>
      <c r="Y19" s="118">
        <f t="shared" si="17"/>
        <v>0</v>
      </c>
      <c r="Z19" s="73">
        <f>SUM(B19,E19,H19,K19,O19,Q19,T19,W19)</f>
        <v>153</v>
      </c>
      <c r="AA19" s="73">
        <f>SUM(C19,F19,I19,L19,O19,R19,U19,X19,)</f>
        <v>668</v>
      </c>
      <c r="AB19" s="73">
        <f t="shared" si="18"/>
        <v>821</v>
      </c>
    </row>
    <row r="20" spans="1:62" ht="23.25" customHeight="1" x14ac:dyDescent="0.55000000000000004">
      <c r="A20" s="160" t="s">
        <v>11</v>
      </c>
      <c r="B20" s="117">
        <f>SUM('ป.ตรีพัทลุง '!Q58)</f>
        <v>145</v>
      </c>
      <c r="C20" s="117">
        <f>SUM('ป.ตรีพัทลุง '!R58)</f>
        <v>178</v>
      </c>
      <c r="D20" s="118">
        <f t="shared" si="11"/>
        <v>323</v>
      </c>
      <c r="E20" s="117">
        <v>0</v>
      </c>
      <c r="F20" s="117">
        <v>0</v>
      </c>
      <c r="G20" s="118">
        <f t="shared" si="12"/>
        <v>0</v>
      </c>
      <c r="H20" s="117">
        <v>0</v>
      </c>
      <c r="I20" s="117">
        <v>0</v>
      </c>
      <c r="J20" s="118">
        <f t="shared" si="13"/>
        <v>0</v>
      </c>
      <c r="K20" s="118"/>
      <c r="L20" s="118"/>
      <c r="M20" s="118">
        <f t="shared" si="14"/>
        <v>0</v>
      </c>
      <c r="O20" s="117" t="s">
        <v>36</v>
      </c>
      <c r="P20" s="118">
        <f>SUM(O20:O20)</f>
        <v>0</v>
      </c>
      <c r="Q20" s="117" t="s">
        <v>36</v>
      </c>
      <c r="R20" s="117"/>
      <c r="S20" s="118">
        <f t="shared" si="16"/>
        <v>0</v>
      </c>
      <c r="T20" s="117">
        <v>0</v>
      </c>
      <c r="U20" s="117">
        <v>0</v>
      </c>
      <c r="V20" s="118">
        <f t="shared" si="8"/>
        <v>0</v>
      </c>
      <c r="W20" s="117"/>
      <c r="X20" s="117"/>
      <c r="Y20" s="118">
        <f t="shared" si="17"/>
        <v>0</v>
      </c>
      <c r="Z20" s="73">
        <f>SUM(B20,E20,H20,K20,O20,Q20,T20,W20)</f>
        <v>145</v>
      </c>
      <c r="AA20" s="73">
        <f>SUM(C20,F20,I20,L20,O20,R20,U20,X20)</f>
        <v>178</v>
      </c>
      <c r="AB20" s="73">
        <f t="shared" si="18"/>
        <v>323</v>
      </c>
    </row>
    <row r="21" spans="1:62" ht="23.25" customHeight="1" x14ac:dyDescent="0.55000000000000004">
      <c r="A21" s="160" t="s">
        <v>228</v>
      </c>
      <c r="B21" s="117">
        <f>SUM('ป.ตรีพัทลุง '!Q69)</f>
        <v>41</v>
      </c>
      <c r="C21" s="117">
        <f>SUM('ป.ตรีพัทลุง '!R69)</f>
        <v>51</v>
      </c>
      <c r="D21" s="118">
        <f t="shared" si="11"/>
        <v>92</v>
      </c>
      <c r="E21" s="117">
        <v>0</v>
      </c>
      <c r="F21" s="117">
        <v>0</v>
      </c>
      <c r="G21" s="118">
        <f t="shared" si="12"/>
        <v>0</v>
      </c>
      <c r="H21" s="117">
        <v>0</v>
      </c>
      <c r="I21" s="117">
        <v>0</v>
      </c>
      <c r="J21" s="118">
        <f t="shared" si="13"/>
        <v>0</v>
      </c>
      <c r="K21" s="118">
        <v>0</v>
      </c>
      <c r="L21" s="118">
        <v>0</v>
      </c>
      <c r="M21" s="118">
        <f t="shared" si="14"/>
        <v>0</v>
      </c>
      <c r="N21" s="117">
        <f>SUM('ป.โทพัทลุง '!K16)</f>
        <v>3</v>
      </c>
      <c r="O21" s="117">
        <f>SUM('ป.โทพัทลุง '!L16)</f>
        <v>1</v>
      </c>
      <c r="P21" s="118">
        <f t="shared" si="15"/>
        <v>4</v>
      </c>
      <c r="Q21" s="117" t="s">
        <v>36</v>
      </c>
      <c r="R21" s="117" t="s">
        <v>36</v>
      </c>
      <c r="S21" s="118">
        <f t="shared" si="16"/>
        <v>0</v>
      </c>
      <c r="T21" s="117">
        <f>SUM('ป.โทพัทลุง '!K41)</f>
        <v>6</v>
      </c>
      <c r="U21" s="117">
        <f>SUM('ป.โทพัทลุง '!L41)</f>
        <v>2</v>
      </c>
      <c r="V21" s="118">
        <f>SUM(T21:U21)</f>
        <v>8</v>
      </c>
      <c r="W21" s="117">
        <v>0</v>
      </c>
      <c r="X21" s="117">
        <v>0</v>
      </c>
      <c r="Y21" s="118">
        <f t="shared" si="17"/>
        <v>0</v>
      </c>
      <c r="Z21" s="73">
        <f t="shared" ref="Z21:AA23" si="19">SUM(B21,E21,H21,K21,N21,Q21,T21,W21)</f>
        <v>50</v>
      </c>
      <c r="AA21" s="73">
        <f t="shared" si="19"/>
        <v>54</v>
      </c>
      <c r="AB21" s="73">
        <f t="shared" si="18"/>
        <v>104</v>
      </c>
    </row>
    <row r="22" spans="1:62" ht="23.25" customHeight="1" x14ac:dyDescent="0.55000000000000004">
      <c r="A22" s="160" t="s">
        <v>347</v>
      </c>
      <c r="B22" s="117">
        <f>SUM('ป.ตรีพัทลุง '!Q79)</f>
        <v>7</v>
      </c>
      <c r="C22" s="117">
        <f>SUM('ป.ตรีพัทลุง '!R79)</f>
        <v>106</v>
      </c>
      <c r="D22" s="118">
        <f t="shared" si="11"/>
        <v>113</v>
      </c>
      <c r="E22" s="117">
        <v>0</v>
      </c>
      <c r="F22" s="117">
        <v>0</v>
      </c>
      <c r="G22" s="118">
        <f t="shared" si="12"/>
        <v>0</v>
      </c>
      <c r="H22" s="117">
        <v>0</v>
      </c>
      <c r="I22" s="117">
        <v>0</v>
      </c>
      <c r="J22" s="118">
        <f t="shared" si="13"/>
        <v>0</v>
      </c>
      <c r="K22" s="118">
        <v>0</v>
      </c>
      <c r="L22" s="118">
        <v>0</v>
      </c>
      <c r="M22" s="118">
        <f t="shared" si="14"/>
        <v>0</v>
      </c>
      <c r="N22" s="117">
        <v>0</v>
      </c>
      <c r="O22" s="117">
        <v>0</v>
      </c>
      <c r="P22" s="118">
        <f t="shared" si="15"/>
        <v>0</v>
      </c>
      <c r="Q22" s="117">
        <v>0</v>
      </c>
      <c r="R22" s="117">
        <v>0</v>
      </c>
      <c r="S22" s="118">
        <f t="shared" si="16"/>
        <v>0</v>
      </c>
      <c r="T22" s="117">
        <v>0</v>
      </c>
      <c r="U22" s="117">
        <v>0</v>
      </c>
      <c r="V22" s="118">
        <f>SUM(T22:U22)</f>
        <v>0</v>
      </c>
      <c r="W22" s="117">
        <v>0</v>
      </c>
      <c r="X22" s="117">
        <v>0</v>
      </c>
      <c r="Y22" s="118">
        <f t="shared" si="17"/>
        <v>0</v>
      </c>
      <c r="Z22" s="73">
        <f t="shared" si="19"/>
        <v>7</v>
      </c>
      <c r="AA22" s="73">
        <f t="shared" si="19"/>
        <v>106</v>
      </c>
      <c r="AB22" s="73">
        <f t="shared" si="18"/>
        <v>113</v>
      </c>
    </row>
    <row r="23" spans="1:62" ht="23.25" customHeight="1" x14ac:dyDescent="0.55000000000000004">
      <c r="A23" s="160" t="s">
        <v>348</v>
      </c>
      <c r="B23" s="117">
        <f>SUM('ป.ตรีพัทลุง '!Q89)</f>
        <v>9</v>
      </c>
      <c r="C23" s="117">
        <f>SUM('ป.ตรีพัทลุง '!R89)</f>
        <v>87</v>
      </c>
      <c r="D23" s="118">
        <f t="shared" si="11"/>
        <v>96</v>
      </c>
      <c r="E23" s="117">
        <v>0</v>
      </c>
      <c r="F23" s="117">
        <v>0</v>
      </c>
      <c r="G23" s="118">
        <f t="shared" si="12"/>
        <v>0</v>
      </c>
      <c r="H23" s="117">
        <v>0</v>
      </c>
      <c r="I23" s="117">
        <v>0</v>
      </c>
      <c r="J23" s="118">
        <f t="shared" si="13"/>
        <v>0</v>
      </c>
      <c r="K23" s="118">
        <v>0</v>
      </c>
      <c r="L23" s="118">
        <v>0</v>
      </c>
      <c r="M23" s="118">
        <f t="shared" si="14"/>
        <v>0</v>
      </c>
      <c r="N23" s="117">
        <v>0</v>
      </c>
      <c r="O23" s="117">
        <v>0</v>
      </c>
      <c r="P23" s="118">
        <f t="shared" si="15"/>
        <v>0</v>
      </c>
      <c r="Q23" s="117">
        <v>0</v>
      </c>
      <c r="R23" s="117">
        <v>0</v>
      </c>
      <c r="S23" s="118">
        <f t="shared" si="16"/>
        <v>0</v>
      </c>
      <c r="T23" s="117">
        <v>0</v>
      </c>
      <c r="U23" s="117">
        <v>0</v>
      </c>
      <c r="V23" s="118">
        <f>SUM(T23:U23)</f>
        <v>0</v>
      </c>
      <c r="W23" s="117">
        <v>0</v>
      </c>
      <c r="X23" s="117">
        <v>0</v>
      </c>
      <c r="Y23" s="118">
        <f t="shared" si="17"/>
        <v>0</v>
      </c>
      <c r="Z23" s="73">
        <f t="shared" si="19"/>
        <v>9</v>
      </c>
      <c r="AA23" s="73">
        <f t="shared" si="19"/>
        <v>87</v>
      </c>
      <c r="AB23" s="73">
        <f t="shared" si="18"/>
        <v>96</v>
      </c>
    </row>
    <row r="24" spans="1:62" ht="23.25" customHeight="1" x14ac:dyDescent="0.55000000000000004">
      <c r="A24" s="160" t="s">
        <v>346</v>
      </c>
      <c r="B24" s="117">
        <v>0</v>
      </c>
      <c r="C24" s="117" t="s">
        <v>36</v>
      </c>
      <c r="D24" s="118">
        <f t="shared" si="11"/>
        <v>0</v>
      </c>
      <c r="E24" s="117">
        <v>0</v>
      </c>
      <c r="F24" s="117">
        <v>0</v>
      </c>
      <c r="G24" s="118">
        <f t="shared" si="12"/>
        <v>0</v>
      </c>
      <c r="H24" s="117">
        <f>SUM(ป.ตรีสมทบพัทลุง!K10)</f>
        <v>3</v>
      </c>
      <c r="I24" s="117">
        <f>SUM(ป.ตรีสมทบพัทลุง!L9)</f>
        <v>0</v>
      </c>
      <c r="J24" s="118">
        <f t="shared" si="13"/>
        <v>3</v>
      </c>
      <c r="K24" s="118">
        <v>0</v>
      </c>
      <c r="L24" s="118">
        <v>0</v>
      </c>
      <c r="M24" s="118">
        <f t="shared" si="14"/>
        <v>0</v>
      </c>
      <c r="N24" s="117">
        <v>0</v>
      </c>
      <c r="O24" s="117">
        <v>0</v>
      </c>
      <c r="P24" s="118">
        <f t="shared" si="15"/>
        <v>0</v>
      </c>
      <c r="Q24" s="117">
        <v>0</v>
      </c>
      <c r="R24" s="117">
        <v>0</v>
      </c>
      <c r="S24" s="118">
        <f t="shared" si="16"/>
        <v>0</v>
      </c>
      <c r="T24" s="117" t="s">
        <v>36</v>
      </c>
      <c r="U24" s="117" t="s">
        <v>36</v>
      </c>
      <c r="V24" s="118">
        <f t="shared" si="8"/>
        <v>0</v>
      </c>
      <c r="W24" s="117">
        <v>0</v>
      </c>
      <c r="X24" s="117">
        <v>0</v>
      </c>
      <c r="Y24" s="118">
        <f t="shared" si="17"/>
        <v>0</v>
      </c>
      <c r="Z24" s="73">
        <f>SUM(B24,E24,H24,K24,N24,Q24,T24,W24)</f>
        <v>3</v>
      </c>
      <c r="AA24" s="73">
        <f>SUM(C24,F24,I24,L24,O24,R24,U24,X24)</f>
        <v>0</v>
      </c>
      <c r="AB24" s="73">
        <f t="shared" si="18"/>
        <v>3</v>
      </c>
    </row>
    <row r="25" spans="1:62" s="55" customFormat="1" ht="23.25" customHeight="1" thickBot="1" x14ac:dyDescent="0.6">
      <c r="A25" s="119" t="s">
        <v>49</v>
      </c>
      <c r="B25" s="76">
        <f>SUM(B17:B24)</f>
        <v>623</v>
      </c>
      <c r="C25" s="76">
        <f t="shared" ref="C25:AB25" si="20">SUM(C17:C24)</f>
        <v>1903</v>
      </c>
      <c r="D25" s="76">
        <f t="shared" si="20"/>
        <v>2526</v>
      </c>
      <c r="E25" s="76">
        <f t="shared" si="20"/>
        <v>0</v>
      </c>
      <c r="F25" s="76">
        <f t="shared" si="20"/>
        <v>0</v>
      </c>
      <c r="G25" s="76">
        <f t="shared" si="20"/>
        <v>0</v>
      </c>
      <c r="H25" s="76">
        <f t="shared" si="20"/>
        <v>3</v>
      </c>
      <c r="I25" s="76">
        <f t="shared" si="20"/>
        <v>0</v>
      </c>
      <c r="J25" s="76">
        <f t="shared" si="20"/>
        <v>3</v>
      </c>
      <c r="K25" s="76">
        <f t="shared" si="20"/>
        <v>0</v>
      </c>
      <c r="L25" s="76">
        <f t="shared" si="20"/>
        <v>0</v>
      </c>
      <c r="M25" s="76">
        <f t="shared" si="20"/>
        <v>0</v>
      </c>
      <c r="N25" s="76">
        <f t="shared" si="20"/>
        <v>21</v>
      </c>
      <c r="O25" s="76">
        <f t="shared" si="20"/>
        <v>34</v>
      </c>
      <c r="P25" s="76">
        <f t="shared" si="20"/>
        <v>55</v>
      </c>
      <c r="Q25" s="76">
        <f t="shared" si="20"/>
        <v>11</v>
      </c>
      <c r="R25" s="76">
        <f t="shared" si="20"/>
        <v>36</v>
      </c>
      <c r="S25" s="76">
        <f t="shared" si="20"/>
        <v>30</v>
      </c>
      <c r="T25" s="76">
        <f t="shared" si="20"/>
        <v>15</v>
      </c>
      <c r="U25" s="76">
        <f t="shared" si="20"/>
        <v>17</v>
      </c>
      <c r="V25" s="76">
        <f t="shared" si="20"/>
        <v>32</v>
      </c>
      <c r="W25" s="76">
        <f t="shared" si="20"/>
        <v>0</v>
      </c>
      <c r="X25" s="76">
        <f t="shared" si="20"/>
        <v>0</v>
      </c>
      <c r="Y25" s="76">
        <f t="shared" si="20"/>
        <v>0</v>
      </c>
      <c r="Z25" s="76">
        <f t="shared" si="20"/>
        <v>673</v>
      </c>
      <c r="AA25" s="76">
        <f t="shared" si="20"/>
        <v>2009</v>
      </c>
      <c r="AB25" s="76">
        <f t="shared" si="20"/>
        <v>2682</v>
      </c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</row>
    <row r="26" spans="1:62" s="55" customFormat="1" ht="23.25" customHeight="1" thickTop="1" thickBot="1" x14ac:dyDescent="0.6">
      <c r="A26" s="326" t="s">
        <v>50</v>
      </c>
      <c r="B26" s="77">
        <f t="shared" ref="B26:AB26" si="21">SUM(B15,B25)</f>
        <v>3269</v>
      </c>
      <c r="C26" s="77">
        <f t="shared" si="21"/>
        <v>8205</v>
      </c>
      <c r="D26" s="77">
        <f t="shared" si="21"/>
        <v>11474</v>
      </c>
      <c r="E26" s="77">
        <f t="shared" si="21"/>
        <v>46</v>
      </c>
      <c r="F26" s="77">
        <f t="shared" si="21"/>
        <v>289</v>
      </c>
      <c r="G26" s="77">
        <f t="shared" si="21"/>
        <v>335</v>
      </c>
      <c r="H26" s="77">
        <f t="shared" si="21"/>
        <v>253</v>
      </c>
      <c r="I26" s="77">
        <f t="shared" si="21"/>
        <v>513</v>
      </c>
      <c r="J26" s="77">
        <f t="shared" si="21"/>
        <v>766</v>
      </c>
      <c r="K26" s="77">
        <f t="shared" si="21"/>
        <v>35</v>
      </c>
      <c r="L26" s="384">
        <f>SUM(L15,L25)</f>
        <v>134</v>
      </c>
      <c r="M26" s="77">
        <f t="shared" si="21"/>
        <v>169</v>
      </c>
      <c r="N26" s="77">
        <f t="shared" si="21"/>
        <v>60</v>
      </c>
      <c r="O26" s="77">
        <f t="shared" si="21"/>
        <v>128</v>
      </c>
      <c r="P26" s="77">
        <f t="shared" si="21"/>
        <v>188</v>
      </c>
      <c r="Q26" s="77">
        <f t="shared" si="21"/>
        <v>113</v>
      </c>
      <c r="R26" s="77">
        <f t="shared" si="21"/>
        <v>251</v>
      </c>
      <c r="S26" s="77">
        <f t="shared" si="21"/>
        <v>347</v>
      </c>
      <c r="T26" s="77">
        <f t="shared" si="21"/>
        <v>47</v>
      </c>
      <c r="U26" s="77">
        <f t="shared" si="21"/>
        <v>40</v>
      </c>
      <c r="V26" s="77">
        <f t="shared" si="21"/>
        <v>87</v>
      </c>
      <c r="W26" s="77">
        <f t="shared" si="21"/>
        <v>13</v>
      </c>
      <c r="X26" s="77">
        <f t="shared" si="21"/>
        <v>17</v>
      </c>
      <c r="Y26" s="77">
        <f t="shared" si="21"/>
        <v>30</v>
      </c>
      <c r="Z26" s="77">
        <f t="shared" si="21"/>
        <v>3836</v>
      </c>
      <c r="AA26" s="77">
        <f t="shared" si="21"/>
        <v>9596</v>
      </c>
      <c r="AB26" s="298">
        <f t="shared" si="21"/>
        <v>13432</v>
      </c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</row>
    <row r="27" spans="1:62" ht="22.5" thickTop="1" x14ac:dyDescent="0.55000000000000004">
      <c r="B27" s="79"/>
      <c r="C27" s="79"/>
      <c r="D27" s="79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6"/>
      <c r="R27" s="156"/>
      <c r="S27" s="156"/>
      <c r="T27" s="156"/>
      <c r="U27" s="156"/>
      <c r="V27" s="156"/>
      <c r="W27" s="79"/>
      <c r="X27" s="79"/>
      <c r="Y27" s="79"/>
      <c r="Z27" s="79"/>
      <c r="AA27" s="79"/>
      <c r="AB27" s="79"/>
    </row>
    <row r="28" spans="1:62" x14ac:dyDescent="0.55000000000000004">
      <c r="B28" s="79"/>
      <c r="C28" s="79"/>
      <c r="D28" s="79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6"/>
      <c r="R28" s="156"/>
      <c r="S28" s="156"/>
      <c r="T28" s="156"/>
      <c r="U28" s="156"/>
      <c r="V28" s="156"/>
      <c r="W28" s="79"/>
      <c r="X28" s="79"/>
      <c r="Y28" s="79"/>
      <c r="Z28" s="79"/>
      <c r="AA28" s="79"/>
      <c r="AB28" s="79"/>
    </row>
    <row r="29" spans="1:62" x14ac:dyDescent="0.55000000000000004">
      <c r="B29" s="79"/>
      <c r="C29" s="79"/>
      <c r="D29" s="79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6"/>
      <c r="R29" s="156"/>
      <c r="S29" s="156"/>
      <c r="T29" s="156"/>
      <c r="U29" s="156"/>
      <c r="V29" s="156"/>
      <c r="W29" s="79"/>
      <c r="X29" s="79"/>
      <c r="Y29" s="79"/>
      <c r="Z29" s="79"/>
      <c r="AA29" s="79"/>
      <c r="AB29" s="79"/>
    </row>
    <row r="30" spans="1:62" x14ac:dyDescent="0.55000000000000004">
      <c r="B30" s="79"/>
      <c r="C30" s="79"/>
      <c r="D30" s="79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6"/>
      <c r="R30" s="156"/>
      <c r="S30" s="156"/>
      <c r="T30" s="156"/>
      <c r="U30" s="156"/>
      <c r="V30" s="156"/>
      <c r="W30" s="79"/>
      <c r="X30" s="79"/>
      <c r="Y30" s="79"/>
      <c r="Z30" s="79"/>
      <c r="AA30" s="79"/>
      <c r="AB30" s="79"/>
    </row>
    <row r="31" spans="1:62" x14ac:dyDescent="0.55000000000000004">
      <c r="B31" s="79"/>
      <c r="C31" s="79"/>
      <c r="D31" s="79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6"/>
      <c r="S31" s="156"/>
      <c r="T31" s="156"/>
      <c r="U31" s="156"/>
      <c r="V31" s="156"/>
      <c r="W31" s="79"/>
      <c r="X31" s="79"/>
      <c r="Y31" s="79"/>
      <c r="Z31" s="79"/>
      <c r="AA31" s="79"/>
      <c r="AB31" s="79"/>
    </row>
    <row r="32" spans="1:62" x14ac:dyDescent="0.55000000000000004">
      <c r="B32" s="79"/>
      <c r="C32" s="79"/>
      <c r="D32" s="79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56"/>
      <c r="S32" s="156"/>
      <c r="T32" s="156"/>
      <c r="U32" s="156"/>
      <c r="V32" s="156"/>
      <c r="W32" s="79"/>
      <c r="X32" s="79"/>
      <c r="Y32" s="79"/>
      <c r="Z32" s="79"/>
      <c r="AA32" s="79"/>
      <c r="AB32" s="79"/>
    </row>
    <row r="33" spans="2:28" x14ac:dyDescent="0.55000000000000004">
      <c r="B33" s="79"/>
      <c r="C33" s="79"/>
      <c r="D33" s="79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56"/>
      <c r="S33" s="156"/>
      <c r="T33" s="156"/>
      <c r="U33" s="156"/>
      <c r="V33" s="156"/>
      <c r="W33" s="79"/>
      <c r="X33" s="79"/>
      <c r="Y33" s="79"/>
      <c r="Z33" s="79"/>
      <c r="AA33" s="79"/>
      <c r="AB33" s="79"/>
    </row>
    <row r="34" spans="2:28" x14ac:dyDescent="0.55000000000000004">
      <c r="B34" s="79"/>
      <c r="C34" s="79"/>
      <c r="D34" s="79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  <c r="R34" s="156"/>
      <c r="S34" s="156"/>
      <c r="T34" s="156"/>
      <c r="U34" s="156"/>
      <c r="V34" s="156"/>
      <c r="W34" s="79"/>
      <c r="X34" s="79"/>
      <c r="Y34" s="79"/>
      <c r="Z34" s="79"/>
      <c r="AA34" s="79"/>
      <c r="AB34" s="79"/>
    </row>
    <row r="35" spans="2:28" x14ac:dyDescent="0.55000000000000004">
      <c r="B35" s="79"/>
      <c r="C35" s="79"/>
      <c r="D35" s="79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6"/>
      <c r="R35" s="156"/>
      <c r="S35" s="156"/>
      <c r="T35" s="156"/>
      <c r="U35" s="156"/>
      <c r="V35" s="156"/>
      <c r="W35" s="79"/>
      <c r="X35" s="79"/>
      <c r="Y35" s="79"/>
      <c r="Z35" s="79"/>
      <c r="AA35" s="79"/>
      <c r="AB35" s="79"/>
    </row>
    <row r="36" spans="2:28" x14ac:dyDescent="0.55000000000000004">
      <c r="B36" s="79"/>
      <c r="C36" s="79"/>
      <c r="D36" s="79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6"/>
      <c r="R36" s="156"/>
      <c r="S36" s="156"/>
      <c r="T36" s="156"/>
      <c r="U36" s="156"/>
      <c r="V36" s="156"/>
      <c r="W36" s="79"/>
      <c r="X36" s="79"/>
      <c r="Y36" s="79"/>
      <c r="Z36" s="79"/>
      <c r="AA36" s="79"/>
      <c r="AB36" s="79"/>
    </row>
    <row r="37" spans="2:28" x14ac:dyDescent="0.55000000000000004">
      <c r="B37" s="79"/>
      <c r="C37" s="79"/>
      <c r="D37" s="79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6"/>
      <c r="R37" s="156"/>
      <c r="S37" s="156"/>
      <c r="T37" s="156"/>
      <c r="U37" s="156"/>
      <c r="V37" s="156"/>
      <c r="W37" s="79"/>
      <c r="X37" s="79"/>
      <c r="Y37" s="79"/>
      <c r="Z37" s="79"/>
      <c r="AA37" s="79"/>
      <c r="AB37" s="79"/>
    </row>
    <row r="38" spans="2:28" x14ac:dyDescent="0.55000000000000004">
      <c r="B38" s="79"/>
      <c r="C38" s="79"/>
      <c r="D38" s="79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6"/>
      <c r="R38" s="156"/>
      <c r="S38" s="156"/>
      <c r="T38" s="156"/>
      <c r="U38" s="156"/>
      <c r="V38" s="156"/>
      <c r="W38" s="79"/>
      <c r="X38" s="79"/>
      <c r="Y38" s="79"/>
      <c r="Z38" s="79"/>
      <c r="AA38" s="79"/>
      <c r="AB38" s="79"/>
    </row>
    <row r="39" spans="2:28" x14ac:dyDescent="0.55000000000000004">
      <c r="B39" s="79"/>
      <c r="C39" s="79"/>
      <c r="D39" s="79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6"/>
      <c r="R39" s="156"/>
      <c r="S39" s="156"/>
      <c r="T39" s="156"/>
      <c r="U39" s="156"/>
      <c r="V39" s="156"/>
      <c r="W39" s="79"/>
      <c r="X39" s="79"/>
      <c r="Y39" s="79"/>
      <c r="Z39" s="79"/>
      <c r="AA39" s="79"/>
      <c r="AB39" s="79"/>
    </row>
    <row r="40" spans="2:28" x14ac:dyDescent="0.55000000000000004">
      <c r="B40" s="79"/>
      <c r="C40" s="79"/>
      <c r="D40" s="79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6"/>
      <c r="R40" s="156"/>
      <c r="S40" s="156"/>
      <c r="T40" s="156"/>
      <c r="U40" s="156"/>
      <c r="V40" s="156"/>
      <c r="W40" s="79"/>
      <c r="X40" s="79"/>
      <c r="Y40" s="79"/>
      <c r="Z40" s="79"/>
      <c r="AA40" s="79"/>
      <c r="AB40" s="79"/>
    </row>
    <row r="41" spans="2:28" x14ac:dyDescent="0.55000000000000004">
      <c r="B41" s="79"/>
      <c r="C41" s="79"/>
      <c r="D41" s="79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6"/>
      <c r="R41" s="156"/>
      <c r="S41" s="156"/>
      <c r="T41" s="156"/>
      <c r="U41" s="156"/>
      <c r="V41" s="156"/>
      <c r="W41" s="79"/>
      <c r="X41" s="79"/>
      <c r="Y41" s="79"/>
      <c r="Z41" s="79"/>
      <c r="AA41" s="79"/>
      <c r="AB41" s="79"/>
    </row>
    <row r="42" spans="2:28" x14ac:dyDescent="0.55000000000000004">
      <c r="B42" s="79"/>
      <c r="C42" s="79"/>
      <c r="D42" s="79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6"/>
      <c r="R42" s="156"/>
      <c r="S42" s="156"/>
      <c r="T42" s="156"/>
      <c r="U42" s="156"/>
      <c r="V42" s="156"/>
      <c r="W42" s="79"/>
      <c r="X42" s="79"/>
      <c r="Y42" s="79"/>
      <c r="Z42" s="79"/>
      <c r="AA42" s="79"/>
      <c r="AB42" s="79"/>
    </row>
    <row r="43" spans="2:28" x14ac:dyDescent="0.55000000000000004">
      <c r="B43" s="79"/>
      <c r="C43" s="79"/>
      <c r="D43" s="79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6"/>
      <c r="R43" s="156"/>
      <c r="S43" s="156"/>
      <c r="T43" s="156"/>
      <c r="U43" s="156"/>
      <c r="V43" s="156"/>
      <c r="W43" s="79"/>
      <c r="X43" s="79"/>
      <c r="Y43" s="79"/>
      <c r="Z43" s="79"/>
      <c r="AA43" s="79"/>
      <c r="AB43" s="79"/>
    </row>
    <row r="44" spans="2:28" x14ac:dyDescent="0.55000000000000004">
      <c r="B44" s="79"/>
      <c r="C44" s="79"/>
      <c r="D44" s="79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  <c r="R44" s="156"/>
      <c r="S44" s="156"/>
      <c r="T44" s="156"/>
      <c r="U44" s="156"/>
      <c r="V44" s="156"/>
      <c r="W44" s="79"/>
      <c r="X44" s="79"/>
      <c r="Y44" s="79"/>
      <c r="Z44" s="79"/>
      <c r="AA44" s="79"/>
      <c r="AB44" s="79"/>
    </row>
    <row r="45" spans="2:28" x14ac:dyDescent="0.55000000000000004">
      <c r="B45" s="79"/>
      <c r="C45" s="79"/>
      <c r="D45" s="79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6"/>
      <c r="R45" s="156"/>
      <c r="S45" s="156"/>
      <c r="T45" s="156"/>
      <c r="U45" s="156"/>
      <c r="V45" s="156"/>
      <c r="W45" s="79"/>
      <c r="X45" s="79"/>
      <c r="Y45" s="79"/>
      <c r="Z45" s="79"/>
      <c r="AA45" s="79"/>
      <c r="AB45" s="79"/>
    </row>
    <row r="46" spans="2:28" x14ac:dyDescent="0.55000000000000004">
      <c r="B46" s="79"/>
      <c r="C46" s="79"/>
      <c r="D46" s="79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6"/>
      <c r="R46" s="156"/>
      <c r="S46" s="156"/>
      <c r="T46" s="156"/>
      <c r="U46" s="156"/>
      <c r="V46" s="156"/>
      <c r="W46" s="79"/>
      <c r="X46" s="79"/>
      <c r="Y46" s="79"/>
      <c r="Z46" s="79"/>
      <c r="AA46" s="79"/>
      <c r="AB46" s="79"/>
    </row>
    <row r="47" spans="2:28" x14ac:dyDescent="0.55000000000000004">
      <c r="B47" s="79"/>
      <c r="C47" s="79"/>
      <c r="D47" s="79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6"/>
      <c r="R47" s="156"/>
      <c r="S47" s="156"/>
      <c r="T47" s="156"/>
      <c r="U47" s="156"/>
      <c r="V47" s="156"/>
      <c r="W47" s="79"/>
      <c r="X47" s="79"/>
      <c r="Y47" s="79"/>
      <c r="Z47" s="79"/>
      <c r="AA47" s="79"/>
      <c r="AB47" s="79"/>
    </row>
    <row r="48" spans="2:28" x14ac:dyDescent="0.55000000000000004">
      <c r="B48" s="79"/>
      <c r="C48" s="79"/>
      <c r="D48" s="79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6"/>
      <c r="R48" s="156"/>
      <c r="S48" s="156"/>
      <c r="T48" s="156"/>
      <c r="U48" s="156"/>
      <c r="V48" s="156"/>
      <c r="W48" s="79"/>
      <c r="X48" s="79"/>
      <c r="Y48" s="79"/>
      <c r="Z48" s="79"/>
      <c r="AA48" s="79"/>
      <c r="AB48" s="79"/>
    </row>
    <row r="49" spans="2:28" x14ac:dyDescent="0.55000000000000004">
      <c r="B49" s="79"/>
      <c r="C49" s="79"/>
      <c r="D49" s="79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6"/>
      <c r="R49" s="156"/>
      <c r="S49" s="156"/>
      <c r="T49" s="156"/>
      <c r="U49" s="156"/>
      <c r="V49" s="156"/>
      <c r="W49" s="79"/>
      <c r="X49" s="79"/>
      <c r="Y49" s="79"/>
      <c r="Z49" s="79"/>
      <c r="AA49" s="79"/>
      <c r="AB49" s="79"/>
    </row>
    <row r="50" spans="2:28" x14ac:dyDescent="0.55000000000000004">
      <c r="B50" s="79"/>
      <c r="C50" s="79"/>
      <c r="D50" s="79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6"/>
      <c r="R50" s="156"/>
      <c r="S50" s="156"/>
      <c r="T50" s="156"/>
      <c r="U50" s="156"/>
      <c r="V50" s="156"/>
      <c r="W50" s="79"/>
      <c r="X50" s="79"/>
      <c r="Y50" s="79"/>
      <c r="Z50" s="79"/>
      <c r="AA50" s="79"/>
      <c r="AB50" s="79"/>
    </row>
    <row r="51" spans="2:28" x14ac:dyDescent="0.55000000000000004">
      <c r="B51" s="79"/>
      <c r="C51" s="79"/>
      <c r="D51" s="79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6"/>
      <c r="R51" s="156"/>
      <c r="S51" s="156"/>
      <c r="T51" s="156"/>
      <c r="U51" s="156"/>
      <c r="V51" s="156"/>
      <c r="W51" s="79"/>
      <c r="X51" s="79"/>
      <c r="Y51" s="79"/>
      <c r="Z51" s="79"/>
      <c r="AA51" s="79"/>
      <c r="AB51" s="79"/>
    </row>
    <row r="52" spans="2:28" x14ac:dyDescent="0.55000000000000004">
      <c r="B52" s="79"/>
      <c r="C52" s="79"/>
      <c r="D52" s="79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6"/>
      <c r="R52" s="156"/>
      <c r="S52" s="156"/>
      <c r="T52" s="156"/>
      <c r="U52" s="156"/>
      <c r="V52" s="156"/>
      <c r="W52" s="79"/>
      <c r="X52" s="79"/>
      <c r="Y52" s="79"/>
      <c r="Z52" s="79"/>
      <c r="AA52" s="79"/>
      <c r="AB52" s="79"/>
    </row>
    <row r="53" spans="2:28" x14ac:dyDescent="0.55000000000000004">
      <c r="B53" s="79"/>
      <c r="C53" s="79"/>
      <c r="D53" s="79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6"/>
      <c r="R53" s="156"/>
      <c r="S53" s="156"/>
      <c r="T53" s="156"/>
      <c r="U53" s="156"/>
      <c r="V53" s="156"/>
      <c r="W53" s="79"/>
      <c r="X53" s="79"/>
      <c r="Y53" s="79"/>
      <c r="Z53" s="79"/>
      <c r="AA53" s="79"/>
      <c r="AB53" s="79"/>
    </row>
    <row r="54" spans="2:28" x14ac:dyDescent="0.55000000000000004">
      <c r="B54" s="79"/>
      <c r="C54" s="79"/>
      <c r="D54" s="79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6"/>
      <c r="R54" s="156"/>
      <c r="S54" s="156"/>
      <c r="T54" s="156"/>
      <c r="U54" s="156"/>
      <c r="V54" s="156"/>
      <c r="W54" s="79"/>
      <c r="X54" s="79"/>
      <c r="Y54" s="79"/>
      <c r="Z54" s="79"/>
      <c r="AA54" s="79"/>
      <c r="AB54" s="79"/>
    </row>
    <row r="55" spans="2:28" x14ac:dyDescent="0.55000000000000004">
      <c r="B55" s="79"/>
      <c r="C55" s="79"/>
      <c r="D55" s="79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6"/>
      <c r="R55" s="156"/>
      <c r="S55" s="156"/>
      <c r="T55" s="156"/>
      <c r="U55" s="156"/>
      <c r="V55" s="156"/>
      <c r="W55" s="79"/>
      <c r="X55" s="79"/>
      <c r="Y55" s="79"/>
      <c r="Z55" s="79"/>
      <c r="AA55" s="79"/>
      <c r="AB55" s="79"/>
    </row>
    <row r="56" spans="2:28" x14ac:dyDescent="0.55000000000000004">
      <c r="B56" s="79"/>
      <c r="C56" s="79"/>
      <c r="D56" s="79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6"/>
      <c r="R56" s="156"/>
      <c r="S56" s="156"/>
      <c r="T56" s="156"/>
      <c r="U56" s="156"/>
      <c r="V56" s="156"/>
      <c r="W56" s="79"/>
      <c r="X56" s="79"/>
      <c r="Y56" s="79"/>
      <c r="Z56" s="79"/>
      <c r="AA56" s="79"/>
      <c r="AB56" s="79"/>
    </row>
    <row r="57" spans="2:28" x14ac:dyDescent="0.55000000000000004">
      <c r="B57" s="79"/>
      <c r="C57" s="79"/>
      <c r="D57" s="79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6"/>
      <c r="R57" s="156"/>
      <c r="S57" s="156"/>
      <c r="T57" s="156"/>
      <c r="U57" s="156"/>
      <c r="V57" s="156"/>
      <c r="W57" s="79"/>
      <c r="X57" s="79"/>
      <c r="Y57" s="79"/>
      <c r="Z57" s="79"/>
      <c r="AA57" s="79"/>
      <c r="AB57" s="79"/>
    </row>
    <row r="58" spans="2:28" x14ac:dyDescent="0.55000000000000004">
      <c r="B58" s="79"/>
      <c r="C58" s="79"/>
      <c r="D58" s="79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6"/>
      <c r="R58" s="156"/>
      <c r="S58" s="156"/>
      <c r="T58" s="156"/>
      <c r="U58" s="156"/>
      <c r="V58" s="156"/>
      <c r="W58" s="79"/>
      <c r="X58" s="79"/>
      <c r="Y58" s="79"/>
      <c r="Z58" s="79"/>
      <c r="AA58" s="79"/>
      <c r="AB58" s="79"/>
    </row>
    <row r="59" spans="2:28" x14ac:dyDescent="0.55000000000000004">
      <c r="B59" s="79"/>
      <c r="C59" s="79"/>
      <c r="D59" s="79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6"/>
      <c r="R59" s="156"/>
      <c r="S59" s="156"/>
      <c r="T59" s="156"/>
      <c r="U59" s="156"/>
      <c r="V59" s="156"/>
      <c r="W59" s="79"/>
      <c r="X59" s="79"/>
      <c r="Y59" s="79"/>
      <c r="Z59" s="79"/>
      <c r="AA59" s="79"/>
      <c r="AB59" s="79"/>
    </row>
    <row r="60" spans="2:28" x14ac:dyDescent="0.55000000000000004">
      <c r="B60" s="79"/>
      <c r="C60" s="79"/>
      <c r="D60" s="79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6"/>
      <c r="R60" s="156"/>
      <c r="S60" s="156"/>
      <c r="T60" s="156"/>
      <c r="U60" s="156"/>
      <c r="V60" s="156"/>
      <c r="W60" s="79"/>
      <c r="X60" s="79"/>
      <c r="Y60" s="79"/>
      <c r="Z60" s="79"/>
      <c r="AA60" s="79"/>
      <c r="AB60" s="79"/>
    </row>
    <row r="61" spans="2:28" x14ac:dyDescent="0.55000000000000004">
      <c r="B61" s="79"/>
      <c r="C61" s="79"/>
      <c r="D61" s="79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6"/>
      <c r="R61" s="156"/>
      <c r="S61" s="156"/>
      <c r="T61" s="156"/>
      <c r="U61" s="156"/>
      <c r="V61" s="156"/>
      <c r="W61" s="79"/>
      <c r="X61" s="79"/>
      <c r="Y61" s="79"/>
      <c r="Z61" s="79"/>
      <c r="AA61" s="79"/>
      <c r="AB61" s="79"/>
    </row>
    <row r="62" spans="2:28" x14ac:dyDescent="0.55000000000000004">
      <c r="B62" s="79"/>
      <c r="C62" s="79"/>
      <c r="D62" s="79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6"/>
      <c r="R62" s="156"/>
      <c r="S62" s="156"/>
      <c r="T62" s="156"/>
      <c r="U62" s="156"/>
      <c r="V62" s="156"/>
      <c r="W62" s="79"/>
      <c r="X62" s="79"/>
      <c r="Y62" s="79"/>
      <c r="Z62" s="79"/>
      <c r="AA62" s="79"/>
      <c r="AB62" s="79"/>
    </row>
    <row r="63" spans="2:28" x14ac:dyDescent="0.55000000000000004">
      <c r="B63" s="79"/>
      <c r="C63" s="79"/>
      <c r="D63" s="79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6"/>
      <c r="R63" s="156"/>
      <c r="S63" s="156"/>
      <c r="T63" s="156"/>
      <c r="U63" s="156"/>
      <c r="V63" s="156"/>
      <c r="W63" s="79"/>
      <c r="X63" s="79"/>
      <c r="Y63" s="79"/>
      <c r="Z63" s="79"/>
      <c r="AA63" s="79"/>
      <c r="AB63" s="79"/>
    </row>
    <row r="64" spans="2:28" x14ac:dyDescent="0.55000000000000004">
      <c r="B64" s="79"/>
      <c r="C64" s="79"/>
      <c r="D64" s="79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6"/>
      <c r="R64" s="156"/>
      <c r="S64" s="156"/>
      <c r="T64" s="156"/>
      <c r="U64" s="156"/>
      <c r="V64" s="156"/>
      <c r="W64" s="79"/>
      <c r="X64" s="79"/>
      <c r="Y64" s="79"/>
      <c r="Z64" s="79"/>
      <c r="AA64" s="79"/>
      <c r="AB64" s="79"/>
    </row>
    <row r="65" spans="2:28" x14ac:dyDescent="0.55000000000000004">
      <c r="B65" s="79"/>
      <c r="C65" s="79"/>
      <c r="D65" s="79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6"/>
      <c r="R65" s="156"/>
      <c r="S65" s="156"/>
      <c r="T65" s="156"/>
      <c r="U65" s="156"/>
      <c r="V65" s="156"/>
      <c r="W65" s="79"/>
      <c r="X65" s="79"/>
      <c r="Y65" s="79"/>
      <c r="Z65" s="79"/>
      <c r="AA65" s="79"/>
      <c r="AB65" s="79"/>
    </row>
    <row r="66" spans="2:28" x14ac:dyDescent="0.55000000000000004">
      <c r="B66" s="79"/>
      <c r="C66" s="79"/>
      <c r="D66" s="79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6"/>
      <c r="R66" s="156"/>
      <c r="S66" s="156"/>
      <c r="T66" s="156"/>
      <c r="U66" s="156"/>
      <c r="V66" s="156"/>
      <c r="W66" s="79"/>
      <c r="X66" s="79"/>
      <c r="Y66" s="79"/>
      <c r="Z66" s="79"/>
      <c r="AA66" s="79"/>
      <c r="AB66" s="79"/>
    </row>
    <row r="67" spans="2:28" x14ac:dyDescent="0.55000000000000004">
      <c r="B67" s="79"/>
      <c r="C67" s="79"/>
      <c r="D67" s="79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6"/>
      <c r="R67" s="156"/>
      <c r="S67" s="156"/>
      <c r="T67" s="156"/>
      <c r="U67" s="156"/>
      <c r="V67" s="156"/>
      <c r="W67" s="79"/>
      <c r="X67" s="79"/>
      <c r="Y67" s="79"/>
      <c r="Z67" s="79"/>
      <c r="AA67" s="79"/>
      <c r="AB67" s="79"/>
    </row>
    <row r="68" spans="2:28" x14ac:dyDescent="0.55000000000000004">
      <c r="B68" s="79"/>
      <c r="C68" s="79"/>
      <c r="D68" s="79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6"/>
      <c r="R68" s="156"/>
      <c r="S68" s="156"/>
      <c r="T68" s="156"/>
      <c r="U68" s="156"/>
      <c r="V68" s="156"/>
      <c r="W68" s="79"/>
      <c r="X68" s="79"/>
      <c r="Y68" s="79"/>
      <c r="Z68" s="79"/>
      <c r="AA68" s="79"/>
      <c r="AB68" s="79"/>
    </row>
    <row r="69" spans="2:28" x14ac:dyDescent="0.55000000000000004">
      <c r="B69" s="79"/>
      <c r="C69" s="79"/>
      <c r="D69" s="79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6"/>
      <c r="R69" s="156"/>
      <c r="S69" s="156"/>
      <c r="T69" s="156"/>
      <c r="U69" s="156"/>
      <c r="V69" s="156"/>
      <c r="W69" s="79"/>
      <c r="X69" s="79"/>
      <c r="Y69" s="79"/>
      <c r="Z69" s="79"/>
      <c r="AA69" s="79"/>
      <c r="AB69" s="79"/>
    </row>
    <row r="70" spans="2:28" x14ac:dyDescent="0.55000000000000004">
      <c r="B70" s="79"/>
      <c r="C70" s="79"/>
      <c r="D70" s="79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6"/>
      <c r="R70" s="156"/>
      <c r="S70" s="156"/>
      <c r="T70" s="156"/>
      <c r="U70" s="156"/>
      <c r="V70" s="156"/>
      <c r="W70" s="79"/>
      <c r="X70" s="79"/>
      <c r="Y70" s="79"/>
      <c r="Z70" s="79"/>
      <c r="AA70" s="79"/>
      <c r="AB70" s="79"/>
    </row>
    <row r="71" spans="2:28" x14ac:dyDescent="0.55000000000000004">
      <c r="B71" s="79"/>
      <c r="C71" s="79"/>
      <c r="D71" s="79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6"/>
      <c r="R71" s="156"/>
      <c r="S71" s="156"/>
      <c r="T71" s="156"/>
      <c r="U71" s="156"/>
      <c r="V71" s="156"/>
      <c r="W71" s="79"/>
      <c r="X71" s="79"/>
      <c r="Y71" s="79"/>
      <c r="Z71" s="79"/>
      <c r="AA71" s="79"/>
      <c r="AB71" s="79"/>
    </row>
    <row r="72" spans="2:28" x14ac:dyDescent="0.55000000000000004">
      <c r="B72" s="79"/>
      <c r="C72" s="79"/>
      <c r="D72" s="79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6"/>
      <c r="R72" s="156"/>
      <c r="S72" s="156"/>
      <c r="T72" s="156"/>
      <c r="U72" s="156"/>
      <c r="V72" s="156"/>
      <c r="W72" s="79"/>
      <c r="X72" s="79"/>
      <c r="Y72" s="79"/>
      <c r="Z72" s="79"/>
      <c r="AA72" s="79"/>
      <c r="AB72" s="79"/>
    </row>
    <row r="73" spans="2:28" x14ac:dyDescent="0.55000000000000004">
      <c r="B73" s="79"/>
      <c r="C73" s="79"/>
      <c r="D73" s="79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6"/>
      <c r="R73" s="156"/>
      <c r="S73" s="156"/>
      <c r="T73" s="156"/>
      <c r="U73" s="156"/>
      <c r="V73" s="156"/>
      <c r="W73" s="79"/>
      <c r="X73" s="79"/>
      <c r="Y73" s="79"/>
      <c r="Z73" s="79"/>
      <c r="AA73" s="79"/>
      <c r="AB73" s="79"/>
    </row>
    <row r="74" spans="2:28" x14ac:dyDescent="0.55000000000000004">
      <c r="B74" s="79"/>
      <c r="C74" s="79"/>
      <c r="D74" s="79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6"/>
      <c r="R74" s="156"/>
      <c r="S74" s="156"/>
      <c r="T74" s="156"/>
      <c r="U74" s="156"/>
      <c r="V74" s="156"/>
      <c r="W74" s="79"/>
      <c r="X74" s="79"/>
      <c r="Y74" s="79"/>
      <c r="Z74" s="79"/>
      <c r="AA74" s="79"/>
      <c r="AB74" s="79"/>
    </row>
    <row r="75" spans="2:28" x14ac:dyDescent="0.55000000000000004">
      <c r="B75" s="79"/>
      <c r="C75" s="79"/>
      <c r="D75" s="79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6"/>
      <c r="R75" s="156"/>
      <c r="S75" s="156"/>
      <c r="T75" s="156"/>
      <c r="U75" s="156"/>
      <c r="V75" s="156"/>
      <c r="W75" s="79"/>
      <c r="X75" s="79"/>
      <c r="Y75" s="79"/>
      <c r="Z75" s="79"/>
      <c r="AA75" s="79"/>
      <c r="AB75" s="79"/>
    </row>
    <row r="76" spans="2:28" x14ac:dyDescent="0.55000000000000004">
      <c r="B76" s="79"/>
      <c r="C76" s="79"/>
      <c r="D76" s="79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6"/>
      <c r="R76" s="156"/>
      <c r="S76" s="156"/>
      <c r="T76" s="156"/>
      <c r="U76" s="156"/>
      <c r="V76" s="156"/>
      <c r="W76" s="79"/>
      <c r="X76" s="79"/>
      <c r="Y76" s="79"/>
      <c r="Z76" s="79"/>
      <c r="AA76" s="79"/>
      <c r="AB76" s="79"/>
    </row>
    <row r="77" spans="2:28" x14ac:dyDescent="0.55000000000000004">
      <c r="B77" s="79"/>
      <c r="C77" s="79"/>
      <c r="D77" s="79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6"/>
      <c r="R77" s="156"/>
      <c r="S77" s="156"/>
      <c r="T77" s="156"/>
      <c r="U77" s="156"/>
      <c r="V77" s="156"/>
      <c r="W77" s="79"/>
      <c r="X77" s="79"/>
      <c r="Y77" s="79"/>
      <c r="Z77" s="79"/>
      <c r="AA77" s="79"/>
      <c r="AB77" s="79"/>
    </row>
    <row r="78" spans="2:28" x14ac:dyDescent="0.55000000000000004">
      <c r="B78" s="79"/>
      <c r="C78" s="79"/>
      <c r="D78" s="79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6"/>
      <c r="R78" s="156"/>
      <c r="S78" s="156"/>
      <c r="T78" s="156"/>
      <c r="U78" s="156"/>
      <c r="V78" s="156"/>
      <c r="W78" s="79"/>
      <c r="X78" s="79"/>
      <c r="Y78" s="79"/>
      <c r="Z78" s="79"/>
      <c r="AA78" s="79"/>
      <c r="AB78" s="79"/>
    </row>
    <row r="79" spans="2:28" x14ac:dyDescent="0.55000000000000004">
      <c r="B79" s="79"/>
      <c r="C79" s="79"/>
      <c r="D79" s="79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6"/>
      <c r="R79" s="156"/>
      <c r="S79" s="156"/>
      <c r="T79" s="156"/>
      <c r="U79" s="156"/>
      <c r="V79" s="156"/>
      <c r="W79" s="79"/>
      <c r="X79" s="79"/>
      <c r="Y79" s="79"/>
      <c r="Z79" s="79"/>
      <c r="AA79" s="79"/>
      <c r="AB79" s="79"/>
    </row>
    <row r="80" spans="2:28" x14ac:dyDescent="0.55000000000000004">
      <c r="B80" s="79"/>
      <c r="C80" s="79"/>
      <c r="D80" s="79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6"/>
      <c r="R80" s="156"/>
      <c r="S80" s="156"/>
      <c r="T80" s="156"/>
      <c r="U80" s="156"/>
      <c r="V80" s="156"/>
      <c r="W80" s="79"/>
      <c r="X80" s="79"/>
      <c r="Y80" s="79"/>
      <c r="Z80" s="79"/>
      <c r="AA80" s="79"/>
      <c r="AB80" s="79"/>
    </row>
    <row r="81" spans="2:28" x14ac:dyDescent="0.55000000000000004">
      <c r="B81" s="79"/>
      <c r="C81" s="79"/>
      <c r="D81" s="79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6"/>
      <c r="R81" s="156"/>
      <c r="S81" s="156"/>
      <c r="T81" s="156"/>
      <c r="U81" s="156"/>
      <c r="V81" s="156"/>
      <c r="W81" s="79"/>
      <c r="X81" s="79"/>
      <c r="Y81" s="79"/>
      <c r="Z81" s="79"/>
      <c r="AA81" s="79"/>
      <c r="AB81" s="79"/>
    </row>
    <row r="82" spans="2:28" x14ac:dyDescent="0.55000000000000004">
      <c r="B82" s="79"/>
      <c r="C82" s="79"/>
      <c r="D82" s="79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6"/>
      <c r="R82" s="156"/>
      <c r="S82" s="156"/>
      <c r="T82" s="156"/>
      <c r="U82" s="156"/>
      <c r="V82" s="156"/>
      <c r="W82" s="79"/>
      <c r="X82" s="79"/>
      <c r="Y82" s="79"/>
      <c r="Z82" s="79"/>
      <c r="AA82" s="79"/>
      <c r="AB82" s="79"/>
    </row>
    <row r="83" spans="2:28" x14ac:dyDescent="0.55000000000000004">
      <c r="B83" s="79"/>
      <c r="C83" s="79"/>
      <c r="D83" s="79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/>
      <c r="R83" s="156"/>
      <c r="S83" s="156"/>
      <c r="T83" s="156"/>
      <c r="U83" s="156"/>
      <c r="V83" s="156"/>
      <c r="W83" s="79"/>
      <c r="X83" s="79"/>
      <c r="Y83" s="79"/>
      <c r="Z83" s="79"/>
      <c r="AA83" s="79"/>
      <c r="AB83" s="79"/>
    </row>
    <row r="84" spans="2:28" x14ac:dyDescent="0.55000000000000004">
      <c r="B84" s="79"/>
      <c r="C84" s="79"/>
      <c r="D84" s="79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6"/>
      <c r="R84" s="156"/>
      <c r="S84" s="156"/>
      <c r="T84" s="156"/>
      <c r="U84" s="156"/>
      <c r="V84" s="156"/>
      <c r="W84" s="79"/>
      <c r="X84" s="79"/>
      <c r="Y84" s="79"/>
      <c r="Z84" s="79"/>
      <c r="AA84" s="79"/>
      <c r="AB84" s="79"/>
    </row>
    <row r="85" spans="2:28" x14ac:dyDescent="0.55000000000000004">
      <c r="B85" s="79"/>
      <c r="C85" s="79"/>
      <c r="D85" s="79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6"/>
      <c r="R85" s="156"/>
      <c r="S85" s="156"/>
      <c r="T85" s="156"/>
      <c r="U85" s="156"/>
      <c r="V85" s="156"/>
      <c r="W85" s="79"/>
      <c r="X85" s="79"/>
      <c r="Y85" s="79"/>
      <c r="Z85" s="79"/>
      <c r="AA85" s="79"/>
      <c r="AB85" s="79"/>
    </row>
    <row r="86" spans="2:28" x14ac:dyDescent="0.55000000000000004">
      <c r="B86" s="79"/>
      <c r="C86" s="79"/>
      <c r="D86" s="79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6"/>
      <c r="R86" s="156"/>
      <c r="S86" s="156"/>
      <c r="T86" s="156"/>
      <c r="U86" s="156"/>
      <c r="V86" s="156"/>
      <c r="W86" s="79"/>
      <c r="X86" s="79"/>
      <c r="Y86" s="79"/>
      <c r="Z86" s="79"/>
      <c r="AA86" s="79"/>
      <c r="AB86" s="79"/>
    </row>
    <row r="87" spans="2:28" x14ac:dyDescent="0.55000000000000004">
      <c r="B87" s="79"/>
      <c r="C87" s="79"/>
      <c r="D87" s="79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6"/>
      <c r="R87" s="156"/>
      <c r="S87" s="156"/>
      <c r="T87" s="156"/>
      <c r="U87" s="156"/>
      <c r="V87" s="156"/>
      <c r="W87" s="79"/>
      <c r="X87" s="79"/>
      <c r="Y87" s="79"/>
      <c r="Z87" s="79"/>
      <c r="AA87" s="79"/>
      <c r="AB87" s="79"/>
    </row>
    <row r="88" spans="2:28" x14ac:dyDescent="0.55000000000000004">
      <c r="B88" s="79"/>
      <c r="C88" s="79"/>
      <c r="D88" s="79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6"/>
      <c r="R88" s="156"/>
      <c r="S88" s="156"/>
      <c r="T88" s="156"/>
      <c r="U88" s="156"/>
      <c r="V88" s="156"/>
      <c r="W88" s="79"/>
      <c r="X88" s="79"/>
      <c r="Y88" s="79"/>
      <c r="Z88" s="79"/>
      <c r="AA88" s="79"/>
      <c r="AB88" s="79"/>
    </row>
    <row r="89" spans="2:28" x14ac:dyDescent="0.55000000000000004">
      <c r="B89" s="79"/>
      <c r="C89" s="79"/>
      <c r="D89" s="79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6"/>
      <c r="R89" s="156"/>
      <c r="S89" s="156"/>
      <c r="T89" s="156"/>
      <c r="U89" s="156"/>
      <c r="V89" s="156"/>
      <c r="W89" s="79"/>
      <c r="X89" s="79"/>
      <c r="Y89" s="79"/>
      <c r="Z89" s="79"/>
      <c r="AA89" s="79"/>
      <c r="AB89" s="79"/>
    </row>
    <row r="90" spans="2:28" x14ac:dyDescent="0.55000000000000004">
      <c r="B90" s="79"/>
      <c r="C90" s="79"/>
      <c r="D90" s="79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6"/>
      <c r="R90" s="156"/>
      <c r="S90" s="156"/>
      <c r="T90" s="156"/>
      <c r="U90" s="156"/>
      <c r="V90" s="156"/>
      <c r="W90" s="79"/>
      <c r="X90" s="79"/>
      <c r="Y90" s="79"/>
      <c r="Z90" s="79"/>
      <c r="AA90" s="79"/>
      <c r="AB90" s="79"/>
    </row>
    <row r="91" spans="2:28" x14ac:dyDescent="0.55000000000000004">
      <c r="B91" s="79"/>
      <c r="C91" s="79"/>
      <c r="D91" s="79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6"/>
      <c r="R91" s="156"/>
      <c r="S91" s="156"/>
      <c r="T91" s="156"/>
      <c r="U91" s="156"/>
      <c r="V91" s="156"/>
      <c r="W91" s="79"/>
      <c r="X91" s="79"/>
      <c r="Y91" s="79"/>
      <c r="Z91" s="79"/>
      <c r="AA91" s="79"/>
      <c r="AB91" s="79"/>
    </row>
    <row r="92" spans="2:28" x14ac:dyDescent="0.55000000000000004">
      <c r="B92" s="79"/>
      <c r="C92" s="79"/>
      <c r="D92" s="79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6"/>
      <c r="R92" s="156"/>
      <c r="S92" s="156"/>
      <c r="T92" s="156"/>
      <c r="U92" s="156"/>
      <c r="V92" s="156"/>
      <c r="W92" s="79"/>
      <c r="X92" s="79"/>
      <c r="Y92" s="79"/>
      <c r="Z92" s="79"/>
      <c r="AA92" s="79"/>
      <c r="AB92" s="79"/>
    </row>
    <row r="93" spans="2:28" x14ac:dyDescent="0.55000000000000004">
      <c r="B93" s="79"/>
      <c r="C93" s="79"/>
      <c r="D93" s="79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6"/>
      <c r="R93" s="156"/>
      <c r="S93" s="156"/>
      <c r="T93" s="156"/>
      <c r="U93" s="156"/>
      <c r="V93" s="156"/>
      <c r="W93" s="79"/>
      <c r="X93" s="79"/>
      <c r="Y93" s="79"/>
      <c r="Z93" s="79"/>
      <c r="AA93" s="79"/>
      <c r="AB93" s="79"/>
    </row>
    <row r="94" spans="2:28" x14ac:dyDescent="0.55000000000000004">
      <c r="B94" s="79"/>
      <c r="C94" s="79"/>
      <c r="D94" s="79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6"/>
      <c r="R94" s="156"/>
      <c r="S94" s="156"/>
      <c r="T94" s="156"/>
      <c r="U94" s="156"/>
      <c r="V94" s="156"/>
      <c r="W94" s="79"/>
      <c r="X94" s="79"/>
      <c r="Y94" s="79"/>
      <c r="Z94" s="79"/>
      <c r="AA94" s="79"/>
      <c r="AB94" s="79"/>
    </row>
    <row r="95" spans="2:28" x14ac:dyDescent="0.55000000000000004">
      <c r="B95" s="79"/>
      <c r="C95" s="79"/>
      <c r="D95" s="79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6"/>
      <c r="R95" s="156"/>
      <c r="S95" s="156"/>
      <c r="T95" s="156"/>
      <c r="U95" s="156"/>
      <c r="V95" s="156"/>
      <c r="W95" s="79"/>
      <c r="X95" s="79"/>
      <c r="Y95" s="79"/>
      <c r="Z95" s="79"/>
      <c r="AA95" s="79"/>
      <c r="AB95" s="79"/>
    </row>
    <row r="96" spans="2:28" x14ac:dyDescent="0.55000000000000004">
      <c r="B96" s="79"/>
      <c r="C96" s="79"/>
      <c r="D96" s="79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6"/>
      <c r="R96" s="156"/>
      <c r="S96" s="156"/>
      <c r="T96" s="156"/>
      <c r="U96" s="156"/>
      <c r="V96" s="156"/>
      <c r="W96" s="79"/>
      <c r="X96" s="79"/>
      <c r="Y96" s="79"/>
      <c r="Z96" s="79"/>
      <c r="AA96" s="79"/>
      <c r="AB96" s="79"/>
    </row>
    <row r="97" spans="2:28" x14ac:dyDescent="0.55000000000000004">
      <c r="B97" s="79"/>
      <c r="C97" s="79"/>
      <c r="D97" s="79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6"/>
      <c r="R97" s="156"/>
      <c r="S97" s="156"/>
      <c r="T97" s="156"/>
      <c r="U97" s="156"/>
      <c r="V97" s="156"/>
      <c r="W97" s="79"/>
      <c r="X97" s="79"/>
      <c r="Y97" s="79"/>
      <c r="Z97" s="79"/>
      <c r="AA97" s="79"/>
      <c r="AB97" s="79"/>
    </row>
    <row r="98" spans="2:28" x14ac:dyDescent="0.55000000000000004">
      <c r="B98" s="79"/>
      <c r="C98" s="79"/>
      <c r="D98" s="79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6"/>
      <c r="R98" s="156"/>
      <c r="S98" s="156"/>
      <c r="T98" s="156"/>
      <c r="U98" s="156"/>
      <c r="V98" s="156"/>
      <c r="W98" s="79"/>
      <c r="X98" s="79"/>
      <c r="Y98" s="79"/>
      <c r="Z98" s="79"/>
      <c r="AA98" s="79"/>
      <c r="AB98" s="79"/>
    </row>
    <row r="99" spans="2:28" x14ac:dyDescent="0.55000000000000004">
      <c r="B99" s="79"/>
      <c r="C99" s="79"/>
      <c r="D99" s="79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79"/>
      <c r="X99" s="79"/>
      <c r="Y99" s="79"/>
      <c r="Z99" s="79"/>
      <c r="AA99" s="79"/>
      <c r="AB99" s="79"/>
    </row>
    <row r="100" spans="2:28" x14ac:dyDescent="0.55000000000000004">
      <c r="B100" s="79"/>
      <c r="C100" s="79"/>
      <c r="D100" s="79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79"/>
      <c r="X100" s="79"/>
      <c r="Y100" s="79"/>
      <c r="Z100" s="79"/>
      <c r="AA100" s="79"/>
      <c r="AB100" s="79"/>
    </row>
    <row r="101" spans="2:28" x14ac:dyDescent="0.55000000000000004">
      <c r="B101" s="79"/>
      <c r="C101" s="79"/>
      <c r="D101" s="79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79"/>
      <c r="X101" s="79"/>
      <c r="Y101" s="79"/>
      <c r="Z101" s="79"/>
      <c r="AA101" s="79"/>
      <c r="AB101" s="79"/>
    </row>
    <row r="102" spans="2:28" x14ac:dyDescent="0.55000000000000004">
      <c r="B102" s="79"/>
      <c r="C102" s="79"/>
      <c r="D102" s="79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79"/>
      <c r="X102" s="79"/>
      <c r="Y102" s="79"/>
      <c r="Z102" s="79"/>
      <c r="AA102" s="79"/>
      <c r="AB102" s="79"/>
    </row>
    <row r="103" spans="2:28" x14ac:dyDescent="0.55000000000000004">
      <c r="B103" s="79"/>
      <c r="C103" s="79"/>
      <c r="D103" s="79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79"/>
      <c r="X103" s="79"/>
      <c r="Y103" s="79"/>
      <c r="Z103" s="79"/>
      <c r="AA103" s="79"/>
      <c r="AB103" s="79"/>
    </row>
    <row r="104" spans="2:28" x14ac:dyDescent="0.55000000000000004">
      <c r="B104" s="79"/>
      <c r="C104" s="79"/>
      <c r="D104" s="79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79"/>
      <c r="X104" s="79"/>
      <c r="Y104" s="79"/>
      <c r="Z104" s="79"/>
      <c r="AA104" s="79"/>
      <c r="AB104" s="79"/>
    </row>
    <row r="105" spans="2:28" x14ac:dyDescent="0.55000000000000004">
      <c r="B105" s="79"/>
      <c r="C105" s="79"/>
      <c r="D105" s="79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79"/>
      <c r="X105" s="79"/>
      <c r="Y105" s="79"/>
      <c r="Z105" s="79"/>
      <c r="AA105" s="79"/>
      <c r="AB105" s="79"/>
    </row>
    <row r="106" spans="2:28" x14ac:dyDescent="0.55000000000000004">
      <c r="B106" s="79"/>
      <c r="C106" s="79"/>
      <c r="D106" s="79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79"/>
      <c r="X106" s="79"/>
      <c r="Y106" s="79"/>
      <c r="Z106" s="79"/>
      <c r="AA106" s="79"/>
      <c r="AB106" s="79"/>
    </row>
    <row r="107" spans="2:28" x14ac:dyDescent="0.55000000000000004">
      <c r="B107" s="79"/>
      <c r="C107" s="79"/>
      <c r="D107" s="79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79"/>
      <c r="X107" s="79"/>
      <c r="Y107" s="79"/>
      <c r="Z107" s="79"/>
      <c r="AA107" s="79"/>
      <c r="AB107" s="79"/>
    </row>
    <row r="108" spans="2:28" x14ac:dyDescent="0.55000000000000004">
      <c r="B108" s="79"/>
      <c r="C108" s="79"/>
      <c r="D108" s="79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6"/>
      <c r="R108" s="156"/>
      <c r="S108" s="156"/>
      <c r="T108" s="156"/>
      <c r="U108" s="156"/>
      <c r="V108" s="156"/>
      <c r="W108" s="79"/>
      <c r="X108" s="79"/>
      <c r="Y108" s="79"/>
      <c r="Z108" s="79"/>
      <c r="AA108" s="79"/>
      <c r="AB108" s="79"/>
    </row>
    <row r="109" spans="2:28" x14ac:dyDescent="0.55000000000000004">
      <c r="B109" s="79"/>
      <c r="C109" s="79"/>
      <c r="D109" s="79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6"/>
      <c r="R109" s="156"/>
      <c r="S109" s="156"/>
      <c r="T109" s="156"/>
      <c r="U109" s="156"/>
      <c r="V109" s="156"/>
      <c r="W109" s="79"/>
      <c r="X109" s="79"/>
      <c r="Y109" s="79"/>
      <c r="Z109" s="79"/>
      <c r="AA109" s="79"/>
      <c r="AB109" s="79"/>
    </row>
    <row r="110" spans="2:28" x14ac:dyDescent="0.55000000000000004">
      <c r="B110" s="79"/>
      <c r="C110" s="79"/>
      <c r="D110" s="79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6"/>
      <c r="R110" s="156"/>
      <c r="S110" s="156"/>
      <c r="T110" s="156"/>
      <c r="U110" s="156"/>
      <c r="V110" s="156"/>
      <c r="W110" s="79"/>
      <c r="X110" s="79"/>
      <c r="Y110" s="79"/>
      <c r="Z110" s="79"/>
      <c r="AA110" s="79"/>
      <c r="AB110" s="79"/>
    </row>
    <row r="111" spans="2:28" x14ac:dyDescent="0.55000000000000004">
      <c r="B111" s="79"/>
      <c r="C111" s="79"/>
      <c r="D111" s="79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79"/>
      <c r="X111" s="79"/>
      <c r="Y111" s="79"/>
      <c r="Z111" s="79"/>
      <c r="AA111" s="79"/>
      <c r="AB111" s="79"/>
    </row>
    <row r="112" spans="2:28" x14ac:dyDescent="0.55000000000000004">
      <c r="B112" s="79"/>
      <c r="C112" s="79"/>
      <c r="D112" s="79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79"/>
      <c r="X112" s="79"/>
      <c r="Y112" s="79"/>
      <c r="Z112" s="79"/>
      <c r="AA112" s="79"/>
      <c r="AB112" s="79"/>
    </row>
    <row r="113" spans="2:28" x14ac:dyDescent="0.55000000000000004">
      <c r="B113" s="79"/>
      <c r="C113" s="79"/>
      <c r="D113" s="79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79"/>
      <c r="X113" s="79"/>
      <c r="Y113" s="79"/>
      <c r="Z113" s="79"/>
      <c r="AA113" s="79"/>
      <c r="AB113" s="79"/>
    </row>
    <row r="114" spans="2:28" x14ac:dyDescent="0.55000000000000004">
      <c r="B114" s="79"/>
      <c r="C114" s="79"/>
      <c r="D114" s="79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6"/>
      <c r="R114" s="156"/>
      <c r="S114" s="156"/>
      <c r="T114" s="156"/>
      <c r="U114" s="156"/>
      <c r="V114" s="156"/>
      <c r="W114" s="79"/>
      <c r="X114" s="79"/>
      <c r="Y114" s="79"/>
      <c r="Z114" s="79"/>
      <c r="AA114" s="79"/>
      <c r="AB114" s="79"/>
    </row>
    <row r="115" spans="2:28" x14ac:dyDescent="0.55000000000000004">
      <c r="B115" s="79"/>
      <c r="C115" s="79"/>
      <c r="D115" s="79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6"/>
      <c r="R115" s="156"/>
      <c r="S115" s="156"/>
      <c r="T115" s="156"/>
      <c r="U115" s="156"/>
      <c r="V115" s="156"/>
      <c r="W115" s="79"/>
      <c r="X115" s="79"/>
      <c r="Y115" s="79"/>
      <c r="Z115" s="79"/>
      <c r="AA115" s="79"/>
      <c r="AB115" s="79"/>
    </row>
    <row r="116" spans="2:28" x14ac:dyDescent="0.55000000000000004">
      <c r="B116" s="79"/>
      <c r="C116" s="79"/>
      <c r="D116" s="79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6"/>
      <c r="R116" s="156"/>
      <c r="S116" s="156"/>
      <c r="T116" s="156"/>
      <c r="U116" s="156"/>
      <c r="V116" s="156"/>
      <c r="W116" s="79"/>
      <c r="X116" s="79"/>
      <c r="Y116" s="79"/>
      <c r="Z116" s="79"/>
      <c r="AA116" s="79"/>
      <c r="AB116" s="79"/>
    </row>
    <row r="117" spans="2:28" x14ac:dyDescent="0.55000000000000004">
      <c r="B117" s="79"/>
      <c r="C117" s="79"/>
      <c r="D117" s="79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6"/>
      <c r="R117" s="156"/>
      <c r="S117" s="156"/>
      <c r="T117" s="156"/>
      <c r="U117" s="156"/>
      <c r="V117" s="156"/>
      <c r="W117" s="79"/>
      <c r="X117" s="79"/>
      <c r="Y117" s="79"/>
      <c r="Z117" s="79"/>
      <c r="AA117" s="79"/>
      <c r="AB117" s="79"/>
    </row>
    <row r="118" spans="2:28" x14ac:dyDescent="0.55000000000000004">
      <c r="B118" s="79"/>
      <c r="C118" s="79"/>
      <c r="D118" s="79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6"/>
      <c r="R118" s="156"/>
      <c r="S118" s="156"/>
      <c r="T118" s="156"/>
      <c r="U118" s="156"/>
      <c r="V118" s="156"/>
      <c r="W118" s="79"/>
      <c r="X118" s="79"/>
      <c r="Y118" s="79"/>
      <c r="Z118" s="79"/>
      <c r="AA118" s="79"/>
      <c r="AB118" s="79"/>
    </row>
    <row r="119" spans="2:28" x14ac:dyDescent="0.55000000000000004">
      <c r="B119" s="79"/>
      <c r="C119" s="79"/>
      <c r="D119" s="79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6"/>
      <c r="R119" s="156"/>
      <c r="S119" s="156"/>
      <c r="T119" s="156"/>
      <c r="U119" s="156"/>
      <c r="V119" s="156"/>
      <c r="W119" s="79"/>
      <c r="X119" s="79"/>
      <c r="Y119" s="79"/>
      <c r="Z119" s="79"/>
      <c r="AA119" s="79"/>
      <c r="AB119" s="79"/>
    </row>
    <row r="120" spans="2:28" x14ac:dyDescent="0.55000000000000004">
      <c r="B120" s="79"/>
      <c r="C120" s="79"/>
      <c r="D120" s="79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6"/>
      <c r="R120" s="156"/>
      <c r="S120" s="156"/>
      <c r="T120" s="156"/>
      <c r="U120" s="156"/>
      <c r="V120" s="156"/>
      <c r="W120" s="79"/>
      <c r="X120" s="79"/>
      <c r="Y120" s="79"/>
      <c r="Z120" s="79"/>
      <c r="AA120" s="79"/>
      <c r="AB120" s="79"/>
    </row>
    <row r="121" spans="2:28" x14ac:dyDescent="0.55000000000000004">
      <c r="B121" s="79"/>
      <c r="C121" s="79"/>
      <c r="D121" s="79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6"/>
      <c r="R121" s="156"/>
      <c r="S121" s="156"/>
      <c r="T121" s="156"/>
      <c r="U121" s="156"/>
      <c r="V121" s="156"/>
      <c r="W121" s="79"/>
      <c r="X121" s="79"/>
      <c r="Y121" s="79"/>
      <c r="Z121" s="79"/>
      <c r="AA121" s="79"/>
      <c r="AB121" s="79"/>
    </row>
    <row r="122" spans="2:28" x14ac:dyDescent="0.55000000000000004">
      <c r="B122" s="79"/>
      <c r="C122" s="79"/>
      <c r="D122" s="79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6"/>
      <c r="R122" s="156"/>
      <c r="S122" s="156"/>
      <c r="T122" s="156"/>
      <c r="U122" s="156"/>
      <c r="V122" s="156"/>
      <c r="W122" s="79"/>
      <c r="X122" s="79"/>
      <c r="Y122" s="79"/>
      <c r="Z122" s="79"/>
      <c r="AA122" s="79"/>
      <c r="AB122" s="79"/>
    </row>
    <row r="123" spans="2:28" x14ac:dyDescent="0.55000000000000004">
      <c r="B123" s="79"/>
      <c r="C123" s="79"/>
      <c r="D123" s="79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6"/>
      <c r="R123" s="156"/>
      <c r="S123" s="156"/>
      <c r="T123" s="156"/>
      <c r="U123" s="156"/>
      <c r="V123" s="156"/>
      <c r="W123" s="79"/>
      <c r="X123" s="79"/>
      <c r="Y123" s="79"/>
      <c r="Z123" s="79"/>
      <c r="AA123" s="79"/>
      <c r="AB123" s="79"/>
    </row>
    <row r="124" spans="2:28" x14ac:dyDescent="0.55000000000000004">
      <c r="B124" s="79"/>
      <c r="C124" s="79"/>
      <c r="D124" s="79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6"/>
      <c r="R124" s="156"/>
      <c r="S124" s="156"/>
      <c r="T124" s="156"/>
      <c r="U124" s="156"/>
      <c r="V124" s="156"/>
      <c r="W124" s="79"/>
      <c r="X124" s="79"/>
      <c r="Y124" s="79"/>
      <c r="Z124" s="79"/>
      <c r="AA124" s="79"/>
      <c r="AB124" s="79"/>
    </row>
    <row r="125" spans="2:28" x14ac:dyDescent="0.55000000000000004">
      <c r="B125" s="79"/>
      <c r="C125" s="79"/>
      <c r="D125" s="79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6"/>
      <c r="R125" s="156"/>
      <c r="S125" s="156"/>
      <c r="T125" s="156"/>
      <c r="U125" s="156"/>
      <c r="V125" s="156"/>
      <c r="W125" s="79"/>
      <c r="X125" s="79"/>
      <c r="Y125" s="79"/>
      <c r="Z125" s="79"/>
      <c r="AA125" s="79"/>
      <c r="AB125" s="79"/>
    </row>
    <row r="126" spans="2:28" x14ac:dyDescent="0.55000000000000004">
      <c r="B126" s="79"/>
      <c r="C126" s="79"/>
      <c r="D126" s="79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6"/>
      <c r="R126" s="156"/>
      <c r="S126" s="156"/>
      <c r="T126" s="156"/>
      <c r="U126" s="156"/>
      <c r="V126" s="156"/>
      <c r="W126" s="79"/>
      <c r="X126" s="79"/>
      <c r="Y126" s="79"/>
      <c r="Z126" s="79"/>
      <c r="AA126" s="79"/>
      <c r="AB126" s="79"/>
    </row>
    <row r="127" spans="2:28" x14ac:dyDescent="0.55000000000000004">
      <c r="B127" s="79"/>
      <c r="C127" s="79"/>
      <c r="D127" s="79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6"/>
      <c r="R127" s="156"/>
      <c r="S127" s="156"/>
      <c r="T127" s="156"/>
      <c r="U127" s="156"/>
      <c r="V127" s="156"/>
      <c r="W127" s="79"/>
      <c r="X127" s="79"/>
      <c r="Y127" s="79"/>
      <c r="Z127" s="79"/>
      <c r="AA127" s="79"/>
      <c r="AB127" s="79"/>
    </row>
    <row r="128" spans="2:28" x14ac:dyDescent="0.55000000000000004">
      <c r="B128" s="79"/>
      <c r="C128" s="79"/>
      <c r="D128" s="79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6"/>
      <c r="R128" s="156"/>
      <c r="S128" s="156"/>
      <c r="T128" s="156"/>
      <c r="U128" s="156"/>
      <c r="V128" s="156"/>
      <c r="W128" s="79"/>
      <c r="X128" s="79"/>
      <c r="Y128" s="79"/>
      <c r="Z128" s="79"/>
      <c r="AA128" s="79"/>
      <c r="AB128" s="79"/>
    </row>
    <row r="129" spans="2:28" x14ac:dyDescent="0.55000000000000004">
      <c r="B129" s="79"/>
      <c r="C129" s="79"/>
      <c r="D129" s="79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6"/>
      <c r="R129" s="156"/>
      <c r="S129" s="156"/>
      <c r="T129" s="156"/>
      <c r="U129" s="156"/>
      <c r="V129" s="156"/>
      <c r="W129" s="79"/>
      <c r="X129" s="79"/>
      <c r="Y129" s="79"/>
      <c r="Z129" s="79"/>
      <c r="AA129" s="79"/>
      <c r="AB129" s="79"/>
    </row>
    <row r="130" spans="2:28" x14ac:dyDescent="0.55000000000000004">
      <c r="B130" s="79"/>
      <c r="C130" s="79"/>
      <c r="D130" s="79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6"/>
      <c r="R130" s="156"/>
      <c r="S130" s="156"/>
      <c r="T130" s="156"/>
      <c r="U130" s="156"/>
      <c r="V130" s="156"/>
      <c r="W130" s="79"/>
      <c r="X130" s="79"/>
      <c r="Y130" s="79"/>
      <c r="Z130" s="79"/>
      <c r="AA130" s="79"/>
      <c r="AB130" s="79"/>
    </row>
    <row r="131" spans="2:28" x14ac:dyDescent="0.55000000000000004">
      <c r="B131" s="79"/>
      <c r="C131" s="79"/>
      <c r="D131" s="79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6"/>
      <c r="R131" s="156"/>
      <c r="S131" s="156"/>
      <c r="T131" s="156"/>
      <c r="U131" s="156"/>
      <c r="V131" s="156"/>
      <c r="W131" s="79"/>
      <c r="X131" s="79"/>
      <c r="Y131" s="79"/>
      <c r="Z131" s="79"/>
      <c r="AA131" s="79"/>
      <c r="AB131" s="79"/>
    </row>
    <row r="132" spans="2:28" x14ac:dyDescent="0.55000000000000004">
      <c r="B132" s="79"/>
      <c r="C132" s="79"/>
      <c r="D132" s="79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5"/>
      <c r="Q132" s="156"/>
      <c r="R132" s="156"/>
      <c r="S132" s="156"/>
      <c r="T132" s="156"/>
      <c r="U132" s="156"/>
      <c r="V132" s="156"/>
      <c r="W132" s="79"/>
      <c r="X132" s="79"/>
      <c r="Y132" s="79"/>
      <c r="Z132" s="79"/>
      <c r="AA132" s="79"/>
      <c r="AB132" s="79"/>
    </row>
    <row r="133" spans="2:28" x14ac:dyDescent="0.55000000000000004">
      <c r="B133" s="79"/>
      <c r="C133" s="79"/>
      <c r="D133" s="79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6"/>
      <c r="R133" s="156"/>
      <c r="S133" s="156"/>
      <c r="T133" s="156"/>
      <c r="U133" s="156"/>
      <c r="V133" s="156"/>
      <c r="W133" s="79"/>
      <c r="X133" s="79"/>
      <c r="Y133" s="79"/>
      <c r="Z133" s="79"/>
      <c r="AA133" s="79"/>
      <c r="AB133" s="79"/>
    </row>
    <row r="134" spans="2:28" x14ac:dyDescent="0.55000000000000004">
      <c r="B134" s="79"/>
      <c r="C134" s="79"/>
      <c r="D134" s="79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6"/>
      <c r="R134" s="156"/>
      <c r="S134" s="156"/>
      <c r="T134" s="156"/>
      <c r="U134" s="156"/>
      <c r="V134" s="156"/>
      <c r="W134" s="79"/>
      <c r="X134" s="79"/>
      <c r="Y134" s="79"/>
      <c r="Z134" s="79"/>
      <c r="AA134" s="79"/>
      <c r="AB134" s="79"/>
    </row>
    <row r="135" spans="2:28" x14ac:dyDescent="0.55000000000000004">
      <c r="B135" s="79"/>
      <c r="C135" s="79"/>
      <c r="D135" s="79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6"/>
      <c r="R135" s="156"/>
      <c r="S135" s="156"/>
      <c r="T135" s="156"/>
      <c r="U135" s="156"/>
      <c r="V135" s="156"/>
      <c r="W135" s="79"/>
      <c r="X135" s="79"/>
      <c r="Y135" s="79"/>
      <c r="Z135" s="79"/>
      <c r="AA135" s="79"/>
      <c r="AB135" s="79"/>
    </row>
    <row r="136" spans="2:28" x14ac:dyDescent="0.55000000000000004">
      <c r="B136" s="79"/>
      <c r="C136" s="79"/>
      <c r="D136" s="79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6"/>
      <c r="R136" s="156"/>
      <c r="S136" s="156"/>
      <c r="T136" s="156"/>
      <c r="U136" s="156"/>
      <c r="V136" s="156"/>
      <c r="W136" s="79"/>
      <c r="X136" s="79"/>
      <c r="Y136" s="79"/>
      <c r="Z136" s="79"/>
      <c r="AA136" s="79"/>
      <c r="AB136" s="79"/>
    </row>
    <row r="137" spans="2:28" x14ac:dyDescent="0.55000000000000004">
      <c r="B137" s="79"/>
      <c r="C137" s="79"/>
      <c r="D137" s="79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6"/>
      <c r="R137" s="156"/>
      <c r="S137" s="156"/>
      <c r="T137" s="156"/>
      <c r="U137" s="156"/>
      <c r="V137" s="156"/>
      <c r="W137" s="79"/>
      <c r="X137" s="79"/>
      <c r="Y137" s="79"/>
      <c r="Z137" s="79"/>
      <c r="AA137" s="79"/>
      <c r="AB137" s="79"/>
    </row>
    <row r="138" spans="2:28" x14ac:dyDescent="0.55000000000000004">
      <c r="B138" s="79"/>
      <c r="C138" s="79"/>
      <c r="D138" s="79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6"/>
      <c r="R138" s="156"/>
      <c r="S138" s="156"/>
      <c r="T138" s="156"/>
      <c r="U138" s="156"/>
      <c r="V138" s="156"/>
      <c r="W138" s="79"/>
      <c r="X138" s="79"/>
      <c r="Y138" s="79"/>
      <c r="Z138" s="79"/>
      <c r="AA138" s="79"/>
      <c r="AB138" s="79"/>
    </row>
    <row r="139" spans="2:28" x14ac:dyDescent="0.55000000000000004">
      <c r="B139" s="79"/>
      <c r="C139" s="79"/>
      <c r="D139" s="79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6"/>
      <c r="R139" s="156"/>
      <c r="S139" s="156"/>
      <c r="T139" s="156"/>
      <c r="U139" s="156"/>
      <c r="V139" s="156"/>
      <c r="W139" s="79"/>
      <c r="X139" s="79"/>
      <c r="Y139" s="79"/>
      <c r="Z139" s="79"/>
      <c r="AA139" s="79"/>
      <c r="AB139" s="79"/>
    </row>
    <row r="140" spans="2:28" x14ac:dyDescent="0.55000000000000004">
      <c r="B140" s="79"/>
      <c r="C140" s="79"/>
      <c r="D140" s="79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6"/>
      <c r="R140" s="156"/>
      <c r="S140" s="156"/>
      <c r="T140" s="156"/>
      <c r="U140" s="156"/>
      <c r="V140" s="156"/>
      <c r="W140" s="79"/>
      <c r="X140" s="79"/>
      <c r="Y140" s="79"/>
      <c r="Z140" s="79"/>
      <c r="AA140" s="79"/>
      <c r="AB140" s="79"/>
    </row>
    <row r="141" spans="2:28" x14ac:dyDescent="0.55000000000000004">
      <c r="B141" s="79"/>
      <c r="C141" s="79"/>
      <c r="D141" s="79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6"/>
      <c r="R141" s="156"/>
      <c r="S141" s="156"/>
      <c r="T141" s="156"/>
      <c r="U141" s="156"/>
      <c r="V141" s="156"/>
      <c r="W141" s="79"/>
      <c r="X141" s="79"/>
      <c r="Y141" s="79"/>
      <c r="Z141" s="79"/>
      <c r="AA141" s="79"/>
      <c r="AB141" s="79"/>
    </row>
    <row r="142" spans="2:28" x14ac:dyDescent="0.55000000000000004">
      <c r="B142" s="79"/>
      <c r="C142" s="79"/>
      <c r="D142" s="79"/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6"/>
      <c r="R142" s="156"/>
      <c r="S142" s="156"/>
      <c r="T142" s="156"/>
      <c r="U142" s="156"/>
      <c r="V142" s="156"/>
      <c r="W142" s="79"/>
      <c r="X142" s="79"/>
      <c r="Y142" s="79"/>
      <c r="Z142" s="79"/>
      <c r="AA142" s="79"/>
      <c r="AB142" s="79"/>
    </row>
    <row r="143" spans="2:28" x14ac:dyDescent="0.55000000000000004">
      <c r="B143" s="79"/>
      <c r="C143" s="79"/>
      <c r="D143" s="79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6"/>
      <c r="R143" s="156"/>
      <c r="S143" s="156"/>
      <c r="T143" s="156"/>
      <c r="U143" s="156"/>
      <c r="V143" s="156"/>
      <c r="W143" s="79"/>
      <c r="X143" s="79"/>
      <c r="Y143" s="79"/>
      <c r="Z143" s="79"/>
      <c r="AA143" s="79"/>
      <c r="AB143" s="79"/>
    </row>
    <row r="144" spans="2:28" x14ac:dyDescent="0.55000000000000004">
      <c r="B144" s="79"/>
      <c r="C144" s="79"/>
      <c r="D144" s="79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6"/>
      <c r="R144" s="156"/>
      <c r="S144" s="156"/>
      <c r="T144" s="156"/>
      <c r="U144" s="156"/>
      <c r="V144" s="156"/>
      <c r="W144" s="79"/>
      <c r="X144" s="79"/>
      <c r="Y144" s="79"/>
      <c r="Z144" s="79"/>
      <c r="AA144" s="79"/>
      <c r="AB144" s="79"/>
    </row>
    <row r="145" spans="2:28" x14ac:dyDescent="0.55000000000000004">
      <c r="B145" s="79"/>
      <c r="C145" s="79"/>
      <c r="D145" s="79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6"/>
      <c r="R145" s="156"/>
      <c r="S145" s="156"/>
      <c r="T145" s="156"/>
      <c r="U145" s="156"/>
      <c r="V145" s="156"/>
      <c r="W145" s="79"/>
      <c r="X145" s="79"/>
      <c r="Y145" s="79"/>
      <c r="Z145" s="79"/>
      <c r="AA145" s="79"/>
      <c r="AB145" s="79"/>
    </row>
    <row r="146" spans="2:28" x14ac:dyDescent="0.55000000000000004">
      <c r="B146" s="79"/>
      <c r="C146" s="79"/>
      <c r="D146" s="79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6"/>
      <c r="R146" s="156"/>
      <c r="S146" s="156"/>
      <c r="T146" s="156"/>
      <c r="U146" s="156"/>
      <c r="V146" s="156"/>
      <c r="W146" s="79"/>
      <c r="X146" s="79"/>
      <c r="Y146" s="79"/>
      <c r="Z146" s="79"/>
      <c r="AA146" s="79"/>
      <c r="AB146" s="79"/>
    </row>
    <row r="147" spans="2:28" x14ac:dyDescent="0.55000000000000004">
      <c r="B147" s="79"/>
      <c r="C147" s="79"/>
      <c r="D147" s="79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6"/>
      <c r="R147" s="156"/>
      <c r="S147" s="156"/>
      <c r="T147" s="156"/>
      <c r="U147" s="156"/>
      <c r="V147" s="156"/>
      <c r="W147" s="79"/>
      <c r="X147" s="79"/>
      <c r="Y147" s="79"/>
      <c r="Z147" s="79"/>
      <c r="AA147" s="79"/>
      <c r="AB147" s="79"/>
    </row>
    <row r="148" spans="2:28" x14ac:dyDescent="0.55000000000000004">
      <c r="B148" s="79"/>
      <c r="C148" s="79"/>
      <c r="D148" s="79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6"/>
      <c r="R148" s="156"/>
      <c r="S148" s="156"/>
      <c r="T148" s="156"/>
      <c r="U148" s="156"/>
      <c r="V148" s="156"/>
      <c r="W148" s="79"/>
      <c r="X148" s="79"/>
      <c r="Y148" s="79"/>
      <c r="Z148" s="79"/>
      <c r="AA148" s="79"/>
      <c r="AB148" s="79"/>
    </row>
    <row r="149" spans="2:28" x14ac:dyDescent="0.55000000000000004">
      <c r="B149" s="79"/>
      <c r="C149" s="79"/>
      <c r="D149" s="79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6"/>
      <c r="R149" s="156"/>
      <c r="S149" s="156"/>
      <c r="T149" s="156"/>
      <c r="U149" s="156"/>
      <c r="V149" s="156"/>
      <c r="W149" s="79"/>
      <c r="X149" s="79"/>
      <c r="Y149" s="79"/>
      <c r="Z149" s="79"/>
      <c r="AA149" s="79"/>
      <c r="AB149" s="79"/>
    </row>
    <row r="150" spans="2:28" x14ac:dyDescent="0.55000000000000004">
      <c r="B150" s="79"/>
      <c r="C150" s="79"/>
      <c r="D150" s="79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6"/>
      <c r="R150" s="156"/>
      <c r="S150" s="156"/>
      <c r="T150" s="156"/>
      <c r="U150" s="156"/>
      <c r="V150" s="156"/>
      <c r="W150" s="79"/>
      <c r="X150" s="79"/>
      <c r="Y150" s="79"/>
      <c r="Z150" s="79"/>
      <c r="AA150" s="79"/>
      <c r="AB150" s="79"/>
    </row>
    <row r="151" spans="2:28" x14ac:dyDescent="0.55000000000000004">
      <c r="B151" s="79"/>
      <c r="C151" s="79"/>
      <c r="D151" s="79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6"/>
      <c r="R151" s="156"/>
      <c r="S151" s="156"/>
      <c r="T151" s="156"/>
      <c r="U151" s="156"/>
      <c r="V151" s="156"/>
      <c r="W151" s="79"/>
      <c r="X151" s="79"/>
      <c r="Y151" s="79"/>
      <c r="Z151" s="79"/>
      <c r="AA151" s="79"/>
      <c r="AB151" s="79"/>
    </row>
    <row r="152" spans="2:28" x14ac:dyDescent="0.55000000000000004">
      <c r="B152" s="79"/>
      <c r="C152" s="79"/>
      <c r="D152" s="79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6"/>
      <c r="R152" s="156"/>
      <c r="S152" s="156"/>
      <c r="T152" s="156"/>
      <c r="U152" s="156"/>
      <c r="V152" s="156"/>
      <c r="W152" s="79"/>
      <c r="X152" s="79"/>
      <c r="Y152" s="79"/>
      <c r="Z152" s="79"/>
      <c r="AA152" s="79"/>
      <c r="AB152" s="79"/>
    </row>
    <row r="153" spans="2:28" x14ac:dyDescent="0.55000000000000004">
      <c r="B153" s="79"/>
      <c r="C153" s="79"/>
      <c r="D153" s="79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6"/>
      <c r="R153" s="156"/>
      <c r="S153" s="156"/>
      <c r="T153" s="156"/>
      <c r="U153" s="156"/>
      <c r="V153" s="156"/>
      <c r="W153" s="79"/>
      <c r="X153" s="79"/>
      <c r="Y153" s="79"/>
      <c r="Z153" s="79"/>
      <c r="AA153" s="79"/>
      <c r="AB153" s="79"/>
    </row>
    <row r="154" spans="2:28" x14ac:dyDescent="0.55000000000000004">
      <c r="B154" s="79"/>
      <c r="C154" s="79"/>
      <c r="D154" s="79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6"/>
      <c r="R154" s="156"/>
      <c r="S154" s="156"/>
      <c r="T154" s="156"/>
      <c r="U154" s="156"/>
      <c r="V154" s="156"/>
      <c r="W154" s="79"/>
      <c r="X154" s="79"/>
      <c r="Y154" s="79"/>
      <c r="Z154" s="79"/>
      <c r="AA154" s="79"/>
      <c r="AB154" s="79"/>
    </row>
    <row r="155" spans="2:28" x14ac:dyDescent="0.55000000000000004">
      <c r="B155" s="79"/>
      <c r="C155" s="79"/>
      <c r="D155" s="79"/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6"/>
      <c r="R155" s="156"/>
      <c r="S155" s="156"/>
      <c r="T155" s="156"/>
      <c r="U155" s="156"/>
      <c r="V155" s="156"/>
      <c r="W155" s="79"/>
      <c r="X155" s="79"/>
      <c r="Y155" s="79"/>
      <c r="Z155" s="79"/>
      <c r="AA155" s="79"/>
      <c r="AB155" s="79"/>
    </row>
    <row r="156" spans="2:28" x14ac:dyDescent="0.55000000000000004">
      <c r="B156" s="79"/>
      <c r="C156" s="79"/>
      <c r="D156" s="79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6"/>
      <c r="R156" s="156"/>
      <c r="S156" s="156"/>
      <c r="T156" s="156"/>
      <c r="U156" s="156"/>
      <c r="V156" s="156"/>
      <c r="W156" s="79"/>
      <c r="X156" s="79"/>
      <c r="Y156" s="79"/>
      <c r="Z156" s="79"/>
      <c r="AA156" s="79"/>
      <c r="AB156" s="79"/>
    </row>
    <row r="157" spans="2:28" x14ac:dyDescent="0.55000000000000004">
      <c r="B157" s="79"/>
      <c r="C157" s="79"/>
      <c r="D157" s="79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6"/>
      <c r="R157" s="156"/>
      <c r="S157" s="156"/>
      <c r="T157" s="156"/>
      <c r="U157" s="156"/>
      <c r="V157" s="156"/>
      <c r="W157" s="79"/>
      <c r="X157" s="79"/>
      <c r="Y157" s="79"/>
      <c r="Z157" s="79"/>
      <c r="AA157" s="79"/>
      <c r="AB157" s="79"/>
    </row>
    <row r="158" spans="2:28" x14ac:dyDescent="0.55000000000000004">
      <c r="B158" s="79"/>
      <c r="C158" s="79"/>
      <c r="D158" s="79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6"/>
      <c r="R158" s="156"/>
      <c r="S158" s="156"/>
      <c r="T158" s="156"/>
      <c r="U158" s="156"/>
      <c r="V158" s="156"/>
      <c r="W158" s="79"/>
      <c r="X158" s="79"/>
      <c r="Y158" s="79"/>
      <c r="Z158" s="79"/>
      <c r="AA158" s="79"/>
      <c r="AB158" s="79"/>
    </row>
    <row r="159" spans="2:28" x14ac:dyDescent="0.55000000000000004">
      <c r="B159" s="79"/>
      <c r="C159" s="79"/>
      <c r="D159" s="79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6"/>
      <c r="R159" s="156"/>
      <c r="S159" s="156"/>
      <c r="T159" s="156"/>
      <c r="U159" s="156"/>
      <c r="V159" s="156"/>
      <c r="W159" s="79"/>
      <c r="X159" s="79"/>
      <c r="Y159" s="79"/>
      <c r="Z159" s="79"/>
      <c r="AA159" s="79"/>
      <c r="AB159" s="79"/>
    </row>
    <row r="160" spans="2:28" x14ac:dyDescent="0.55000000000000004">
      <c r="B160" s="79"/>
      <c r="C160" s="79"/>
      <c r="D160" s="79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6"/>
      <c r="R160" s="156"/>
      <c r="S160" s="156"/>
      <c r="T160" s="156"/>
      <c r="U160" s="156"/>
      <c r="V160" s="156"/>
      <c r="W160" s="79"/>
      <c r="X160" s="79"/>
      <c r="Y160" s="79"/>
      <c r="Z160" s="79"/>
      <c r="AA160" s="79"/>
      <c r="AB160" s="79"/>
    </row>
    <row r="161" spans="2:28" x14ac:dyDescent="0.55000000000000004">
      <c r="B161" s="79"/>
      <c r="C161" s="79"/>
      <c r="D161" s="79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56"/>
      <c r="R161" s="156"/>
      <c r="S161" s="156"/>
      <c r="T161" s="156"/>
      <c r="U161" s="156"/>
      <c r="V161" s="156"/>
      <c r="W161" s="79"/>
      <c r="X161" s="79"/>
      <c r="Y161" s="79"/>
      <c r="Z161" s="79"/>
      <c r="AA161" s="79"/>
      <c r="AB161" s="79"/>
    </row>
    <row r="162" spans="2:28" x14ac:dyDescent="0.55000000000000004">
      <c r="B162" s="79"/>
      <c r="C162" s="79"/>
      <c r="D162" s="79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6"/>
      <c r="R162" s="156"/>
      <c r="S162" s="156"/>
      <c r="T162" s="156"/>
      <c r="U162" s="156"/>
      <c r="V162" s="156"/>
      <c r="W162" s="79"/>
      <c r="X162" s="79"/>
      <c r="Y162" s="79"/>
      <c r="Z162" s="79"/>
      <c r="AA162" s="79"/>
      <c r="AB162" s="79"/>
    </row>
    <row r="163" spans="2:28" x14ac:dyDescent="0.55000000000000004">
      <c r="B163" s="79"/>
      <c r="C163" s="79"/>
      <c r="D163" s="79"/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56"/>
      <c r="R163" s="156"/>
      <c r="S163" s="156"/>
      <c r="T163" s="156"/>
      <c r="U163" s="156"/>
      <c r="V163" s="156"/>
      <c r="W163" s="79"/>
      <c r="X163" s="79"/>
      <c r="Y163" s="79"/>
      <c r="Z163" s="79"/>
      <c r="AA163" s="79"/>
      <c r="AB163" s="79"/>
    </row>
    <row r="164" spans="2:28" x14ac:dyDescent="0.55000000000000004">
      <c r="B164" s="79"/>
      <c r="C164" s="79"/>
      <c r="D164" s="79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6"/>
      <c r="R164" s="156"/>
      <c r="S164" s="156"/>
      <c r="T164" s="156"/>
      <c r="U164" s="156"/>
      <c r="V164" s="156"/>
      <c r="W164" s="79"/>
      <c r="X164" s="79"/>
      <c r="Y164" s="79"/>
      <c r="Z164" s="79"/>
      <c r="AA164" s="79"/>
      <c r="AB164" s="79"/>
    </row>
    <row r="165" spans="2:28" x14ac:dyDescent="0.55000000000000004">
      <c r="B165" s="79"/>
      <c r="C165" s="79"/>
      <c r="D165" s="79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6"/>
      <c r="R165" s="156"/>
      <c r="S165" s="156"/>
      <c r="T165" s="156"/>
      <c r="U165" s="156"/>
      <c r="V165" s="156"/>
      <c r="W165" s="79"/>
      <c r="X165" s="79"/>
      <c r="Y165" s="79"/>
      <c r="Z165" s="79"/>
      <c r="AA165" s="79"/>
      <c r="AB165" s="79"/>
    </row>
    <row r="166" spans="2:28" x14ac:dyDescent="0.55000000000000004">
      <c r="B166" s="79"/>
      <c r="C166" s="79"/>
      <c r="D166" s="79"/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  <c r="O166" s="155"/>
      <c r="P166" s="155"/>
      <c r="Q166" s="156"/>
      <c r="R166" s="156"/>
      <c r="S166" s="156"/>
      <c r="T166" s="156"/>
      <c r="U166" s="156"/>
      <c r="V166" s="156"/>
      <c r="W166" s="79"/>
      <c r="X166" s="79"/>
      <c r="Y166" s="79"/>
      <c r="Z166" s="79"/>
      <c r="AA166" s="79"/>
      <c r="AB166" s="79"/>
    </row>
    <row r="167" spans="2:28" x14ac:dyDescent="0.55000000000000004">
      <c r="B167" s="79"/>
      <c r="C167" s="79"/>
      <c r="D167" s="79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6"/>
      <c r="R167" s="156"/>
      <c r="S167" s="156"/>
      <c r="T167" s="156"/>
      <c r="U167" s="156"/>
      <c r="V167" s="156"/>
      <c r="W167" s="79"/>
      <c r="X167" s="79"/>
      <c r="Y167" s="79"/>
      <c r="Z167" s="79"/>
      <c r="AA167" s="79"/>
      <c r="AB167" s="79"/>
    </row>
    <row r="168" spans="2:28" x14ac:dyDescent="0.55000000000000004">
      <c r="B168" s="79"/>
      <c r="C168" s="79"/>
      <c r="D168" s="79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6"/>
      <c r="R168" s="156"/>
      <c r="S168" s="156"/>
      <c r="T168" s="156"/>
      <c r="U168" s="156"/>
      <c r="V168" s="156"/>
      <c r="W168" s="79"/>
      <c r="X168" s="79"/>
      <c r="Y168" s="79"/>
      <c r="Z168" s="79"/>
      <c r="AA168" s="79"/>
      <c r="AB168" s="79"/>
    </row>
    <row r="169" spans="2:28" x14ac:dyDescent="0.55000000000000004">
      <c r="B169" s="79"/>
      <c r="C169" s="79"/>
      <c r="D169" s="79"/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  <c r="Q169" s="156"/>
      <c r="R169" s="156"/>
      <c r="S169" s="156"/>
      <c r="T169" s="156"/>
      <c r="U169" s="156"/>
      <c r="V169" s="156"/>
      <c r="W169" s="79"/>
      <c r="X169" s="79"/>
      <c r="Y169" s="79"/>
      <c r="Z169" s="79"/>
      <c r="AA169" s="79"/>
      <c r="AB169" s="79"/>
    </row>
    <row r="170" spans="2:28" x14ac:dyDescent="0.55000000000000004">
      <c r="B170" s="79"/>
      <c r="C170" s="79"/>
      <c r="D170" s="79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56"/>
      <c r="R170" s="156"/>
      <c r="S170" s="156"/>
      <c r="T170" s="156"/>
      <c r="U170" s="156"/>
      <c r="V170" s="156"/>
      <c r="W170" s="79"/>
      <c r="X170" s="79"/>
      <c r="Y170" s="79"/>
      <c r="Z170" s="79"/>
      <c r="AA170" s="79"/>
      <c r="AB170" s="79"/>
    </row>
    <row r="171" spans="2:28" x14ac:dyDescent="0.55000000000000004">
      <c r="B171" s="79"/>
      <c r="C171" s="79"/>
      <c r="D171" s="79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6"/>
      <c r="R171" s="156"/>
      <c r="S171" s="156"/>
      <c r="T171" s="156"/>
      <c r="U171" s="156"/>
      <c r="V171" s="156"/>
      <c r="W171" s="79"/>
      <c r="X171" s="79"/>
      <c r="Y171" s="79"/>
      <c r="Z171" s="79"/>
      <c r="AA171" s="79"/>
      <c r="AB171" s="79"/>
    </row>
    <row r="172" spans="2:28" x14ac:dyDescent="0.55000000000000004">
      <c r="B172" s="79"/>
      <c r="C172" s="79"/>
      <c r="D172" s="79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6"/>
      <c r="R172" s="156"/>
      <c r="S172" s="156"/>
      <c r="T172" s="156"/>
      <c r="U172" s="156"/>
      <c r="V172" s="156"/>
      <c r="W172" s="79"/>
      <c r="X172" s="79"/>
      <c r="Y172" s="79"/>
      <c r="Z172" s="79"/>
      <c r="AA172" s="79"/>
      <c r="AB172" s="79"/>
    </row>
    <row r="173" spans="2:28" x14ac:dyDescent="0.55000000000000004">
      <c r="B173" s="79"/>
      <c r="C173" s="79"/>
      <c r="D173" s="79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6"/>
      <c r="R173" s="156"/>
      <c r="S173" s="156"/>
      <c r="T173" s="156"/>
      <c r="U173" s="156"/>
      <c r="V173" s="156"/>
      <c r="W173" s="79"/>
      <c r="X173" s="79"/>
      <c r="Y173" s="79"/>
      <c r="Z173" s="79"/>
      <c r="AA173" s="79"/>
      <c r="AB173" s="79"/>
    </row>
    <row r="174" spans="2:28" x14ac:dyDescent="0.55000000000000004">
      <c r="B174" s="79"/>
      <c r="C174" s="79"/>
      <c r="D174" s="79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6"/>
      <c r="R174" s="156"/>
      <c r="S174" s="156"/>
      <c r="T174" s="156"/>
      <c r="U174" s="156"/>
      <c r="V174" s="156"/>
      <c r="W174" s="79"/>
      <c r="X174" s="79"/>
      <c r="Y174" s="79"/>
      <c r="Z174" s="79"/>
      <c r="AA174" s="79"/>
      <c r="AB174" s="79"/>
    </row>
    <row r="175" spans="2:28" x14ac:dyDescent="0.55000000000000004">
      <c r="B175" s="79"/>
      <c r="C175" s="79"/>
      <c r="D175" s="79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6"/>
      <c r="R175" s="156"/>
      <c r="S175" s="156"/>
      <c r="T175" s="156"/>
      <c r="U175" s="156"/>
      <c r="V175" s="156"/>
      <c r="W175" s="79"/>
      <c r="X175" s="79"/>
      <c r="Y175" s="79"/>
      <c r="Z175" s="79"/>
      <c r="AA175" s="79"/>
      <c r="AB175" s="79"/>
    </row>
    <row r="176" spans="2:28" x14ac:dyDescent="0.55000000000000004">
      <c r="B176" s="79"/>
      <c r="C176" s="79"/>
      <c r="D176" s="79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6"/>
      <c r="R176" s="156"/>
      <c r="S176" s="156"/>
      <c r="T176" s="156"/>
      <c r="U176" s="156"/>
      <c r="V176" s="156"/>
      <c r="W176" s="79"/>
      <c r="X176" s="79"/>
      <c r="Y176" s="79"/>
      <c r="Z176" s="79"/>
      <c r="AA176" s="79"/>
      <c r="AB176" s="79"/>
    </row>
    <row r="177" spans="2:28" x14ac:dyDescent="0.55000000000000004">
      <c r="B177" s="79"/>
      <c r="C177" s="79"/>
      <c r="D177" s="79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6"/>
      <c r="R177" s="156"/>
      <c r="S177" s="156"/>
      <c r="T177" s="156"/>
      <c r="U177" s="156"/>
      <c r="V177" s="156"/>
      <c r="W177" s="79"/>
      <c r="X177" s="79"/>
      <c r="Y177" s="79"/>
      <c r="Z177" s="79"/>
      <c r="AA177" s="79"/>
      <c r="AB177" s="79"/>
    </row>
    <row r="178" spans="2:28" x14ac:dyDescent="0.55000000000000004">
      <c r="B178" s="79"/>
      <c r="C178" s="79"/>
      <c r="D178" s="79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6"/>
      <c r="R178" s="156"/>
      <c r="S178" s="156"/>
      <c r="T178" s="156"/>
      <c r="U178" s="156"/>
      <c r="V178" s="156"/>
      <c r="W178" s="79"/>
      <c r="X178" s="79"/>
      <c r="Y178" s="79"/>
      <c r="Z178" s="79"/>
      <c r="AA178" s="79"/>
      <c r="AB178" s="79"/>
    </row>
    <row r="179" spans="2:28" x14ac:dyDescent="0.55000000000000004">
      <c r="B179" s="79"/>
      <c r="C179" s="79"/>
      <c r="D179" s="79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6"/>
      <c r="R179" s="156"/>
      <c r="S179" s="156"/>
      <c r="T179" s="156"/>
      <c r="U179" s="156"/>
      <c r="V179" s="156"/>
      <c r="W179" s="79"/>
      <c r="X179" s="79"/>
      <c r="Y179" s="79"/>
      <c r="Z179" s="79"/>
      <c r="AA179" s="79"/>
      <c r="AB179" s="79"/>
    </row>
    <row r="180" spans="2:28" x14ac:dyDescent="0.55000000000000004">
      <c r="B180" s="79"/>
      <c r="C180" s="79"/>
      <c r="D180" s="79"/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6"/>
      <c r="R180" s="156"/>
      <c r="S180" s="156"/>
      <c r="T180" s="156"/>
      <c r="U180" s="156"/>
      <c r="V180" s="156"/>
      <c r="W180" s="79"/>
      <c r="X180" s="79"/>
      <c r="Y180" s="79"/>
      <c r="Z180" s="79"/>
      <c r="AA180" s="79"/>
      <c r="AB180" s="79"/>
    </row>
    <row r="181" spans="2:28" x14ac:dyDescent="0.55000000000000004">
      <c r="B181" s="79"/>
      <c r="C181" s="79"/>
      <c r="D181" s="79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6"/>
      <c r="R181" s="156"/>
      <c r="S181" s="156"/>
      <c r="T181" s="156"/>
      <c r="U181" s="156"/>
      <c r="V181" s="156"/>
      <c r="W181" s="79"/>
      <c r="X181" s="79"/>
      <c r="Y181" s="79"/>
      <c r="Z181" s="79"/>
      <c r="AA181" s="79"/>
      <c r="AB181" s="79"/>
    </row>
    <row r="182" spans="2:28" x14ac:dyDescent="0.55000000000000004">
      <c r="B182" s="79"/>
      <c r="C182" s="79"/>
      <c r="D182" s="79"/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6"/>
      <c r="R182" s="156"/>
      <c r="S182" s="156"/>
      <c r="T182" s="156"/>
      <c r="U182" s="156"/>
      <c r="V182" s="156"/>
      <c r="W182" s="79"/>
      <c r="X182" s="79"/>
      <c r="Y182" s="79"/>
      <c r="Z182" s="79"/>
      <c r="AA182" s="79"/>
      <c r="AB182" s="79"/>
    </row>
    <row r="183" spans="2:28" x14ac:dyDescent="0.55000000000000004">
      <c r="B183" s="79"/>
      <c r="C183" s="79"/>
      <c r="D183" s="79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6"/>
      <c r="R183" s="156"/>
      <c r="S183" s="156"/>
      <c r="T183" s="156"/>
      <c r="U183" s="156"/>
      <c r="V183" s="156"/>
      <c r="W183" s="79"/>
      <c r="X183" s="79"/>
      <c r="Y183" s="79"/>
      <c r="Z183" s="79"/>
      <c r="AA183" s="79"/>
      <c r="AB183" s="79"/>
    </row>
    <row r="184" spans="2:28" x14ac:dyDescent="0.55000000000000004">
      <c r="B184" s="79"/>
      <c r="C184" s="79"/>
      <c r="D184" s="79"/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6"/>
      <c r="R184" s="156"/>
      <c r="S184" s="156"/>
      <c r="T184" s="156"/>
      <c r="U184" s="156"/>
      <c r="V184" s="156"/>
      <c r="W184" s="79"/>
      <c r="X184" s="79"/>
      <c r="Y184" s="79"/>
      <c r="Z184" s="79"/>
      <c r="AA184" s="79"/>
      <c r="AB184" s="79"/>
    </row>
    <row r="185" spans="2:28" x14ac:dyDescent="0.55000000000000004">
      <c r="B185" s="79"/>
      <c r="C185" s="79"/>
      <c r="D185" s="79"/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56"/>
      <c r="R185" s="156"/>
      <c r="S185" s="156"/>
      <c r="T185" s="156"/>
      <c r="U185" s="156"/>
      <c r="V185" s="156"/>
      <c r="W185" s="79"/>
      <c r="X185" s="79"/>
      <c r="Y185" s="79"/>
      <c r="Z185" s="79"/>
      <c r="AA185" s="79"/>
      <c r="AB185" s="79"/>
    </row>
    <row r="186" spans="2:28" x14ac:dyDescent="0.55000000000000004">
      <c r="B186" s="79"/>
      <c r="C186" s="79"/>
      <c r="D186" s="79"/>
      <c r="E186" s="155"/>
      <c r="F186" s="155"/>
      <c r="G186" s="155"/>
      <c r="H186" s="155"/>
      <c r="I186" s="155"/>
      <c r="J186" s="155"/>
      <c r="K186" s="155"/>
      <c r="L186" s="155"/>
      <c r="M186" s="155"/>
      <c r="N186" s="155"/>
      <c r="O186" s="155"/>
      <c r="P186" s="155"/>
      <c r="Q186" s="156"/>
      <c r="R186" s="156"/>
      <c r="S186" s="156"/>
      <c r="T186" s="156"/>
      <c r="U186" s="156"/>
      <c r="V186" s="156"/>
      <c r="W186" s="79"/>
      <c r="X186" s="79"/>
      <c r="Y186" s="79"/>
      <c r="Z186" s="79"/>
      <c r="AA186" s="79"/>
      <c r="AB186" s="79"/>
    </row>
    <row r="187" spans="2:28" x14ac:dyDescent="0.55000000000000004">
      <c r="B187" s="79"/>
      <c r="C187" s="79"/>
      <c r="D187" s="79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56"/>
      <c r="R187" s="156"/>
      <c r="S187" s="156"/>
      <c r="T187" s="156"/>
      <c r="U187" s="156"/>
      <c r="V187" s="156"/>
      <c r="W187" s="79"/>
      <c r="X187" s="79"/>
      <c r="Y187" s="79"/>
      <c r="Z187" s="79"/>
      <c r="AA187" s="79"/>
      <c r="AB187" s="79"/>
    </row>
    <row r="188" spans="2:28" x14ac:dyDescent="0.55000000000000004">
      <c r="B188" s="79"/>
      <c r="C188" s="79"/>
      <c r="D188" s="79"/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6"/>
      <c r="R188" s="156"/>
      <c r="S188" s="156"/>
      <c r="T188" s="156"/>
      <c r="U188" s="156"/>
      <c r="V188" s="156"/>
      <c r="W188" s="79"/>
      <c r="X188" s="79"/>
      <c r="Y188" s="79"/>
      <c r="Z188" s="79"/>
      <c r="AA188" s="79"/>
      <c r="AB188" s="79"/>
    </row>
    <row r="189" spans="2:28" x14ac:dyDescent="0.55000000000000004">
      <c r="B189" s="79"/>
      <c r="C189" s="79"/>
      <c r="D189" s="79"/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6"/>
      <c r="R189" s="156"/>
      <c r="S189" s="156"/>
      <c r="T189" s="156"/>
      <c r="U189" s="156"/>
      <c r="V189" s="156"/>
      <c r="W189" s="79"/>
      <c r="X189" s="79"/>
      <c r="Y189" s="79"/>
      <c r="Z189" s="79"/>
      <c r="AA189" s="79"/>
      <c r="AB189" s="79"/>
    </row>
    <row r="190" spans="2:28" x14ac:dyDescent="0.55000000000000004">
      <c r="B190" s="79"/>
      <c r="C190" s="79"/>
      <c r="D190" s="79"/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6"/>
      <c r="R190" s="156"/>
      <c r="S190" s="156"/>
      <c r="T190" s="156"/>
      <c r="U190" s="156"/>
      <c r="V190" s="156"/>
      <c r="W190" s="79"/>
      <c r="X190" s="79"/>
      <c r="Y190" s="79"/>
      <c r="Z190" s="79"/>
      <c r="AA190" s="79"/>
      <c r="AB190" s="79"/>
    </row>
    <row r="191" spans="2:28" x14ac:dyDescent="0.55000000000000004">
      <c r="B191" s="79"/>
      <c r="C191" s="79"/>
      <c r="D191" s="79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6"/>
      <c r="R191" s="156"/>
      <c r="S191" s="156"/>
      <c r="T191" s="156"/>
      <c r="U191" s="156"/>
      <c r="V191" s="156"/>
      <c r="W191" s="79"/>
      <c r="X191" s="79"/>
      <c r="Y191" s="79"/>
      <c r="Z191" s="79"/>
      <c r="AA191" s="79"/>
      <c r="AB191" s="79"/>
    </row>
    <row r="192" spans="2:28" x14ac:dyDescent="0.55000000000000004">
      <c r="B192" s="79"/>
      <c r="C192" s="79"/>
      <c r="D192" s="79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6"/>
      <c r="R192" s="156"/>
      <c r="S192" s="156"/>
      <c r="T192" s="156"/>
      <c r="U192" s="156"/>
      <c r="V192" s="156"/>
      <c r="W192" s="79"/>
      <c r="X192" s="79"/>
      <c r="Y192" s="79"/>
      <c r="Z192" s="79"/>
      <c r="AA192" s="79"/>
      <c r="AB192" s="79"/>
    </row>
    <row r="193" spans="2:28" x14ac:dyDescent="0.55000000000000004">
      <c r="B193" s="79"/>
      <c r="C193" s="79"/>
      <c r="D193" s="79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6"/>
      <c r="R193" s="156"/>
      <c r="S193" s="156"/>
      <c r="T193" s="156"/>
      <c r="U193" s="156"/>
      <c r="V193" s="156"/>
      <c r="W193" s="79"/>
      <c r="X193" s="79"/>
      <c r="Y193" s="79"/>
      <c r="Z193" s="79"/>
      <c r="AA193" s="79"/>
      <c r="AB193" s="79"/>
    </row>
    <row r="194" spans="2:28" x14ac:dyDescent="0.55000000000000004">
      <c r="B194" s="79"/>
      <c r="C194" s="79"/>
      <c r="D194" s="79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6"/>
      <c r="R194" s="156"/>
      <c r="S194" s="156"/>
      <c r="T194" s="156"/>
      <c r="U194" s="156"/>
      <c r="V194" s="156"/>
      <c r="W194" s="79"/>
      <c r="X194" s="79"/>
      <c r="Y194" s="79"/>
      <c r="Z194" s="79"/>
      <c r="AA194" s="79"/>
      <c r="AB194" s="79"/>
    </row>
    <row r="195" spans="2:28" x14ac:dyDescent="0.55000000000000004">
      <c r="B195" s="79"/>
      <c r="C195" s="79"/>
      <c r="D195" s="79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6"/>
      <c r="R195" s="156"/>
      <c r="S195" s="156"/>
      <c r="T195" s="156"/>
      <c r="U195" s="156"/>
      <c r="V195" s="156"/>
      <c r="W195" s="79"/>
      <c r="X195" s="79"/>
      <c r="Y195" s="79"/>
      <c r="Z195" s="79"/>
      <c r="AA195" s="79"/>
      <c r="AB195" s="79"/>
    </row>
    <row r="196" spans="2:28" x14ac:dyDescent="0.55000000000000004">
      <c r="B196" s="79"/>
      <c r="C196" s="79"/>
      <c r="D196" s="79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6"/>
      <c r="R196" s="156"/>
      <c r="S196" s="156"/>
      <c r="T196" s="156"/>
      <c r="U196" s="156"/>
      <c r="V196" s="156"/>
      <c r="W196" s="79"/>
      <c r="X196" s="79"/>
      <c r="Y196" s="79"/>
      <c r="Z196" s="79"/>
      <c r="AA196" s="79"/>
      <c r="AB196" s="79"/>
    </row>
    <row r="197" spans="2:28" x14ac:dyDescent="0.55000000000000004">
      <c r="B197" s="79"/>
      <c r="C197" s="79"/>
      <c r="D197" s="79"/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6"/>
      <c r="R197" s="156"/>
      <c r="S197" s="156"/>
      <c r="T197" s="156"/>
      <c r="U197" s="156"/>
      <c r="V197" s="156"/>
      <c r="W197" s="79"/>
      <c r="X197" s="79"/>
      <c r="Y197" s="79"/>
      <c r="Z197" s="79"/>
      <c r="AA197" s="79"/>
      <c r="AB197" s="79"/>
    </row>
    <row r="198" spans="2:28" x14ac:dyDescent="0.55000000000000004">
      <c r="B198" s="79"/>
      <c r="C198" s="79"/>
      <c r="D198" s="79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6"/>
      <c r="R198" s="156"/>
      <c r="S198" s="156"/>
      <c r="T198" s="156"/>
      <c r="U198" s="156"/>
      <c r="V198" s="156"/>
      <c r="W198" s="79"/>
      <c r="X198" s="79"/>
      <c r="Y198" s="79"/>
      <c r="Z198" s="79"/>
      <c r="AA198" s="79"/>
      <c r="AB198" s="79"/>
    </row>
    <row r="199" spans="2:28" x14ac:dyDescent="0.55000000000000004">
      <c r="B199" s="79"/>
      <c r="C199" s="79"/>
      <c r="D199" s="79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6"/>
      <c r="R199" s="156"/>
      <c r="S199" s="156"/>
      <c r="T199" s="156"/>
      <c r="U199" s="156"/>
      <c r="V199" s="156"/>
      <c r="W199" s="79"/>
      <c r="X199" s="79"/>
      <c r="Y199" s="79"/>
      <c r="Z199" s="79"/>
      <c r="AA199" s="79"/>
      <c r="AB199" s="79"/>
    </row>
    <row r="200" spans="2:28" x14ac:dyDescent="0.55000000000000004">
      <c r="B200" s="79"/>
      <c r="C200" s="79"/>
      <c r="D200" s="79"/>
      <c r="E200" s="155"/>
      <c r="F200" s="155"/>
      <c r="G200" s="155"/>
      <c r="H200" s="155"/>
      <c r="I200" s="155"/>
      <c r="J200" s="155"/>
      <c r="K200" s="155"/>
      <c r="L200" s="155"/>
      <c r="M200" s="155"/>
      <c r="N200" s="155"/>
      <c r="O200" s="155"/>
      <c r="P200" s="155"/>
      <c r="Q200" s="156"/>
      <c r="R200" s="156"/>
      <c r="S200" s="156"/>
      <c r="T200" s="156"/>
      <c r="U200" s="156"/>
      <c r="V200" s="156"/>
      <c r="W200" s="79"/>
      <c r="X200" s="79"/>
      <c r="Y200" s="79"/>
      <c r="Z200" s="79"/>
      <c r="AA200" s="79"/>
      <c r="AB200" s="79"/>
    </row>
    <row r="201" spans="2:28" x14ac:dyDescent="0.55000000000000004">
      <c r="B201" s="79"/>
      <c r="C201" s="79"/>
      <c r="D201" s="79"/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/>
      <c r="Q201" s="156"/>
      <c r="R201" s="156"/>
      <c r="S201" s="156"/>
      <c r="T201" s="156"/>
      <c r="U201" s="156"/>
      <c r="V201" s="156"/>
      <c r="W201" s="79"/>
      <c r="X201" s="79"/>
      <c r="Y201" s="79"/>
      <c r="Z201" s="79"/>
      <c r="AA201" s="79"/>
      <c r="AB201" s="79"/>
    </row>
    <row r="202" spans="2:28" x14ac:dyDescent="0.55000000000000004">
      <c r="B202" s="79"/>
      <c r="C202" s="79"/>
      <c r="D202" s="79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56"/>
      <c r="R202" s="156"/>
      <c r="S202" s="156"/>
      <c r="T202" s="156"/>
      <c r="U202" s="156"/>
      <c r="V202" s="156"/>
      <c r="W202" s="79"/>
      <c r="X202" s="79"/>
      <c r="Y202" s="79"/>
      <c r="Z202" s="79"/>
      <c r="AA202" s="79"/>
      <c r="AB202" s="79"/>
    </row>
    <row r="203" spans="2:28" x14ac:dyDescent="0.55000000000000004">
      <c r="B203" s="79"/>
      <c r="C203" s="79"/>
      <c r="D203" s="79"/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6"/>
      <c r="R203" s="156"/>
      <c r="S203" s="156"/>
      <c r="T203" s="156"/>
      <c r="U203" s="156"/>
      <c r="V203" s="156"/>
      <c r="W203" s="79"/>
      <c r="X203" s="79"/>
      <c r="Y203" s="79"/>
      <c r="Z203" s="79"/>
      <c r="AA203" s="79"/>
      <c r="AB203" s="79"/>
    </row>
    <row r="204" spans="2:28" x14ac:dyDescent="0.55000000000000004">
      <c r="B204" s="79"/>
      <c r="C204" s="79"/>
      <c r="D204" s="79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6"/>
      <c r="R204" s="156"/>
      <c r="S204" s="156"/>
      <c r="T204" s="156"/>
      <c r="U204" s="156"/>
      <c r="V204" s="156"/>
      <c r="W204" s="79"/>
      <c r="X204" s="79"/>
      <c r="Y204" s="79"/>
      <c r="Z204" s="79"/>
      <c r="AA204" s="79"/>
      <c r="AB204" s="79"/>
    </row>
    <row r="205" spans="2:28" x14ac:dyDescent="0.55000000000000004">
      <c r="B205" s="79"/>
      <c r="C205" s="79"/>
      <c r="D205" s="79"/>
      <c r="E205" s="155"/>
      <c r="F205" s="155"/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56"/>
      <c r="R205" s="156"/>
      <c r="S205" s="156"/>
      <c r="T205" s="156"/>
      <c r="U205" s="156"/>
      <c r="V205" s="156"/>
      <c r="W205" s="79"/>
      <c r="X205" s="79"/>
      <c r="Y205" s="79"/>
      <c r="Z205" s="79"/>
      <c r="AA205" s="79"/>
      <c r="AB205" s="79"/>
    </row>
    <row r="206" spans="2:28" x14ac:dyDescent="0.55000000000000004">
      <c r="B206" s="79"/>
      <c r="C206" s="79"/>
      <c r="D206" s="79"/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156"/>
      <c r="R206" s="156"/>
      <c r="S206" s="156"/>
      <c r="T206" s="156"/>
      <c r="U206" s="156"/>
      <c r="V206" s="156"/>
      <c r="W206" s="79"/>
      <c r="X206" s="79"/>
      <c r="Y206" s="79"/>
      <c r="Z206" s="79"/>
      <c r="AA206" s="79"/>
      <c r="AB206" s="79"/>
    </row>
    <row r="207" spans="2:28" x14ac:dyDescent="0.55000000000000004">
      <c r="B207" s="79"/>
      <c r="C207" s="79"/>
      <c r="D207" s="79"/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  <c r="O207" s="155"/>
      <c r="P207" s="155"/>
      <c r="Q207" s="156"/>
      <c r="R207" s="156"/>
      <c r="S207" s="156"/>
      <c r="T207" s="156"/>
      <c r="U207" s="156"/>
      <c r="V207" s="156"/>
      <c r="W207" s="79"/>
      <c r="X207" s="79"/>
      <c r="Y207" s="79"/>
      <c r="Z207" s="79"/>
      <c r="AA207" s="79"/>
      <c r="AB207" s="79"/>
    </row>
    <row r="208" spans="2:28" x14ac:dyDescent="0.55000000000000004">
      <c r="B208" s="79"/>
      <c r="C208" s="79"/>
      <c r="D208" s="79"/>
      <c r="E208" s="155"/>
      <c r="F208" s="155"/>
      <c r="G208" s="155"/>
      <c r="H208" s="155"/>
      <c r="I208" s="155"/>
      <c r="J208" s="155"/>
      <c r="K208" s="155"/>
      <c r="L208" s="155"/>
      <c r="M208" s="155"/>
      <c r="N208" s="155"/>
      <c r="O208" s="155"/>
      <c r="P208" s="155"/>
      <c r="Q208" s="156"/>
      <c r="R208" s="156"/>
      <c r="S208" s="156"/>
      <c r="T208" s="156"/>
      <c r="U208" s="156"/>
      <c r="V208" s="156"/>
      <c r="W208" s="79"/>
      <c r="X208" s="79"/>
      <c r="Y208" s="79"/>
      <c r="Z208" s="79"/>
      <c r="AA208" s="79"/>
      <c r="AB208" s="79"/>
    </row>
    <row r="209" spans="2:28" x14ac:dyDescent="0.55000000000000004">
      <c r="B209" s="79"/>
      <c r="C209" s="79"/>
      <c r="D209" s="79"/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56"/>
      <c r="R209" s="156"/>
      <c r="S209" s="156"/>
      <c r="T209" s="156"/>
      <c r="U209" s="156"/>
      <c r="V209" s="156"/>
      <c r="W209" s="79"/>
      <c r="X209" s="79"/>
      <c r="Y209" s="79"/>
      <c r="Z209" s="79"/>
      <c r="AA209" s="79"/>
      <c r="AB209" s="79"/>
    </row>
    <row r="210" spans="2:28" x14ac:dyDescent="0.55000000000000004">
      <c r="B210" s="79"/>
      <c r="C210" s="79"/>
      <c r="D210" s="79"/>
      <c r="E210" s="155"/>
      <c r="F210" s="155"/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56"/>
      <c r="R210" s="156"/>
      <c r="S210" s="156"/>
      <c r="T210" s="156"/>
      <c r="U210" s="156"/>
      <c r="V210" s="156"/>
      <c r="W210" s="79"/>
      <c r="X210" s="79"/>
      <c r="Y210" s="79"/>
      <c r="Z210" s="79"/>
      <c r="AA210" s="79"/>
      <c r="AB210" s="79"/>
    </row>
    <row r="211" spans="2:28" x14ac:dyDescent="0.55000000000000004">
      <c r="B211" s="79"/>
      <c r="C211" s="79"/>
      <c r="D211" s="79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6"/>
      <c r="R211" s="156"/>
      <c r="S211" s="156"/>
      <c r="T211" s="156"/>
      <c r="U211" s="156"/>
      <c r="V211" s="156"/>
      <c r="W211" s="79"/>
      <c r="X211" s="79"/>
      <c r="Y211" s="79"/>
      <c r="Z211" s="79"/>
      <c r="AA211" s="79"/>
      <c r="AB211" s="79"/>
    </row>
    <row r="212" spans="2:28" x14ac:dyDescent="0.55000000000000004">
      <c r="B212" s="79"/>
      <c r="C212" s="79"/>
      <c r="D212" s="79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6"/>
      <c r="R212" s="156"/>
      <c r="S212" s="156"/>
      <c r="T212" s="156"/>
      <c r="U212" s="156"/>
      <c r="V212" s="156"/>
      <c r="W212" s="79"/>
      <c r="X212" s="79"/>
      <c r="Y212" s="79"/>
      <c r="Z212" s="79"/>
      <c r="AA212" s="79"/>
      <c r="AB212" s="79"/>
    </row>
    <row r="213" spans="2:28" x14ac:dyDescent="0.55000000000000004">
      <c r="B213" s="79"/>
      <c r="C213" s="79"/>
      <c r="D213" s="79"/>
      <c r="E213" s="155"/>
      <c r="F213" s="155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6"/>
      <c r="R213" s="156"/>
      <c r="S213" s="156"/>
      <c r="T213" s="156"/>
      <c r="U213" s="156"/>
      <c r="V213" s="156"/>
      <c r="W213" s="79"/>
      <c r="X213" s="79"/>
      <c r="Y213" s="79"/>
      <c r="Z213" s="79"/>
      <c r="AA213" s="79"/>
      <c r="AB213" s="79"/>
    </row>
    <row r="214" spans="2:28" x14ac:dyDescent="0.55000000000000004">
      <c r="B214" s="79"/>
      <c r="C214" s="79"/>
      <c r="D214" s="79"/>
      <c r="E214" s="155"/>
      <c r="F214" s="155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56"/>
      <c r="R214" s="156"/>
      <c r="S214" s="156"/>
      <c r="T214" s="156"/>
      <c r="U214" s="156"/>
      <c r="V214" s="156"/>
      <c r="W214" s="79"/>
      <c r="X214" s="79"/>
      <c r="Y214" s="79"/>
      <c r="Z214" s="79"/>
      <c r="AA214" s="79"/>
      <c r="AB214" s="79"/>
    </row>
    <row r="215" spans="2:28" x14ac:dyDescent="0.55000000000000004">
      <c r="B215" s="79"/>
      <c r="C215" s="79"/>
      <c r="D215" s="79"/>
      <c r="E215" s="155"/>
      <c r="F215" s="155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6"/>
      <c r="R215" s="156"/>
      <c r="S215" s="156"/>
      <c r="T215" s="156"/>
      <c r="U215" s="156"/>
      <c r="V215" s="156"/>
      <c r="W215" s="79"/>
      <c r="X215" s="79"/>
      <c r="Y215" s="79"/>
      <c r="Z215" s="79"/>
      <c r="AA215" s="79"/>
      <c r="AB215" s="79"/>
    </row>
    <row r="216" spans="2:28" x14ac:dyDescent="0.55000000000000004">
      <c r="B216" s="79"/>
      <c r="C216" s="79"/>
      <c r="D216" s="79"/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6"/>
      <c r="R216" s="156"/>
      <c r="S216" s="156"/>
      <c r="T216" s="156"/>
      <c r="U216" s="156"/>
      <c r="V216" s="156"/>
      <c r="W216" s="79"/>
      <c r="X216" s="79"/>
      <c r="Y216" s="79"/>
      <c r="Z216" s="79"/>
      <c r="AA216" s="79"/>
      <c r="AB216" s="79"/>
    </row>
    <row r="217" spans="2:28" x14ac:dyDescent="0.55000000000000004">
      <c r="B217" s="79"/>
      <c r="C217" s="79"/>
      <c r="D217" s="79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6"/>
      <c r="R217" s="156"/>
      <c r="S217" s="156"/>
      <c r="T217" s="156"/>
      <c r="U217" s="156"/>
      <c r="V217" s="156"/>
      <c r="W217" s="79"/>
      <c r="X217" s="79"/>
      <c r="Y217" s="79"/>
      <c r="Z217" s="79"/>
      <c r="AA217" s="79"/>
      <c r="AB217" s="79"/>
    </row>
    <row r="218" spans="2:28" x14ac:dyDescent="0.55000000000000004">
      <c r="B218" s="79"/>
      <c r="C218" s="79"/>
      <c r="D218" s="79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6"/>
      <c r="R218" s="156"/>
      <c r="S218" s="156"/>
      <c r="T218" s="156"/>
      <c r="U218" s="156"/>
      <c r="V218" s="156"/>
      <c r="W218" s="79"/>
      <c r="X218" s="79"/>
      <c r="Y218" s="79"/>
      <c r="Z218" s="79"/>
      <c r="AA218" s="79"/>
      <c r="AB218" s="79"/>
    </row>
    <row r="219" spans="2:28" x14ac:dyDescent="0.55000000000000004">
      <c r="B219" s="79"/>
      <c r="C219" s="79"/>
      <c r="D219" s="79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6"/>
      <c r="R219" s="156"/>
      <c r="S219" s="156"/>
      <c r="T219" s="156"/>
      <c r="U219" s="156"/>
      <c r="V219" s="156"/>
      <c r="W219" s="79"/>
      <c r="X219" s="79"/>
      <c r="Y219" s="79"/>
      <c r="Z219" s="79"/>
      <c r="AA219" s="79"/>
      <c r="AB219" s="79"/>
    </row>
    <row r="220" spans="2:28" x14ac:dyDescent="0.55000000000000004">
      <c r="B220" s="79"/>
      <c r="C220" s="79"/>
      <c r="D220" s="79"/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  <c r="O220" s="155"/>
      <c r="P220" s="155"/>
      <c r="Q220" s="156"/>
      <c r="R220" s="156"/>
      <c r="S220" s="156"/>
      <c r="T220" s="156"/>
      <c r="U220" s="156"/>
      <c r="V220" s="156"/>
      <c r="W220" s="79"/>
      <c r="X220" s="79"/>
      <c r="Y220" s="79"/>
      <c r="Z220" s="79"/>
      <c r="AA220" s="79"/>
      <c r="AB220" s="79"/>
    </row>
    <row r="221" spans="2:28" x14ac:dyDescent="0.55000000000000004">
      <c r="B221" s="79"/>
      <c r="C221" s="79"/>
      <c r="D221" s="79"/>
      <c r="E221" s="155"/>
      <c r="F221" s="155"/>
      <c r="G221" s="155"/>
      <c r="H221" s="155"/>
      <c r="I221" s="155"/>
      <c r="J221" s="155"/>
      <c r="K221" s="155"/>
      <c r="L221" s="155"/>
      <c r="M221" s="155"/>
      <c r="N221" s="155"/>
      <c r="O221" s="155"/>
      <c r="P221" s="155"/>
      <c r="Q221" s="156"/>
      <c r="R221" s="156"/>
      <c r="S221" s="156"/>
      <c r="T221" s="156"/>
      <c r="U221" s="156"/>
      <c r="V221" s="156"/>
      <c r="W221" s="79"/>
      <c r="X221" s="79"/>
      <c r="Y221" s="79"/>
      <c r="Z221" s="79"/>
      <c r="AA221" s="79"/>
      <c r="AB221" s="79"/>
    </row>
    <row r="222" spans="2:28" x14ac:dyDescent="0.55000000000000004">
      <c r="B222" s="79"/>
      <c r="C222" s="79"/>
      <c r="D222" s="79"/>
      <c r="E222" s="155"/>
      <c r="F222" s="155"/>
      <c r="G222" s="155"/>
      <c r="H222" s="155"/>
      <c r="I222" s="155"/>
      <c r="J222" s="155"/>
      <c r="K222" s="155"/>
      <c r="L222" s="155"/>
      <c r="M222" s="155"/>
      <c r="N222" s="155"/>
      <c r="O222" s="155"/>
      <c r="P222" s="155"/>
      <c r="Q222" s="156"/>
      <c r="R222" s="156"/>
      <c r="S222" s="156"/>
      <c r="T222" s="156"/>
      <c r="U222" s="156"/>
      <c r="V222" s="156"/>
      <c r="W222" s="79"/>
      <c r="X222" s="79"/>
      <c r="Y222" s="79"/>
      <c r="Z222" s="79"/>
      <c r="AA222" s="79"/>
      <c r="AB222" s="79"/>
    </row>
    <row r="223" spans="2:28" x14ac:dyDescent="0.55000000000000004">
      <c r="B223" s="79"/>
      <c r="C223" s="79"/>
      <c r="D223" s="79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  <c r="P223" s="155"/>
      <c r="Q223" s="156"/>
      <c r="R223" s="156"/>
      <c r="S223" s="156"/>
      <c r="T223" s="156"/>
      <c r="U223" s="156"/>
      <c r="V223" s="156"/>
      <c r="W223" s="79"/>
      <c r="X223" s="79"/>
      <c r="Y223" s="79"/>
      <c r="Z223" s="79"/>
      <c r="AA223" s="79"/>
      <c r="AB223" s="79"/>
    </row>
    <row r="224" spans="2:28" x14ac:dyDescent="0.55000000000000004">
      <c r="B224" s="79"/>
      <c r="C224" s="79"/>
      <c r="D224" s="79"/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  <c r="O224" s="155"/>
      <c r="P224" s="155"/>
      <c r="Q224" s="156"/>
      <c r="R224" s="156"/>
      <c r="S224" s="156"/>
      <c r="T224" s="156"/>
      <c r="U224" s="156"/>
      <c r="V224" s="156"/>
      <c r="W224" s="79"/>
      <c r="X224" s="79"/>
      <c r="Y224" s="79"/>
      <c r="Z224" s="79"/>
      <c r="AA224" s="79"/>
      <c r="AB224" s="79"/>
    </row>
    <row r="225" spans="2:28" x14ac:dyDescent="0.55000000000000004">
      <c r="B225" s="79"/>
      <c r="C225" s="79"/>
      <c r="D225" s="79"/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  <c r="O225" s="155"/>
      <c r="P225" s="155"/>
      <c r="Q225" s="156"/>
      <c r="R225" s="156"/>
      <c r="S225" s="156"/>
      <c r="T225" s="156"/>
      <c r="U225" s="156"/>
      <c r="V225" s="156"/>
      <c r="W225" s="79"/>
      <c r="X225" s="79"/>
      <c r="Y225" s="79"/>
      <c r="Z225" s="79"/>
      <c r="AA225" s="79"/>
      <c r="AB225" s="79"/>
    </row>
    <row r="226" spans="2:28" x14ac:dyDescent="0.55000000000000004">
      <c r="B226" s="79"/>
      <c r="C226" s="79"/>
      <c r="D226" s="79"/>
      <c r="E226" s="155"/>
      <c r="F226" s="155"/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  <c r="Q226" s="156"/>
      <c r="R226" s="156"/>
      <c r="S226" s="156"/>
      <c r="T226" s="156"/>
      <c r="U226" s="156"/>
      <c r="V226" s="156"/>
      <c r="W226" s="79"/>
      <c r="X226" s="79"/>
      <c r="Y226" s="79"/>
      <c r="Z226" s="79"/>
      <c r="AA226" s="79"/>
      <c r="AB226" s="79"/>
    </row>
    <row r="227" spans="2:28" x14ac:dyDescent="0.55000000000000004">
      <c r="B227" s="79"/>
      <c r="C227" s="79"/>
      <c r="D227" s="79"/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56"/>
      <c r="R227" s="156"/>
      <c r="S227" s="156"/>
      <c r="T227" s="156"/>
      <c r="U227" s="156"/>
      <c r="V227" s="156"/>
      <c r="W227" s="79"/>
      <c r="X227" s="79"/>
      <c r="Y227" s="79"/>
      <c r="Z227" s="79"/>
      <c r="AA227" s="79"/>
      <c r="AB227" s="79"/>
    </row>
    <row r="228" spans="2:28" x14ac:dyDescent="0.55000000000000004">
      <c r="B228" s="79"/>
      <c r="C228" s="79"/>
      <c r="D228" s="79"/>
      <c r="E228" s="155"/>
      <c r="F228" s="155"/>
      <c r="G228" s="155"/>
      <c r="H228" s="155"/>
      <c r="I228" s="155"/>
      <c r="J228" s="155"/>
      <c r="K228" s="155"/>
      <c r="L228" s="155"/>
      <c r="M228" s="155"/>
      <c r="N228" s="155"/>
      <c r="O228" s="155"/>
      <c r="P228" s="155"/>
      <c r="Q228" s="156"/>
      <c r="R228" s="156"/>
      <c r="S228" s="156"/>
      <c r="T228" s="156"/>
      <c r="U228" s="156"/>
      <c r="V228" s="156"/>
      <c r="W228" s="79"/>
      <c r="X228" s="79"/>
      <c r="Y228" s="79"/>
      <c r="Z228" s="79"/>
      <c r="AA228" s="79"/>
      <c r="AB228" s="79"/>
    </row>
    <row r="229" spans="2:28" x14ac:dyDescent="0.55000000000000004">
      <c r="B229" s="79"/>
      <c r="C229" s="79"/>
      <c r="D229" s="79"/>
      <c r="E229" s="155"/>
      <c r="F229" s="155"/>
      <c r="G229" s="155"/>
      <c r="H229" s="155"/>
      <c r="I229" s="155"/>
      <c r="J229" s="155"/>
      <c r="K229" s="155"/>
      <c r="L229" s="155"/>
      <c r="M229" s="155"/>
      <c r="N229" s="155"/>
      <c r="O229" s="155"/>
      <c r="P229" s="155"/>
      <c r="Q229" s="156"/>
      <c r="R229" s="156"/>
      <c r="S229" s="156"/>
      <c r="T229" s="156"/>
      <c r="U229" s="156"/>
      <c r="V229" s="156"/>
      <c r="W229" s="79"/>
      <c r="X229" s="79"/>
      <c r="Y229" s="79"/>
      <c r="Z229" s="79"/>
      <c r="AA229" s="79"/>
      <c r="AB229" s="79"/>
    </row>
    <row r="230" spans="2:28" x14ac:dyDescent="0.55000000000000004">
      <c r="B230" s="79"/>
      <c r="C230" s="79"/>
      <c r="D230" s="79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6"/>
      <c r="R230" s="156"/>
      <c r="S230" s="156"/>
      <c r="T230" s="156"/>
      <c r="U230" s="156"/>
      <c r="V230" s="156"/>
      <c r="W230" s="79"/>
      <c r="X230" s="79"/>
      <c r="Y230" s="79"/>
      <c r="Z230" s="79"/>
      <c r="AA230" s="79"/>
      <c r="AB230" s="79"/>
    </row>
    <row r="231" spans="2:28" x14ac:dyDescent="0.55000000000000004">
      <c r="B231" s="79"/>
      <c r="C231" s="79"/>
      <c r="D231" s="79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6"/>
      <c r="R231" s="156"/>
      <c r="S231" s="156"/>
      <c r="T231" s="156"/>
      <c r="U231" s="156"/>
      <c r="V231" s="156"/>
      <c r="W231" s="79"/>
      <c r="X231" s="79"/>
      <c r="Y231" s="79"/>
      <c r="Z231" s="79"/>
      <c r="AA231" s="79"/>
      <c r="AB231" s="79"/>
    </row>
    <row r="232" spans="2:28" x14ac:dyDescent="0.55000000000000004">
      <c r="B232" s="79"/>
      <c r="C232" s="79"/>
      <c r="D232" s="79"/>
      <c r="E232" s="155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6"/>
      <c r="R232" s="156"/>
      <c r="S232" s="156"/>
      <c r="T232" s="156"/>
      <c r="U232" s="156"/>
      <c r="V232" s="156"/>
      <c r="W232" s="79"/>
      <c r="X232" s="79"/>
      <c r="Y232" s="79"/>
      <c r="Z232" s="79"/>
      <c r="AA232" s="79"/>
      <c r="AB232" s="79"/>
    </row>
    <row r="233" spans="2:28" x14ac:dyDescent="0.55000000000000004">
      <c r="B233" s="79"/>
      <c r="C233" s="79"/>
      <c r="D233" s="79"/>
      <c r="E233" s="155"/>
      <c r="F233" s="155"/>
      <c r="G233" s="155"/>
      <c r="H233" s="155"/>
      <c r="I233" s="155"/>
      <c r="J233" s="155"/>
      <c r="K233" s="155"/>
      <c r="L233" s="155"/>
      <c r="M233" s="155"/>
      <c r="N233" s="155"/>
      <c r="O233" s="155"/>
      <c r="P233" s="155"/>
      <c r="Q233" s="156"/>
      <c r="R233" s="156"/>
      <c r="S233" s="156"/>
      <c r="T233" s="156"/>
      <c r="U233" s="156"/>
      <c r="V233" s="156"/>
      <c r="W233" s="79"/>
      <c r="X233" s="79"/>
      <c r="Y233" s="79"/>
      <c r="Z233" s="79"/>
      <c r="AA233" s="79"/>
      <c r="AB233" s="79"/>
    </row>
    <row r="234" spans="2:28" x14ac:dyDescent="0.55000000000000004">
      <c r="B234" s="79"/>
      <c r="C234" s="79"/>
      <c r="D234" s="79"/>
      <c r="E234" s="155"/>
      <c r="F234" s="155"/>
      <c r="G234" s="155"/>
      <c r="H234" s="155"/>
      <c r="I234" s="155"/>
      <c r="J234" s="155"/>
      <c r="K234" s="155"/>
      <c r="L234" s="155"/>
      <c r="M234" s="155"/>
      <c r="N234" s="155"/>
      <c r="O234" s="155"/>
      <c r="P234" s="155"/>
      <c r="Q234" s="156"/>
      <c r="R234" s="156"/>
      <c r="S234" s="156"/>
      <c r="T234" s="156"/>
      <c r="U234" s="156"/>
      <c r="V234" s="156"/>
      <c r="W234" s="79"/>
      <c r="X234" s="79"/>
      <c r="Y234" s="79"/>
      <c r="Z234" s="79"/>
      <c r="AA234" s="79"/>
      <c r="AB234" s="79"/>
    </row>
    <row r="235" spans="2:28" x14ac:dyDescent="0.55000000000000004">
      <c r="B235" s="79"/>
      <c r="C235" s="79"/>
      <c r="D235" s="79"/>
      <c r="E235" s="155"/>
      <c r="F235" s="155"/>
      <c r="G235" s="155"/>
      <c r="H235" s="155"/>
      <c r="I235" s="155"/>
      <c r="J235" s="155"/>
      <c r="K235" s="155"/>
      <c r="L235" s="155"/>
      <c r="M235" s="155"/>
      <c r="N235" s="155"/>
      <c r="O235" s="155"/>
      <c r="P235" s="155"/>
      <c r="Q235" s="156"/>
      <c r="R235" s="156"/>
      <c r="S235" s="156"/>
      <c r="T235" s="156"/>
      <c r="U235" s="156"/>
      <c r="V235" s="156"/>
      <c r="W235" s="79"/>
      <c r="X235" s="79"/>
      <c r="Y235" s="79"/>
      <c r="Z235" s="79"/>
      <c r="AA235" s="79"/>
      <c r="AB235" s="79"/>
    </row>
    <row r="236" spans="2:28" x14ac:dyDescent="0.55000000000000004">
      <c r="B236" s="79"/>
      <c r="C236" s="79"/>
      <c r="D236" s="79"/>
      <c r="E236" s="155"/>
      <c r="F236" s="155"/>
      <c r="G236" s="155"/>
      <c r="H236" s="155"/>
      <c r="I236" s="155"/>
      <c r="J236" s="155"/>
      <c r="K236" s="155"/>
      <c r="L236" s="155"/>
      <c r="M236" s="155"/>
      <c r="N236" s="155"/>
      <c r="O236" s="155"/>
      <c r="P236" s="155"/>
      <c r="Q236" s="156"/>
      <c r="R236" s="156"/>
      <c r="S236" s="156"/>
      <c r="T236" s="156"/>
      <c r="U236" s="156"/>
      <c r="V236" s="156"/>
      <c r="W236" s="79"/>
      <c r="X236" s="79"/>
      <c r="Y236" s="79"/>
      <c r="Z236" s="79"/>
      <c r="AA236" s="79"/>
      <c r="AB236" s="79"/>
    </row>
    <row r="237" spans="2:28" x14ac:dyDescent="0.55000000000000004">
      <c r="B237" s="79"/>
      <c r="C237" s="79"/>
      <c r="D237" s="79"/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6"/>
      <c r="R237" s="156"/>
      <c r="S237" s="156"/>
      <c r="T237" s="156"/>
      <c r="U237" s="156"/>
      <c r="V237" s="156"/>
      <c r="W237" s="79"/>
      <c r="X237" s="79"/>
      <c r="Y237" s="79"/>
      <c r="Z237" s="79"/>
      <c r="AA237" s="79"/>
      <c r="AB237" s="79"/>
    </row>
    <row r="238" spans="2:28" x14ac:dyDescent="0.55000000000000004">
      <c r="B238" s="79"/>
      <c r="C238" s="79"/>
      <c r="D238" s="79"/>
      <c r="E238" s="155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156"/>
      <c r="R238" s="156"/>
      <c r="S238" s="156"/>
      <c r="T238" s="156"/>
      <c r="U238" s="156"/>
      <c r="V238" s="156"/>
      <c r="W238" s="79"/>
      <c r="X238" s="79"/>
      <c r="Y238" s="79"/>
      <c r="Z238" s="79"/>
      <c r="AA238" s="79"/>
      <c r="AB238" s="79"/>
    </row>
    <row r="239" spans="2:28" x14ac:dyDescent="0.55000000000000004">
      <c r="B239" s="79"/>
      <c r="C239" s="79"/>
      <c r="D239" s="79"/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6"/>
      <c r="R239" s="156"/>
      <c r="S239" s="156"/>
      <c r="T239" s="156"/>
      <c r="U239" s="156"/>
      <c r="V239" s="156"/>
      <c r="W239" s="79"/>
      <c r="X239" s="79"/>
      <c r="Y239" s="79"/>
      <c r="Z239" s="79"/>
      <c r="AA239" s="79"/>
      <c r="AB239" s="79"/>
    </row>
    <row r="240" spans="2:28" x14ac:dyDescent="0.55000000000000004">
      <c r="B240" s="79"/>
      <c r="C240" s="79"/>
      <c r="D240" s="79"/>
      <c r="E240" s="155"/>
      <c r="F240" s="155"/>
      <c r="G240" s="155"/>
      <c r="H240" s="155"/>
      <c r="I240" s="155"/>
      <c r="J240" s="155"/>
      <c r="K240" s="155"/>
      <c r="L240" s="155"/>
      <c r="M240" s="155"/>
      <c r="N240" s="155"/>
      <c r="O240" s="155"/>
      <c r="P240" s="155"/>
      <c r="Q240" s="156"/>
      <c r="R240" s="156"/>
      <c r="S240" s="156"/>
      <c r="T240" s="156"/>
      <c r="U240" s="156"/>
      <c r="V240" s="156"/>
      <c r="W240" s="79"/>
      <c r="X240" s="79"/>
      <c r="Y240" s="79"/>
      <c r="Z240" s="79"/>
      <c r="AA240" s="79"/>
      <c r="AB240" s="79"/>
    </row>
    <row r="241" spans="2:28" x14ac:dyDescent="0.55000000000000004">
      <c r="B241" s="79"/>
      <c r="C241" s="79"/>
      <c r="D241" s="79"/>
      <c r="E241" s="155"/>
      <c r="F241" s="155"/>
      <c r="G241" s="155"/>
      <c r="H241" s="155"/>
      <c r="I241" s="155"/>
      <c r="J241" s="155"/>
      <c r="K241" s="155"/>
      <c r="L241" s="155"/>
      <c r="M241" s="155"/>
      <c r="N241" s="155"/>
      <c r="O241" s="155"/>
      <c r="P241" s="155"/>
      <c r="Q241" s="156"/>
      <c r="R241" s="156"/>
      <c r="S241" s="156"/>
      <c r="T241" s="156"/>
      <c r="U241" s="156"/>
      <c r="V241" s="156"/>
      <c r="W241" s="79"/>
      <c r="X241" s="79"/>
      <c r="Y241" s="79"/>
      <c r="Z241" s="79"/>
      <c r="AA241" s="79"/>
      <c r="AB241" s="79"/>
    </row>
    <row r="242" spans="2:28" x14ac:dyDescent="0.55000000000000004">
      <c r="B242" s="79"/>
      <c r="C242" s="79"/>
      <c r="D242" s="79"/>
      <c r="E242" s="155"/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  <c r="Q242" s="156"/>
      <c r="R242" s="156"/>
      <c r="S242" s="156"/>
      <c r="T242" s="156"/>
      <c r="U242" s="156"/>
      <c r="V242" s="156"/>
      <c r="W242" s="79"/>
      <c r="X242" s="79"/>
      <c r="Y242" s="79"/>
      <c r="Z242" s="79"/>
      <c r="AA242" s="79"/>
      <c r="AB242" s="79"/>
    </row>
    <row r="243" spans="2:28" x14ac:dyDescent="0.55000000000000004">
      <c r="B243" s="79"/>
      <c r="C243" s="79"/>
      <c r="D243" s="79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6"/>
      <c r="R243" s="156"/>
      <c r="S243" s="156"/>
      <c r="T243" s="156"/>
      <c r="U243" s="156"/>
      <c r="V243" s="156"/>
      <c r="W243" s="79"/>
      <c r="X243" s="79"/>
      <c r="Y243" s="79"/>
      <c r="Z243" s="79"/>
      <c r="AA243" s="79"/>
      <c r="AB243" s="79"/>
    </row>
    <row r="244" spans="2:28" x14ac:dyDescent="0.55000000000000004">
      <c r="B244" s="79"/>
      <c r="C244" s="79"/>
      <c r="D244" s="79"/>
      <c r="E244" s="155"/>
      <c r="F244" s="155"/>
      <c r="G244" s="155"/>
      <c r="H244" s="155"/>
      <c r="I244" s="155"/>
      <c r="J244" s="155"/>
      <c r="K244" s="155"/>
      <c r="L244" s="155"/>
      <c r="M244" s="155"/>
      <c r="N244" s="155"/>
      <c r="O244" s="155"/>
      <c r="P244" s="155"/>
      <c r="Q244" s="156"/>
      <c r="R244" s="156"/>
      <c r="S244" s="156"/>
      <c r="T244" s="156"/>
      <c r="U244" s="156"/>
      <c r="V244" s="156"/>
      <c r="W244" s="79"/>
      <c r="X244" s="79"/>
      <c r="Y244" s="79"/>
      <c r="Z244" s="79"/>
      <c r="AA244" s="79"/>
      <c r="AB244" s="79"/>
    </row>
    <row r="245" spans="2:28" x14ac:dyDescent="0.55000000000000004">
      <c r="B245" s="79"/>
      <c r="C245" s="79"/>
      <c r="D245" s="79"/>
      <c r="E245" s="155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6"/>
      <c r="R245" s="156"/>
      <c r="S245" s="156"/>
      <c r="T245" s="156"/>
      <c r="U245" s="156"/>
      <c r="V245" s="156"/>
      <c r="W245" s="79"/>
      <c r="X245" s="79"/>
      <c r="Y245" s="79"/>
      <c r="Z245" s="79"/>
      <c r="AA245" s="79"/>
      <c r="AB245" s="79"/>
    </row>
    <row r="246" spans="2:28" x14ac:dyDescent="0.55000000000000004">
      <c r="B246" s="79"/>
      <c r="C246" s="79"/>
      <c r="D246" s="79"/>
      <c r="E246" s="155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6"/>
      <c r="R246" s="156"/>
      <c r="S246" s="156"/>
      <c r="T246" s="156"/>
      <c r="U246" s="156"/>
      <c r="V246" s="156"/>
      <c r="W246" s="79"/>
      <c r="X246" s="79"/>
      <c r="Y246" s="79"/>
      <c r="Z246" s="79"/>
      <c r="AA246" s="79"/>
      <c r="AB246" s="79"/>
    </row>
    <row r="247" spans="2:28" x14ac:dyDescent="0.55000000000000004">
      <c r="B247" s="79"/>
      <c r="C247" s="79"/>
      <c r="D247" s="79"/>
      <c r="E247" s="155"/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  <c r="P247" s="155"/>
      <c r="Q247" s="156"/>
      <c r="R247" s="156"/>
      <c r="S247" s="156"/>
      <c r="T247" s="156"/>
      <c r="U247" s="156"/>
      <c r="V247" s="156"/>
      <c r="W247" s="79"/>
      <c r="X247" s="79"/>
      <c r="Y247" s="79"/>
      <c r="Z247" s="79"/>
      <c r="AA247" s="79"/>
      <c r="AB247" s="79"/>
    </row>
    <row r="248" spans="2:28" x14ac:dyDescent="0.55000000000000004">
      <c r="B248" s="79"/>
      <c r="C248" s="79"/>
      <c r="D248" s="79"/>
      <c r="E248" s="155"/>
      <c r="F248" s="155"/>
      <c r="G248" s="155"/>
      <c r="H248" s="155"/>
      <c r="I248" s="155"/>
      <c r="J248" s="155"/>
      <c r="K248" s="155"/>
      <c r="L248" s="155"/>
      <c r="M248" s="155"/>
      <c r="N248" s="155"/>
      <c r="O248" s="155"/>
      <c r="P248" s="155"/>
      <c r="Q248" s="156"/>
      <c r="R248" s="156"/>
      <c r="S248" s="156"/>
      <c r="T248" s="156"/>
      <c r="U248" s="156"/>
      <c r="V248" s="156"/>
      <c r="W248" s="79"/>
      <c r="X248" s="79"/>
      <c r="Y248" s="79"/>
      <c r="Z248" s="79"/>
      <c r="AA248" s="79"/>
      <c r="AB248" s="79"/>
    </row>
    <row r="249" spans="2:28" x14ac:dyDescent="0.55000000000000004">
      <c r="B249" s="79"/>
      <c r="C249" s="79"/>
      <c r="D249" s="79"/>
      <c r="E249" s="155"/>
      <c r="F249" s="155"/>
      <c r="G249" s="155"/>
      <c r="H249" s="155"/>
      <c r="I249" s="155"/>
      <c r="J249" s="155"/>
      <c r="K249" s="155"/>
      <c r="L249" s="155"/>
      <c r="M249" s="155"/>
      <c r="N249" s="155"/>
      <c r="O249" s="155"/>
      <c r="P249" s="155"/>
      <c r="Q249" s="156"/>
      <c r="R249" s="156"/>
      <c r="S249" s="156"/>
      <c r="T249" s="156"/>
      <c r="U249" s="156"/>
      <c r="V249" s="156"/>
      <c r="W249" s="79"/>
      <c r="X249" s="79"/>
      <c r="Y249" s="79"/>
      <c r="Z249" s="79"/>
      <c r="AA249" s="79"/>
      <c r="AB249" s="79"/>
    </row>
    <row r="250" spans="2:28" x14ac:dyDescent="0.55000000000000004">
      <c r="B250" s="79"/>
      <c r="C250" s="79"/>
      <c r="D250" s="79"/>
      <c r="E250" s="155"/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56"/>
      <c r="R250" s="156"/>
      <c r="S250" s="156"/>
      <c r="T250" s="156"/>
      <c r="U250" s="156"/>
      <c r="V250" s="156"/>
      <c r="W250" s="79"/>
      <c r="X250" s="79"/>
      <c r="Y250" s="79"/>
      <c r="Z250" s="79"/>
      <c r="AA250" s="79"/>
      <c r="AB250" s="79"/>
    </row>
    <row r="251" spans="2:28" x14ac:dyDescent="0.55000000000000004">
      <c r="B251" s="79"/>
      <c r="C251" s="79"/>
      <c r="D251" s="79"/>
      <c r="E251" s="155"/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56"/>
      <c r="R251" s="156"/>
      <c r="S251" s="156"/>
      <c r="T251" s="156"/>
      <c r="U251" s="156"/>
      <c r="V251" s="156"/>
      <c r="W251" s="79"/>
      <c r="X251" s="79"/>
      <c r="Y251" s="79"/>
      <c r="Z251" s="79"/>
      <c r="AA251" s="79"/>
      <c r="AB251" s="79"/>
    </row>
    <row r="252" spans="2:28" x14ac:dyDescent="0.55000000000000004">
      <c r="B252" s="79"/>
      <c r="C252" s="79"/>
      <c r="D252" s="79"/>
      <c r="E252" s="155"/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56"/>
      <c r="R252" s="156"/>
      <c r="S252" s="156"/>
      <c r="T252" s="156"/>
      <c r="U252" s="156"/>
      <c r="V252" s="156"/>
      <c r="W252" s="79"/>
      <c r="X252" s="79"/>
      <c r="Y252" s="79"/>
      <c r="Z252" s="79"/>
      <c r="AA252" s="79"/>
      <c r="AB252" s="79"/>
    </row>
    <row r="253" spans="2:28" x14ac:dyDescent="0.55000000000000004">
      <c r="B253" s="79"/>
      <c r="C253" s="79"/>
      <c r="D253" s="79"/>
      <c r="E253" s="155"/>
      <c r="F253" s="155"/>
      <c r="G253" s="155"/>
      <c r="H253" s="155"/>
      <c r="I253" s="155"/>
      <c r="J253" s="155"/>
      <c r="K253" s="155"/>
      <c r="L253" s="155"/>
      <c r="M253" s="155"/>
      <c r="N253" s="155"/>
      <c r="O253" s="155"/>
      <c r="P253" s="155"/>
      <c r="Q253" s="156"/>
      <c r="R253" s="156"/>
      <c r="S253" s="156"/>
      <c r="T253" s="156"/>
      <c r="U253" s="156"/>
      <c r="V253" s="156"/>
      <c r="W253" s="79"/>
      <c r="X253" s="79"/>
      <c r="Y253" s="79"/>
      <c r="Z253" s="79"/>
      <c r="AA253" s="79"/>
      <c r="AB253" s="79"/>
    </row>
    <row r="254" spans="2:28" x14ac:dyDescent="0.55000000000000004">
      <c r="B254" s="79"/>
      <c r="C254" s="79"/>
      <c r="D254" s="79"/>
      <c r="E254" s="155"/>
      <c r="F254" s="155"/>
      <c r="G254" s="155"/>
      <c r="H254" s="155"/>
      <c r="I254" s="155"/>
      <c r="J254" s="155"/>
      <c r="K254" s="155"/>
      <c r="L254" s="155"/>
      <c r="M254" s="155"/>
      <c r="N254" s="155"/>
      <c r="O254" s="155"/>
      <c r="P254" s="155"/>
      <c r="Q254" s="156"/>
      <c r="R254" s="156"/>
      <c r="S254" s="156"/>
      <c r="T254" s="156"/>
      <c r="U254" s="156"/>
      <c r="V254" s="156"/>
      <c r="W254" s="79"/>
      <c r="X254" s="79"/>
      <c r="Y254" s="79"/>
      <c r="Z254" s="79"/>
      <c r="AA254" s="79"/>
      <c r="AB254" s="79"/>
    </row>
    <row r="255" spans="2:28" x14ac:dyDescent="0.55000000000000004">
      <c r="B255" s="79"/>
      <c r="C255" s="79"/>
      <c r="D255" s="79"/>
      <c r="E255" s="155"/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56"/>
      <c r="R255" s="156"/>
      <c r="S255" s="156"/>
      <c r="T255" s="156"/>
      <c r="U255" s="156"/>
      <c r="V255" s="156"/>
      <c r="W255" s="79"/>
      <c r="X255" s="79"/>
      <c r="Y255" s="79"/>
      <c r="Z255" s="79"/>
      <c r="AA255" s="79"/>
      <c r="AB255" s="79"/>
    </row>
    <row r="256" spans="2:28" x14ac:dyDescent="0.55000000000000004">
      <c r="B256" s="79"/>
      <c r="C256" s="79"/>
      <c r="D256" s="79"/>
      <c r="E256" s="155"/>
      <c r="F256" s="155"/>
      <c r="G256" s="155"/>
      <c r="H256" s="155"/>
      <c r="I256" s="155"/>
      <c r="J256" s="155"/>
      <c r="K256" s="155"/>
      <c r="L256" s="155"/>
      <c r="M256" s="155"/>
      <c r="N256" s="155"/>
      <c r="O256" s="155"/>
      <c r="P256" s="155"/>
      <c r="Q256" s="156"/>
      <c r="R256" s="156"/>
      <c r="S256" s="156"/>
      <c r="T256" s="156"/>
      <c r="U256" s="156"/>
      <c r="V256" s="156"/>
      <c r="W256" s="79"/>
      <c r="X256" s="79"/>
      <c r="Y256" s="79"/>
      <c r="Z256" s="79"/>
      <c r="AA256" s="79"/>
      <c r="AB256" s="79"/>
    </row>
    <row r="257" spans="2:28" x14ac:dyDescent="0.55000000000000004">
      <c r="B257" s="79"/>
      <c r="C257" s="79"/>
      <c r="D257" s="79"/>
      <c r="E257" s="155"/>
      <c r="F257" s="155"/>
      <c r="G257" s="155"/>
      <c r="H257" s="155"/>
      <c r="I257" s="155"/>
      <c r="J257" s="155"/>
      <c r="K257" s="155"/>
      <c r="L257" s="155"/>
      <c r="M257" s="155"/>
      <c r="N257" s="155"/>
      <c r="O257" s="155"/>
      <c r="P257" s="155"/>
      <c r="Q257" s="156"/>
      <c r="R257" s="156"/>
      <c r="S257" s="156"/>
      <c r="T257" s="156"/>
      <c r="U257" s="156"/>
      <c r="V257" s="156"/>
      <c r="W257" s="79"/>
      <c r="X257" s="79"/>
      <c r="Y257" s="79"/>
      <c r="Z257" s="79"/>
      <c r="AA257" s="79"/>
      <c r="AB257" s="79"/>
    </row>
    <row r="258" spans="2:28" x14ac:dyDescent="0.55000000000000004">
      <c r="B258" s="79"/>
      <c r="C258" s="79"/>
      <c r="D258" s="79"/>
      <c r="E258" s="155"/>
      <c r="F258" s="155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6"/>
      <c r="R258" s="156"/>
      <c r="S258" s="156"/>
      <c r="T258" s="156"/>
      <c r="U258" s="156"/>
      <c r="V258" s="156"/>
      <c r="W258" s="79"/>
      <c r="X258" s="79"/>
      <c r="Y258" s="79"/>
      <c r="Z258" s="79"/>
      <c r="AA258" s="79"/>
      <c r="AB258" s="79"/>
    </row>
    <row r="259" spans="2:28" x14ac:dyDescent="0.55000000000000004">
      <c r="B259" s="79"/>
      <c r="C259" s="79"/>
      <c r="D259" s="79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6"/>
      <c r="R259" s="156"/>
      <c r="S259" s="156"/>
      <c r="T259" s="156"/>
      <c r="U259" s="156"/>
      <c r="V259" s="156"/>
      <c r="W259" s="79"/>
      <c r="X259" s="79"/>
      <c r="Y259" s="79"/>
      <c r="Z259" s="79"/>
      <c r="AA259" s="79"/>
      <c r="AB259" s="79"/>
    </row>
    <row r="260" spans="2:28" x14ac:dyDescent="0.55000000000000004">
      <c r="B260" s="79"/>
      <c r="C260" s="79"/>
      <c r="D260" s="79"/>
      <c r="E260" s="155"/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6"/>
      <c r="R260" s="156"/>
      <c r="S260" s="156"/>
      <c r="T260" s="156"/>
      <c r="U260" s="156"/>
      <c r="V260" s="156"/>
      <c r="W260" s="79"/>
      <c r="X260" s="79"/>
      <c r="Y260" s="79"/>
      <c r="Z260" s="79"/>
      <c r="AA260" s="79"/>
      <c r="AB260" s="79"/>
    </row>
    <row r="261" spans="2:28" x14ac:dyDescent="0.55000000000000004">
      <c r="B261" s="79"/>
      <c r="C261" s="79"/>
      <c r="D261" s="79"/>
      <c r="E261" s="155"/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6"/>
      <c r="R261" s="156"/>
      <c r="S261" s="156"/>
      <c r="T261" s="156"/>
      <c r="U261" s="156"/>
      <c r="V261" s="156"/>
      <c r="W261" s="79"/>
      <c r="X261" s="79"/>
      <c r="Y261" s="79"/>
      <c r="Z261" s="79"/>
      <c r="AA261" s="79"/>
      <c r="AB261" s="79"/>
    </row>
    <row r="262" spans="2:28" x14ac:dyDescent="0.55000000000000004">
      <c r="B262" s="79"/>
      <c r="C262" s="79"/>
      <c r="D262" s="79"/>
      <c r="E262" s="155"/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6"/>
      <c r="R262" s="156"/>
      <c r="S262" s="156"/>
      <c r="T262" s="156"/>
      <c r="U262" s="156"/>
      <c r="V262" s="156"/>
      <c r="W262" s="79"/>
      <c r="X262" s="79"/>
      <c r="Y262" s="79"/>
      <c r="Z262" s="79"/>
      <c r="AA262" s="79"/>
      <c r="AB262" s="79"/>
    </row>
    <row r="263" spans="2:28" x14ac:dyDescent="0.55000000000000004">
      <c r="B263" s="79"/>
      <c r="C263" s="79"/>
      <c r="D263" s="79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6"/>
      <c r="R263" s="156"/>
      <c r="S263" s="156"/>
      <c r="T263" s="156"/>
      <c r="U263" s="156"/>
      <c r="V263" s="156"/>
      <c r="W263" s="79"/>
      <c r="X263" s="79"/>
      <c r="Y263" s="79"/>
      <c r="Z263" s="79"/>
      <c r="AA263" s="79"/>
      <c r="AB263" s="79"/>
    </row>
    <row r="264" spans="2:28" x14ac:dyDescent="0.55000000000000004">
      <c r="B264" s="79"/>
      <c r="C264" s="79"/>
      <c r="D264" s="79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6"/>
      <c r="R264" s="156"/>
      <c r="S264" s="156"/>
      <c r="T264" s="156"/>
      <c r="U264" s="156"/>
      <c r="V264" s="156"/>
      <c r="W264" s="79"/>
      <c r="X264" s="79"/>
      <c r="Y264" s="79"/>
      <c r="Z264" s="79"/>
      <c r="AA264" s="79"/>
      <c r="AB264" s="79"/>
    </row>
    <row r="265" spans="2:28" x14ac:dyDescent="0.55000000000000004">
      <c r="B265" s="79"/>
      <c r="C265" s="79"/>
      <c r="D265" s="79"/>
      <c r="E265" s="155"/>
      <c r="F265" s="155"/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  <c r="Q265" s="156"/>
      <c r="R265" s="156"/>
      <c r="S265" s="156"/>
      <c r="T265" s="156"/>
      <c r="U265" s="156"/>
      <c r="V265" s="156"/>
      <c r="W265" s="79"/>
      <c r="X265" s="79"/>
      <c r="Y265" s="79"/>
      <c r="Z265" s="79"/>
      <c r="AA265" s="79"/>
      <c r="AB265" s="79"/>
    </row>
    <row r="266" spans="2:28" x14ac:dyDescent="0.55000000000000004">
      <c r="B266" s="79"/>
      <c r="C266" s="79"/>
      <c r="D266" s="79"/>
      <c r="E266" s="155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56"/>
      <c r="R266" s="156"/>
      <c r="S266" s="156"/>
      <c r="T266" s="156"/>
      <c r="U266" s="156"/>
      <c r="V266" s="156"/>
      <c r="W266" s="79"/>
      <c r="X266" s="79"/>
      <c r="Y266" s="79"/>
      <c r="Z266" s="79"/>
      <c r="AA266" s="79"/>
      <c r="AB266" s="79"/>
    </row>
    <row r="267" spans="2:28" x14ac:dyDescent="0.55000000000000004">
      <c r="B267" s="79"/>
      <c r="C267" s="79"/>
      <c r="D267" s="79"/>
      <c r="E267" s="155"/>
      <c r="F267" s="155"/>
      <c r="G267" s="155"/>
      <c r="H267" s="155"/>
      <c r="I267" s="155"/>
      <c r="J267" s="155"/>
      <c r="K267" s="155"/>
      <c r="L267" s="155"/>
      <c r="M267" s="155"/>
      <c r="N267" s="155"/>
      <c r="O267" s="155"/>
      <c r="P267" s="155"/>
      <c r="Q267" s="156"/>
      <c r="R267" s="156"/>
      <c r="S267" s="156"/>
      <c r="T267" s="156"/>
      <c r="U267" s="156"/>
      <c r="V267" s="156"/>
      <c r="W267" s="79"/>
      <c r="X267" s="79"/>
      <c r="Y267" s="79"/>
      <c r="Z267" s="79"/>
      <c r="AA267" s="79"/>
      <c r="AB267" s="79"/>
    </row>
    <row r="268" spans="2:28" x14ac:dyDescent="0.55000000000000004">
      <c r="B268" s="79"/>
      <c r="C268" s="79"/>
      <c r="D268" s="79"/>
      <c r="E268" s="155"/>
      <c r="F268" s="155"/>
      <c r="G268" s="155"/>
      <c r="H268" s="155"/>
      <c r="I268" s="155"/>
      <c r="J268" s="155"/>
      <c r="K268" s="155"/>
      <c r="L268" s="155"/>
      <c r="M268" s="155"/>
      <c r="N268" s="155"/>
      <c r="O268" s="155"/>
      <c r="P268" s="155"/>
      <c r="Q268" s="156"/>
      <c r="R268" s="156"/>
      <c r="S268" s="156"/>
      <c r="T268" s="156"/>
      <c r="U268" s="156"/>
      <c r="V268" s="156"/>
      <c r="W268" s="79"/>
      <c r="X268" s="79"/>
      <c r="Y268" s="79"/>
      <c r="Z268" s="79"/>
      <c r="AA268" s="79"/>
      <c r="AB268" s="79"/>
    </row>
    <row r="269" spans="2:28" x14ac:dyDescent="0.55000000000000004">
      <c r="B269" s="79"/>
      <c r="C269" s="79"/>
      <c r="D269" s="79"/>
      <c r="E269" s="155"/>
      <c r="F269" s="155"/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56"/>
      <c r="R269" s="156"/>
      <c r="S269" s="156"/>
      <c r="T269" s="156"/>
      <c r="U269" s="156"/>
      <c r="V269" s="156"/>
      <c r="W269" s="79"/>
      <c r="X269" s="79"/>
      <c r="Y269" s="79"/>
      <c r="Z269" s="79"/>
      <c r="AA269" s="79"/>
      <c r="AB269" s="79"/>
    </row>
    <row r="270" spans="2:28" x14ac:dyDescent="0.55000000000000004">
      <c r="B270" s="79"/>
      <c r="C270" s="79"/>
      <c r="D270" s="79"/>
      <c r="E270" s="155"/>
      <c r="F270" s="155"/>
      <c r="G270" s="155"/>
      <c r="H270" s="155"/>
      <c r="I270" s="155"/>
      <c r="J270" s="155"/>
      <c r="K270" s="155"/>
      <c r="L270" s="155"/>
      <c r="M270" s="155"/>
      <c r="N270" s="155"/>
      <c r="O270" s="155"/>
      <c r="P270" s="155"/>
      <c r="Q270" s="156"/>
      <c r="R270" s="156"/>
      <c r="S270" s="156"/>
      <c r="T270" s="156"/>
      <c r="U270" s="156"/>
      <c r="V270" s="156"/>
      <c r="W270" s="79"/>
      <c r="X270" s="79"/>
      <c r="Y270" s="79"/>
      <c r="Z270" s="79"/>
      <c r="AA270" s="79"/>
      <c r="AB270" s="79"/>
    </row>
    <row r="271" spans="2:28" x14ac:dyDescent="0.55000000000000004">
      <c r="B271" s="79"/>
      <c r="C271" s="79"/>
      <c r="D271" s="79"/>
      <c r="E271" s="155"/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56"/>
      <c r="R271" s="156"/>
      <c r="S271" s="156"/>
      <c r="T271" s="156"/>
      <c r="U271" s="156"/>
      <c r="V271" s="156"/>
      <c r="W271" s="79"/>
      <c r="X271" s="79"/>
      <c r="Y271" s="79"/>
      <c r="Z271" s="79"/>
      <c r="AA271" s="79"/>
      <c r="AB271" s="79"/>
    </row>
    <row r="272" spans="2:28" x14ac:dyDescent="0.55000000000000004">
      <c r="B272" s="79"/>
      <c r="C272" s="79"/>
      <c r="D272" s="79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6"/>
      <c r="R272" s="156"/>
      <c r="S272" s="156"/>
      <c r="T272" s="156"/>
      <c r="U272" s="156"/>
      <c r="V272" s="156"/>
      <c r="W272" s="79"/>
      <c r="X272" s="79"/>
      <c r="Y272" s="79"/>
      <c r="Z272" s="79"/>
      <c r="AA272" s="79"/>
      <c r="AB272" s="79"/>
    </row>
    <row r="273" spans="2:28" x14ac:dyDescent="0.55000000000000004">
      <c r="B273" s="79"/>
      <c r="C273" s="79"/>
      <c r="D273" s="79"/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6"/>
      <c r="R273" s="156"/>
      <c r="S273" s="156"/>
      <c r="T273" s="156"/>
      <c r="U273" s="156"/>
      <c r="V273" s="156"/>
      <c r="W273" s="79"/>
      <c r="X273" s="79"/>
      <c r="Y273" s="79"/>
      <c r="Z273" s="79"/>
      <c r="AA273" s="79"/>
      <c r="AB273" s="79"/>
    </row>
    <row r="274" spans="2:28" x14ac:dyDescent="0.55000000000000004">
      <c r="B274" s="79"/>
      <c r="C274" s="79"/>
      <c r="D274" s="79"/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6"/>
      <c r="R274" s="156"/>
      <c r="S274" s="156"/>
      <c r="T274" s="156"/>
      <c r="U274" s="156"/>
      <c r="V274" s="156"/>
      <c r="W274" s="79"/>
      <c r="X274" s="79"/>
      <c r="Y274" s="79"/>
      <c r="Z274" s="79"/>
      <c r="AA274" s="79"/>
      <c r="AB274" s="79"/>
    </row>
    <row r="275" spans="2:28" x14ac:dyDescent="0.55000000000000004">
      <c r="B275" s="79"/>
      <c r="C275" s="79"/>
      <c r="D275" s="79"/>
      <c r="E275" s="155"/>
      <c r="F275" s="155"/>
      <c r="G275" s="155"/>
      <c r="H275" s="155"/>
      <c r="I275" s="155"/>
      <c r="J275" s="155"/>
      <c r="K275" s="155"/>
      <c r="L275" s="155"/>
      <c r="M275" s="155"/>
      <c r="N275" s="155"/>
      <c r="O275" s="155"/>
      <c r="P275" s="155"/>
      <c r="Q275" s="156"/>
      <c r="R275" s="156"/>
      <c r="S275" s="156"/>
      <c r="T275" s="156"/>
      <c r="U275" s="156"/>
      <c r="V275" s="156"/>
      <c r="W275" s="79"/>
      <c r="X275" s="79"/>
      <c r="Y275" s="79"/>
      <c r="Z275" s="79"/>
      <c r="AA275" s="79"/>
      <c r="AB275" s="79"/>
    </row>
    <row r="276" spans="2:28" x14ac:dyDescent="0.55000000000000004">
      <c r="B276" s="79"/>
      <c r="C276" s="79"/>
      <c r="D276" s="79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56"/>
      <c r="R276" s="156"/>
      <c r="S276" s="156"/>
      <c r="T276" s="156"/>
      <c r="U276" s="156"/>
      <c r="V276" s="156"/>
      <c r="W276" s="79"/>
      <c r="X276" s="79"/>
      <c r="Y276" s="79"/>
      <c r="Z276" s="79"/>
      <c r="AA276" s="79"/>
      <c r="AB276" s="79"/>
    </row>
    <row r="277" spans="2:28" x14ac:dyDescent="0.55000000000000004">
      <c r="B277" s="79"/>
      <c r="C277" s="79"/>
      <c r="D277" s="79"/>
      <c r="E277" s="155"/>
      <c r="F277" s="155"/>
      <c r="G277" s="155"/>
      <c r="H277" s="155"/>
      <c r="I277" s="155"/>
      <c r="J277" s="155"/>
      <c r="K277" s="155"/>
      <c r="L277" s="155"/>
      <c r="M277" s="155"/>
      <c r="N277" s="155"/>
      <c r="O277" s="155"/>
      <c r="P277" s="155"/>
      <c r="Q277" s="156"/>
      <c r="R277" s="156"/>
      <c r="S277" s="156"/>
      <c r="T277" s="156"/>
      <c r="U277" s="156"/>
      <c r="V277" s="156"/>
      <c r="W277" s="79"/>
      <c r="X277" s="79"/>
      <c r="Y277" s="79"/>
      <c r="Z277" s="79"/>
      <c r="AA277" s="79"/>
      <c r="AB277" s="79"/>
    </row>
    <row r="278" spans="2:28" x14ac:dyDescent="0.55000000000000004">
      <c r="B278" s="79"/>
      <c r="C278" s="79"/>
      <c r="D278" s="79"/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6"/>
      <c r="R278" s="156"/>
      <c r="S278" s="156"/>
      <c r="T278" s="156"/>
      <c r="U278" s="156"/>
      <c r="V278" s="156"/>
      <c r="W278" s="79"/>
      <c r="X278" s="79"/>
      <c r="Y278" s="79"/>
      <c r="Z278" s="79"/>
      <c r="AA278" s="79"/>
      <c r="AB278" s="79"/>
    </row>
    <row r="279" spans="2:28" x14ac:dyDescent="0.55000000000000004">
      <c r="B279" s="79"/>
      <c r="C279" s="79"/>
      <c r="D279" s="79"/>
      <c r="E279" s="155"/>
      <c r="F279" s="155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56"/>
      <c r="R279" s="156"/>
      <c r="S279" s="156"/>
      <c r="T279" s="156"/>
      <c r="U279" s="156"/>
      <c r="V279" s="156"/>
      <c r="W279" s="79"/>
      <c r="X279" s="79"/>
      <c r="Y279" s="79"/>
      <c r="Z279" s="79"/>
      <c r="AA279" s="79"/>
      <c r="AB279" s="79"/>
    </row>
    <row r="280" spans="2:28" x14ac:dyDescent="0.55000000000000004">
      <c r="B280" s="79"/>
      <c r="C280" s="79"/>
      <c r="D280" s="79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56"/>
      <c r="R280" s="156"/>
      <c r="S280" s="156"/>
      <c r="T280" s="156"/>
      <c r="U280" s="156"/>
      <c r="V280" s="156"/>
      <c r="W280" s="79"/>
      <c r="X280" s="79"/>
      <c r="Y280" s="79"/>
      <c r="Z280" s="79"/>
      <c r="AA280" s="79"/>
      <c r="AB280" s="79"/>
    </row>
    <row r="281" spans="2:28" x14ac:dyDescent="0.55000000000000004">
      <c r="B281" s="79"/>
      <c r="C281" s="79"/>
      <c r="D281" s="79"/>
      <c r="E281" s="155"/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  <c r="Q281" s="156"/>
      <c r="R281" s="156"/>
      <c r="S281" s="156"/>
      <c r="T281" s="156"/>
      <c r="U281" s="156"/>
      <c r="V281" s="156"/>
      <c r="W281" s="79"/>
      <c r="X281" s="79"/>
      <c r="Y281" s="79"/>
      <c r="Z281" s="79"/>
      <c r="AA281" s="79"/>
      <c r="AB281" s="79"/>
    </row>
    <row r="282" spans="2:28" x14ac:dyDescent="0.55000000000000004">
      <c r="B282" s="79"/>
      <c r="C282" s="79"/>
      <c r="D282" s="79"/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  <c r="Q282" s="156"/>
      <c r="R282" s="156"/>
      <c r="S282" s="156"/>
      <c r="T282" s="156"/>
      <c r="U282" s="156"/>
      <c r="V282" s="156"/>
      <c r="W282" s="79"/>
      <c r="X282" s="79"/>
      <c r="Y282" s="79"/>
      <c r="Z282" s="79"/>
      <c r="AA282" s="79"/>
      <c r="AB282" s="79"/>
    </row>
    <row r="283" spans="2:28" x14ac:dyDescent="0.55000000000000004">
      <c r="B283" s="79"/>
      <c r="C283" s="79"/>
      <c r="D283" s="79"/>
      <c r="E283" s="155"/>
      <c r="F283" s="155"/>
      <c r="G283" s="155"/>
      <c r="H283" s="155"/>
      <c r="I283" s="155"/>
      <c r="J283" s="155"/>
      <c r="K283" s="155"/>
      <c r="L283" s="155"/>
      <c r="M283" s="155"/>
      <c r="N283" s="155"/>
      <c r="O283" s="155"/>
      <c r="P283" s="155"/>
      <c r="Q283" s="156"/>
      <c r="R283" s="156"/>
      <c r="S283" s="156"/>
      <c r="T283" s="156"/>
      <c r="U283" s="156"/>
      <c r="V283" s="156"/>
      <c r="W283" s="79"/>
      <c r="X283" s="79"/>
      <c r="Y283" s="79"/>
      <c r="Z283" s="79"/>
      <c r="AA283" s="79"/>
      <c r="AB283" s="79"/>
    </row>
    <row r="284" spans="2:28" x14ac:dyDescent="0.55000000000000004">
      <c r="B284" s="79"/>
      <c r="C284" s="79"/>
      <c r="D284" s="79"/>
      <c r="E284" s="155"/>
      <c r="F284" s="155"/>
      <c r="G284" s="155"/>
      <c r="H284" s="155"/>
      <c r="I284" s="155"/>
      <c r="J284" s="155"/>
      <c r="K284" s="155"/>
      <c r="L284" s="155"/>
      <c r="M284" s="155"/>
      <c r="N284" s="155"/>
      <c r="O284" s="155"/>
      <c r="P284" s="155"/>
      <c r="Q284" s="156"/>
      <c r="R284" s="156"/>
      <c r="S284" s="156"/>
      <c r="T284" s="156"/>
      <c r="U284" s="156"/>
      <c r="V284" s="156"/>
      <c r="W284" s="79"/>
      <c r="X284" s="79"/>
      <c r="Y284" s="79"/>
      <c r="Z284" s="79"/>
      <c r="AA284" s="79"/>
      <c r="AB284" s="79"/>
    </row>
    <row r="285" spans="2:28" x14ac:dyDescent="0.55000000000000004">
      <c r="B285" s="79"/>
      <c r="C285" s="79"/>
      <c r="D285" s="79"/>
      <c r="E285" s="155"/>
      <c r="F285" s="155"/>
      <c r="G285" s="155"/>
      <c r="H285" s="155"/>
      <c r="I285" s="155"/>
      <c r="J285" s="155"/>
      <c r="K285" s="155"/>
      <c r="L285" s="155"/>
      <c r="M285" s="155"/>
      <c r="N285" s="155"/>
      <c r="O285" s="155"/>
      <c r="P285" s="155"/>
      <c r="Q285" s="156"/>
      <c r="R285" s="156"/>
      <c r="S285" s="156"/>
      <c r="T285" s="156"/>
      <c r="U285" s="156"/>
      <c r="V285" s="156"/>
      <c r="W285" s="79"/>
      <c r="X285" s="79"/>
      <c r="Y285" s="79"/>
      <c r="Z285" s="79"/>
      <c r="AA285" s="79"/>
      <c r="AB285" s="79"/>
    </row>
    <row r="286" spans="2:28" x14ac:dyDescent="0.55000000000000004">
      <c r="B286" s="79"/>
      <c r="C286" s="79"/>
      <c r="D286" s="79"/>
      <c r="E286" s="155"/>
      <c r="F286" s="155"/>
      <c r="G286" s="155"/>
      <c r="H286" s="155"/>
      <c r="I286" s="155"/>
      <c r="J286" s="155"/>
      <c r="K286" s="155"/>
      <c r="L286" s="155"/>
      <c r="M286" s="155"/>
      <c r="N286" s="155"/>
      <c r="O286" s="155"/>
      <c r="P286" s="155"/>
      <c r="Q286" s="156"/>
      <c r="R286" s="156"/>
      <c r="S286" s="156"/>
      <c r="T286" s="156"/>
      <c r="U286" s="156"/>
      <c r="V286" s="156"/>
      <c r="W286" s="79"/>
      <c r="X286" s="79"/>
      <c r="Y286" s="79"/>
      <c r="Z286" s="79"/>
      <c r="AA286" s="79"/>
      <c r="AB286" s="79"/>
    </row>
    <row r="287" spans="2:28" x14ac:dyDescent="0.55000000000000004">
      <c r="B287" s="79"/>
      <c r="C287" s="79"/>
      <c r="D287" s="79"/>
      <c r="E287" s="155"/>
      <c r="F287" s="155"/>
      <c r="G287" s="155"/>
      <c r="H287" s="155"/>
      <c r="I287" s="155"/>
      <c r="J287" s="155"/>
      <c r="K287" s="155"/>
      <c r="L287" s="155"/>
      <c r="M287" s="155"/>
      <c r="N287" s="155"/>
      <c r="O287" s="155"/>
      <c r="P287" s="155"/>
      <c r="Q287" s="156"/>
      <c r="R287" s="156"/>
      <c r="S287" s="156"/>
      <c r="T287" s="156"/>
      <c r="U287" s="156"/>
      <c r="V287" s="156"/>
      <c r="W287" s="79"/>
      <c r="X287" s="79"/>
      <c r="Y287" s="79"/>
      <c r="Z287" s="79"/>
      <c r="AA287" s="79"/>
      <c r="AB287" s="79"/>
    </row>
    <row r="288" spans="2:28" x14ac:dyDescent="0.55000000000000004">
      <c r="B288" s="79"/>
      <c r="C288" s="79"/>
      <c r="D288" s="79"/>
      <c r="E288" s="155"/>
      <c r="F288" s="155"/>
      <c r="G288" s="155"/>
      <c r="H288" s="155"/>
      <c r="I288" s="155"/>
      <c r="J288" s="155"/>
      <c r="K288" s="155"/>
      <c r="L288" s="155"/>
      <c r="M288" s="155"/>
      <c r="N288" s="155"/>
      <c r="O288" s="155"/>
      <c r="P288" s="155"/>
      <c r="Q288" s="156"/>
      <c r="R288" s="156"/>
      <c r="S288" s="156"/>
      <c r="T288" s="156"/>
      <c r="U288" s="156"/>
      <c r="V288" s="156"/>
      <c r="W288" s="79"/>
      <c r="X288" s="79"/>
      <c r="Y288" s="79"/>
      <c r="Z288" s="79"/>
      <c r="AA288" s="79"/>
      <c r="AB288" s="79"/>
    </row>
    <row r="289" spans="2:28" x14ac:dyDescent="0.55000000000000004">
      <c r="B289" s="79"/>
      <c r="C289" s="79"/>
      <c r="D289" s="79"/>
      <c r="E289" s="155"/>
      <c r="F289" s="155"/>
      <c r="G289" s="155"/>
      <c r="H289" s="155"/>
      <c r="I289" s="155"/>
      <c r="J289" s="155"/>
      <c r="K289" s="155"/>
      <c r="L289" s="155"/>
      <c r="M289" s="155"/>
      <c r="N289" s="155"/>
      <c r="O289" s="155"/>
      <c r="P289" s="155"/>
      <c r="Q289" s="156"/>
      <c r="R289" s="156"/>
      <c r="S289" s="156"/>
      <c r="T289" s="156"/>
      <c r="U289" s="156"/>
      <c r="V289" s="156"/>
      <c r="W289" s="79"/>
      <c r="X289" s="79"/>
      <c r="Y289" s="79"/>
      <c r="Z289" s="79"/>
      <c r="AA289" s="79"/>
      <c r="AB289" s="79"/>
    </row>
    <row r="290" spans="2:28" x14ac:dyDescent="0.55000000000000004">
      <c r="B290" s="79"/>
      <c r="C290" s="79"/>
      <c r="D290" s="79"/>
      <c r="E290" s="155"/>
      <c r="F290" s="155"/>
      <c r="G290" s="155"/>
      <c r="H290" s="155"/>
      <c r="I290" s="155"/>
      <c r="J290" s="155"/>
      <c r="K290" s="155"/>
      <c r="L290" s="155"/>
      <c r="M290" s="155"/>
      <c r="N290" s="155"/>
      <c r="O290" s="155"/>
      <c r="P290" s="155"/>
      <c r="Q290" s="156"/>
      <c r="R290" s="156"/>
      <c r="S290" s="156"/>
      <c r="T290" s="156"/>
      <c r="U290" s="156"/>
      <c r="V290" s="156"/>
      <c r="W290" s="79"/>
      <c r="X290" s="79"/>
      <c r="Y290" s="79"/>
      <c r="Z290" s="79"/>
      <c r="AA290" s="79"/>
      <c r="AB290" s="79"/>
    </row>
    <row r="291" spans="2:28" x14ac:dyDescent="0.55000000000000004">
      <c r="B291" s="79"/>
      <c r="C291" s="79"/>
      <c r="D291" s="79"/>
      <c r="E291" s="155"/>
      <c r="F291" s="155"/>
      <c r="G291" s="155"/>
      <c r="H291" s="155"/>
      <c r="I291" s="155"/>
      <c r="J291" s="155"/>
      <c r="K291" s="155"/>
      <c r="L291" s="155"/>
      <c r="M291" s="155"/>
      <c r="N291" s="155"/>
      <c r="O291" s="155"/>
      <c r="P291" s="155"/>
      <c r="Q291" s="156"/>
      <c r="R291" s="156"/>
      <c r="S291" s="156"/>
      <c r="T291" s="156"/>
      <c r="U291" s="156"/>
      <c r="V291" s="156"/>
      <c r="W291" s="79"/>
      <c r="X291" s="79"/>
      <c r="Y291" s="79"/>
      <c r="Z291" s="79"/>
      <c r="AA291" s="79"/>
      <c r="AB291" s="79"/>
    </row>
    <row r="292" spans="2:28" x14ac:dyDescent="0.55000000000000004">
      <c r="B292" s="79"/>
      <c r="C292" s="79"/>
      <c r="D292" s="79"/>
      <c r="E292" s="155"/>
      <c r="F292" s="155"/>
      <c r="G292" s="155"/>
      <c r="H292" s="155"/>
      <c r="I292" s="155"/>
      <c r="J292" s="155"/>
      <c r="K292" s="155"/>
      <c r="L292" s="155"/>
      <c r="M292" s="155"/>
      <c r="N292" s="155"/>
      <c r="O292" s="155"/>
      <c r="P292" s="155"/>
      <c r="Q292" s="156"/>
      <c r="R292" s="156"/>
      <c r="S292" s="156"/>
      <c r="T292" s="156"/>
      <c r="U292" s="156"/>
      <c r="V292" s="156"/>
      <c r="W292" s="79"/>
      <c r="X292" s="79"/>
      <c r="Y292" s="79"/>
      <c r="Z292" s="79"/>
      <c r="AA292" s="79"/>
      <c r="AB292" s="79"/>
    </row>
    <row r="293" spans="2:28" x14ac:dyDescent="0.55000000000000004">
      <c r="B293" s="79"/>
      <c r="C293" s="79"/>
      <c r="D293" s="79"/>
      <c r="E293" s="155"/>
      <c r="F293" s="155"/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  <c r="Q293" s="156"/>
      <c r="R293" s="156"/>
      <c r="S293" s="156"/>
      <c r="T293" s="156"/>
      <c r="U293" s="156"/>
      <c r="V293" s="156"/>
      <c r="W293" s="79"/>
      <c r="X293" s="79"/>
      <c r="Y293" s="79"/>
      <c r="Z293" s="79"/>
      <c r="AA293" s="79"/>
      <c r="AB293" s="79"/>
    </row>
    <row r="294" spans="2:28" x14ac:dyDescent="0.55000000000000004">
      <c r="B294" s="79"/>
      <c r="C294" s="79"/>
      <c r="D294" s="79"/>
      <c r="E294" s="155"/>
      <c r="F294" s="155"/>
      <c r="G294" s="155"/>
      <c r="H294" s="155"/>
      <c r="I294" s="155"/>
      <c r="J294" s="155"/>
      <c r="K294" s="155"/>
      <c r="L294" s="155"/>
      <c r="M294" s="155"/>
      <c r="N294" s="155"/>
      <c r="O294" s="155"/>
      <c r="P294" s="155"/>
      <c r="Q294" s="156"/>
      <c r="R294" s="156"/>
      <c r="S294" s="156"/>
      <c r="T294" s="156"/>
      <c r="U294" s="156"/>
      <c r="V294" s="156"/>
      <c r="W294" s="79"/>
      <c r="X294" s="79"/>
      <c r="Y294" s="79"/>
      <c r="Z294" s="79"/>
      <c r="AA294" s="79"/>
      <c r="AB294" s="79"/>
    </row>
    <row r="295" spans="2:28" x14ac:dyDescent="0.55000000000000004">
      <c r="B295" s="79"/>
      <c r="C295" s="79"/>
      <c r="D295" s="79"/>
      <c r="E295" s="155"/>
      <c r="F295" s="155"/>
      <c r="G295" s="155"/>
      <c r="H295" s="155"/>
      <c r="I295" s="155"/>
      <c r="J295" s="155"/>
      <c r="K295" s="155"/>
      <c r="L295" s="155"/>
      <c r="M295" s="155"/>
      <c r="N295" s="155"/>
      <c r="O295" s="155"/>
      <c r="P295" s="155"/>
      <c r="Q295" s="156"/>
      <c r="R295" s="156"/>
      <c r="S295" s="156"/>
      <c r="T295" s="156"/>
      <c r="U295" s="156"/>
      <c r="V295" s="156"/>
      <c r="W295" s="79"/>
      <c r="X295" s="79"/>
      <c r="Y295" s="79"/>
      <c r="Z295" s="79"/>
      <c r="AA295" s="79"/>
      <c r="AB295" s="79"/>
    </row>
    <row r="296" spans="2:28" x14ac:dyDescent="0.55000000000000004">
      <c r="B296" s="79"/>
      <c r="C296" s="79"/>
      <c r="D296" s="79"/>
      <c r="E296" s="155"/>
      <c r="F296" s="155"/>
      <c r="G296" s="155"/>
      <c r="H296" s="155"/>
      <c r="I296" s="155"/>
      <c r="J296" s="155"/>
      <c r="K296" s="155"/>
      <c r="L296" s="155"/>
      <c r="M296" s="155"/>
      <c r="N296" s="155"/>
      <c r="O296" s="155"/>
      <c r="P296" s="155"/>
      <c r="Q296" s="156"/>
      <c r="R296" s="156"/>
      <c r="S296" s="156"/>
      <c r="T296" s="156"/>
      <c r="U296" s="156"/>
      <c r="V296" s="156"/>
      <c r="W296" s="79"/>
      <c r="X296" s="79"/>
      <c r="Y296" s="79"/>
      <c r="Z296" s="79"/>
      <c r="AA296" s="79"/>
      <c r="AB296" s="79"/>
    </row>
    <row r="297" spans="2:28" x14ac:dyDescent="0.55000000000000004">
      <c r="B297" s="79"/>
      <c r="C297" s="79"/>
      <c r="D297" s="79"/>
      <c r="E297" s="155"/>
      <c r="F297" s="155"/>
      <c r="G297" s="155"/>
      <c r="H297" s="155"/>
      <c r="I297" s="155"/>
      <c r="J297" s="155"/>
      <c r="K297" s="155"/>
      <c r="L297" s="155"/>
      <c r="M297" s="155"/>
      <c r="N297" s="155"/>
      <c r="O297" s="155"/>
      <c r="P297" s="155"/>
      <c r="Q297" s="156"/>
      <c r="R297" s="156"/>
      <c r="S297" s="156"/>
      <c r="T297" s="156"/>
      <c r="U297" s="156"/>
      <c r="V297" s="156"/>
      <c r="W297" s="79"/>
      <c r="X297" s="79"/>
      <c r="Y297" s="79"/>
      <c r="Z297" s="79"/>
      <c r="AA297" s="79"/>
      <c r="AB297" s="79"/>
    </row>
    <row r="298" spans="2:28" x14ac:dyDescent="0.55000000000000004">
      <c r="B298" s="79"/>
      <c r="C298" s="79"/>
      <c r="D298" s="79"/>
      <c r="E298" s="155"/>
      <c r="F298" s="155"/>
      <c r="G298" s="155"/>
      <c r="H298" s="155"/>
      <c r="I298" s="155"/>
      <c r="J298" s="155"/>
      <c r="K298" s="155"/>
      <c r="L298" s="155"/>
      <c r="M298" s="155"/>
      <c r="N298" s="155"/>
      <c r="O298" s="155"/>
      <c r="P298" s="155"/>
      <c r="Q298" s="156"/>
      <c r="R298" s="156"/>
      <c r="S298" s="156"/>
      <c r="T298" s="156"/>
      <c r="U298" s="156"/>
      <c r="V298" s="156"/>
      <c r="W298" s="79"/>
      <c r="X298" s="79"/>
      <c r="Y298" s="79"/>
      <c r="Z298" s="79"/>
      <c r="AA298" s="79"/>
      <c r="AB298" s="79"/>
    </row>
    <row r="299" spans="2:28" x14ac:dyDescent="0.55000000000000004">
      <c r="B299" s="79"/>
      <c r="C299" s="79"/>
      <c r="D299" s="79"/>
      <c r="E299" s="155"/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56"/>
      <c r="R299" s="156"/>
      <c r="S299" s="156"/>
      <c r="T299" s="156"/>
      <c r="U299" s="156"/>
      <c r="V299" s="156"/>
      <c r="W299" s="79"/>
      <c r="X299" s="79"/>
      <c r="Y299" s="79"/>
      <c r="Z299" s="79"/>
      <c r="AA299" s="79"/>
      <c r="AB299" s="79"/>
    </row>
    <row r="300" spans="2:28" x14ac:dyDescent="0.55000000000000004">
      <c r="B300" s="79"/>
      <c r="C300" s="79"/>
      <c r="D300" s="79"/>
      <c r="E300" s="155"/>
      <c r="F300" s="155"/>
      <c r="G300" s="155"/>
      <c r="H300" s="155"/>
      <c r="I300" s="155"/>
      <c r="J300" s="155"/>
      <c r="K300" s="155"/>
      <c r="L300" s="155"/>
      <c r="M300" s="155"/>
      <c r="N300" s="155"/>
      <c r="O300" s="155"/>
      <c r="P300" s="155"/>
      <c r="Q300" s="156"/>
      <c r="R300" s="156"/>
      <c r="S300" s="156"/>
      <c r="T300" s="156"/>
      <c r="U300" s="156"/>
      <c r="V300" s="156"/>
      <c r="W300" s="79"/>
      <c r="X300" s="79"/>
      <c r="Y300" s="79"/>
      <c r="Z300" s="79"/>
      <c r="AA300" s="79"/>
      <c r="AB300" s="79"/>
    </row>
    <row r="301" spans="2:28" x14ac:dyDescent="0.55000000000000004">
      <c r="B301" s="79"/>
      <c r="C301" s="79"/>
      <c r="D301" s="79"/>
      <c r="E301" s="155"/>
      <c r="F301" s="155"/>
      <c r="G301" s="155"/>
      <c r="H301" s="155"/>
      <c r="I301" s="155"/>
      <c r="J301" s="155"/>
      <c r="K301" s="155"/>
      <c r="L301" s="155"/>
      <c r="M301" s="155"/>
      <c r="N301" s="155"/>
      <c r="O301" s="155"/>
      <c r="P301" s="155"/>
      <c r="Q301" s="156"/>
      <c r="R301" s="156"/>
      <c r="S301" s="156"/>
      <c r="T301" s="156"/>
      <c r="U301" s="156"/>
      <c r="V301" s="156"/>
      <c r="W301" s="79"/>
      <c r="X301" s="79"/>
      <c r="Y301" s="79"/>
      <c r="Z301" s="79"/>
      <c r="AA301" s="79"/>
      <c r="AB301" s="79"/>
    </row>
    <row r="302" spans="2:28" x14ac:dyDescent="0.55000000000000004">
      <c r="B302" s="79"/>
      <c r="C302" s="79"/>
      <c r="D302" s="79"/>
      <c r="E302" s="155"/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56"/>
      <c r="R302" s="156"/>
      <c r="S302" s="156"/>
      <c r="T302" s="156"/>
      <c r="U302" s="156"/>
      <c r="V302" s="156"/>
      <c r="W302" s="79"/>
      <c r="X302" s="79"/>
      <c r="Y302" s="79"/>
      <c r="Z302" s="79"/>
      <c r="AA302" s="79"/>
      <c r="AB302" s="79"/>
    </row>
    <row r="303" spans="2:28" x14ac:dyDescent="0.55000000000000004">
      <c r="B303" s="79"/>
      <c r="C303" s="79"/>
      <c r="D303" s="79"/>
      <c r="E303" s="155"/>
      <c r="F303" s="155"/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  <c r="Q303" s="156"/>
      <c r="R303" s="156"/>
      <c r="S303" s="156"/>
      <c r="T303" s="156"/>
      <c r="U303" s="156"/>
      <c r="V303" s="156"/>
      <c r="W303" s="79"/>
      <c r="X303" s="79"/>
      <c r="Y303" s="79"/>
      <c r="Z303" s="79"/>
      <c r="AA303" s="79"/>
      <c r="AB303" s="79"/>
    </row>
    <row r="304" spans="2:28" x14ac:dyDescent="0.55000000000000004">
      <c r="B304" s="79"/>
      <c r="C304" s="79"/>
      <c r="D304" s="79"/>
      <c r="E304" s="155"/>
      <c r="F304" s="155"/>
      <c r="G304" s="155"/>
      <c r="H304" s="155"/>
      <c r="I304" s="155"/>
      <c r="J304" s="155"/>
      <c r="K304" s="155"/>
      <c r="L304" s="155"/>
      <c r="M304" s="155"/>
      <c r="N304" s="155"/>
      <c r="O304" s="155"/>
      <c r="P304" s="155"/>
      <c r="Q304" s="156"/>
      <c r="R304" s="156"/>
      <c r="S304" s="156"/>
      <c r="T304" s="156"/>
      <c r="U304" s="156"/>
      <c r="V304" s="156"/>
      <c r="W304" s="79"/>
      <c r="X304" s="79"/>
      <c r="Y304" s="79"/>
      <c r="Z304" s="79"/>
      <c r="AA304" s="79"/>
      <c r="AB304" s="79"/>
    </row>
    <row r="305" spans="2:28" x14ac:dyDescent="0.55000000000000004">
      <c r="B305" s="79"/>
      <c r="C305" s="79"/>
      <c r="D305" s="79"/>
      <c r="E305" s="155"/>
      <c r="F305" s="155"/>
      <c r="G305" s="155"/>
      <c r="H305" s="155"/>
      <c r="I305" s="155"/>
      <c r="J305" s="155"/>
      <c r="K305" s="155"/>
      <c r="L305" s="155"/>
      <c r="M305" s="155"/>
      <c r="N305" s="155"/>
      <c r="O305" s="155"/>
      <c r="P305" s="155"/>
      <c r="Q305" s="156"/>
      <c r="R305" s="156"/>
      <c r="S305" s="156"/>
      <c r="T305" s="156"/>
      <c r="U305" s="156"/>
      <c r="V305" s="156"/>
      <c r="W305" s="79"/>
      <c r="X305" s="79"/>
      <c r="Y305" s="79"/>
      <c r="Z305" s="79"/>
      <c r="AA305" s="79"/>
      <c r="AB305" s="79"/>
    </row>
    <row r="306" spans="2:28" x14ac:dyDescent="0.55000000000000004">
      <c r="B306" s="79"/>
      <c r="C306" s="79"/>
      <c r="D306" s="79"/>
      <c r="E306" s="155"/>
      <c r="F306" s="155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56"/>
      <c r="R306" s="156"/>
      <c r="S306" s="156"/>
      <c r="T306" s="156"/>
      <c r="U306" s="156"/>
      <c r="V306" s="156"/>
      <c r="W306" s="79"/>
      <c r="X306" s="79"/>
      <c r="Y306" s="79"/>
      <c r="Z306" s="79"/>
      <c r="AA306" s="79"/>
      <c r="AB306" s="79"/>
    </row>
    <row r="307" spans="2:28" x14ac:dyDescent="0.55000000000000004">
      <c r="B307" s="79"/>
      <c r="C307" s="79"/>
      <c r="D307" s="79"/>
      <c r="E307" s="155"/>
      <c r="F307" s="155"/>
      <c r="G307" s="155"/>
      <c r="H307" s="155"/>
      <c r="I307" s="155"/>
      <c r="J307" s="155"/>
      <c r="K307" s="155"/>
      <c r="L307" s="155"/>
      <c r="M307" s="155"/>
      <c r="N307" s="155"/>
      <c r="O307" s="155"/>
      <c r="P307" s="155"/>
      <c r="Q307" s="156"/>
      <c r="R307" s="156"/>
      <c r="S307" s="156"/>
      <c r="T307" s="156"/>
      <c r="U307" s="156"/>
      <c r="V307" s="156"/>
      <c r="W307" s="79"/>
      <c r="X307" s="79"/>
      <c r="Y307" s="79"/>
      <c r="Z307" s="79"/>
      <c r="AA307" s="79"/>
      <c r="AB307" s="79"/>
    </row>
    <row r="308" spans="2:28" x14ac:dyDescent="0.55000000000000004">
      <c r="B308" s="79"/>
      <c r="C308" s="79"/>
      <c r="D308" s="79"/>
      <c r="E308" s="155"/>
      <c r="F308" s="155"/>
      <c r="G308" s="155"/>
      <c r="H308" s="155"/>
      <c r="I308" s="155"/>
      <c r="J308" s="155"/>
      <c r="K308" s="155"/>
      <c r="L308" s="155"/>
      <c r="M308" s="155"/>
      <c r="N308" s="155"/>
      <c r="O308" s="155"/>
      <c r="P308" s="155"/>
      <c r="Q308" s="156"/>
      <c r="R308" s="156"/>
      <c r="S308" s="156"/>
      <c r="T308" s="156"/>
      <c r="U308" s="156"/>
      <c r="V308" s="156"/>
      <c r="W308" s="79"/>
      <c r="X308" s="79"/>
      <c r="Y308" s="79"/>
      <c r="Z308" s="79"/>
      <c r="AA308" s="79"/>
      <c r="AB308" s="79"/>
    </row>
    <row r="309" spans="2:28" x14ac:dyDescent="0.55000000000000004">
      <c r="B309" s="79"/>
      <c r="C309" s="79"/>
      <c r="D309" s="79"/>
      <c r="E309" s="155"/>
      <c r="F309" s="155"/>
      <c r="G309" s="155"/>
      <c r="H309" s="155"/>
      <c r="I309" s="155"/>
      <c r="J309" s="155"/>
      <c r="K309" s="155"/>
      <c r="L309" s="155"/>
      <c r="M309" s="155"/>
      <c r="N309" s="155"/>
      <c r="O309" s="155"/>
      <c r="P309" s="155"/>
      <c r="Q309" s="156"/>
      <c r="R309" s="156"/>
      <c r="S309" s="156"/>
      <c r="T309" s="156"/>
      <c r="U309" s="156"/>
      <c r="V309" s="156"/>
      <c r="W309" s="79"/>
      <c r="X309" s="79"/>
      <c r="Y309" s="79"/>
      <c r="Z309" s="79"/>
      <c r="AA309" s="79"/>
      <c r="AB309" s="79"/>
    </row>
    <row r="310" spans="2:28" x14ac:dyDescent="0.55000000000000004">
      <c r="B310" s="79"/>
      <c r="C310" s="79"/>
      <c r="D310" s="79"/>
      <c r="E310" s="155"/>
      <c r="F310" s="155"/>
      <c r="G310" s="155"/>
      <c r="H310" s="155"/>
      <c r="I310" s="155"/>
      <c r="J310" s="155"/>
      <c r="K310" s="155"/>
      <c r="L310" s="155"/>
      <c r="M310" s="155"/>
      <c r="N310" s="155"/>
      <c r="O310" s="155"/>
      <c r="P310" s="155"/>
      <c r="Q310" s="156"/>
      <c r="R310" s="156"/>
      <c r="S310" s="156"/>
      <c r="T310" s="156"/>
      <c r="U310" s="156"/>
      <c r="V310" s="156"/>
      <c r="W310" s="79"/>
      <c r="X310" s="79"/>
      <c r="Y310" s="79"/>
      <c r="Z310" s="79"/>
      <c r="AA310" s="79"/>
      <c r="AB310" s="79"/>
    </row>
    <row r="311" spans="2:28" x14ac:dyDescent="0.55000000000000004">
      <c r="B311" s="79"/>
      <c r="C311" s="79"/>
      <c r="D311" s="79"/>
      <c r="E311" s="155"/>
      <c r="F311" s="155"/>
      <c r="G311" s="155"/>
      <c r="H311" s="155"/>
      <c r="I311" s="155"/>
      <c r="J311" s="155"/>
      <c r="K311" s="155"/>
      <c r="L311" s="155"/>
      <c r="M311" s="155"/>
      <c r="N311" s="155"/>
      <c r="O311" s="155"/>
      <c r="P311" s="155"/>
      <c r="Q311" s="156"/>
      <c r="R311" s="156"/>
      <c r="S311" s="156"/>
      <c r="T311" s="156"/>
      <c r="U311" s="156"/>
      <c r="V311" s="156"/>
      <c r="W311" s="79"/>
      <c r="X311" s="79"/>
      <c r="Y311" s="79"/>
      <c r="Z311" s="79"/>
      <c r="AA311" s="79"/>
      <c r="AB311" s="79"/>
    </row>
    <row r="312" spans="2:28" x14ac:dyDescent="0.55000000000000004">
      <c r="B312" s="79"/>
      <c r="C312" s="79"/>
      <c r="D312" s="79"/>
      <c r="E312" s="155"/>
      <c r="F312" s="155"/>
      <c r="G312" s="155"/>
      <c r="H312" s="155"/>
      <c r="I312" s="155"/>
      <c r="J312" s="155"/>
      <c r="K312" s="155"/>
      <c r="L312" s="155"/>
      <c r="M312" s="155"/>
      <c r="N312" s="155"/>
      <c r="O312" s="155"/>
      <c r="P312" s="155"/>
      <c r="Q312" s="156"/>
      <c r="R312" s="156"/>
      <c r="S312" s="156"/>
      <c r="T312" s="156"/>
      <c r="U312" s="156"/>
      <c r="V312" s="156"/>
      <c r="W312" s="79"/>
      <c r="X312" s="79"/>
      <c r="Y312" s="79"/>
      <c r="Z312" s="79"/>
      <c r="AA312" s="79"/>
      <c r="AB312" s="79"/>
    </row>
    <row r="313" spans="2:28" x14ac:dyDescent="0.55000000000000004">
      <c r="B313" s="79"/>
      <c r="C313" s="79"/>
      <c r="D313" s="79"/>
      <c r="E313" s="155"/>
      <c r="F313" s="155"/>
      <c r="G313" s="155"/>
      <c r="H313" s="155"/>
      <c r="I313" s="155"/>
      <c r="J313" s="155"/>
      <c r="K313" s="155"/>
      <c r="L313" s="155"/>
      <c r="M313" s="155"/>
      <c r="N313" s="155"/>
      <c r="O313" s="155"/>
      <c r="P313" s="155"/>
      <c r="Q313" s="156"/>
      <c r="R313" s="156"/>
      <c r="S313" s="156"/>
      <c r="T313" s="156"/>
      <c r="U313" s="156"/>
      <c r="V313" s="156"/>
      <c r="W313" s="79"/>
      <c r="X313" s="79"/>
      <c r="Y313" s="79"/>
      <c r="Z313" s="79"/>
      <c r="AA313" s="79"/>
      <c r="AB313" s="79"/>
    </row>
    <row r="314" spans="2:28" x14ac:dyDescent="0.55000000000000004">
      <c r="B314" s="79"/>
      <c r="C314" s="79"/>
      <c r="D314" s="79"/>
      <c r="E314" s="155"/>
      <c r="F314" s="155"/>
      <c r="G314" s="155"/>
      <c r="H314" s="155"/>
      <c r="I314" s="155"/>
      <c r="J314" s="155"/>
      <c r="K314" s="155"/>
      <c r="L314" s="155"/>
      <c r="M314" s="155"/>
      <c r="N314" s="155"/>
      <c r="O314" s="155"/>
      <c r="P314" s="155"/>
      <c r="Q314" s="156"/>
      <c r="R314" s="156"/>
      <c r="S314" s="156"/>
      <c r="T314" s="156"/>
      <c r="U314" s="156"/>
      <c r="V314" s="156"/>
      <c r="W314" s="79"/>
      <c r="X314" s="79"/>
      <c r="Y314" s="79"/>
      <c r="Z314" s="79"/>
      <c r="AA314" s="79"/>
      <c r="AB314" s="79"/>
    </row>
    <row r="315" spans="2:28" x14ac:dyDescent="0.55000000000000004">
      <c r="B315" s="79"/>
      <c r="C315" s="79"/>
      <c r="D315" s="79"/>
      <c r="E315" s="155"/>
      <c r="F315" s="155"/>
      <c r="G315" s="155"/>
      <c r="H315" s="155"/>
      <c r="I315" s="155"/>
      <c r="J315" s="155"/>
      <c r="K315" s="155"/>
      <c r="L315" s="155"/>
      <c r="M315" s="155"/>
      <c r="N315" s="155"/>
      <c r="O315" s="155"/>
      <c r="P315" s="155"/>
      <c r="Q315" s="156"/>
      <c r="R315" s="156"/>
      <c r="S315" s="156"/>
      <c r="T315" s="156"/>
      <c r="U315" s="156"/>
      <c r="V315" s="156"/>
      <c r="W315" s="79"/>
      <c r="X315" s="79"/>
      <c r="Y315" s="79"/>
      <c r="Z315" s="79"/>
      <c r="AA315" s="79"/>
      <c r="AB315" s="79"/>
    </row>
    <row r="316" spans="2:28" x14ac:dyDescent="0.55000000000000004">
      <c r="B316" s="79"/>
      <c r="C316" s="79"/>
      <c r="D316" s="79"/>
      <c r="E316" s="155"/>
      <c r="F316" s="155"/>
      <c r="G316" s="155"/>
      <c r="H316" s="155"/>
      <c r="I316" s="155"/>
      <c r="J316" s="155"/>
      <c r="K316" s="155"/>
      <c r="L316" s="155"/>
      <c r="M316" s="155"/>
      <c r="N316" s="155"/>
      <c r="O316" s="155"/>
      <c r="P316" s="155"/>
      <c r="Q316" s="156"/>
      <c r="R316" s="156"/>
      <c r="S316" s="156"/>
      <c r="T316" s="156"/>
      <c r="U316" s="156"/>
      <c r="V316" s="156"/>
      <c r="W316" s="79"/>
      <c r="X316" s="79"/>
      <c r="Y316" s="79"/>
      <c r="Z316" s="79"/>
      <c r="AA316" s="79"/>
      <c r="AB316" s="79"/>
    </row>
    <row r="317" spans="2:28" x14ac:dyDescent="0.55000000000000004">
      <c r="B317" s="79"/>
      <c r="C317" s="79"/>
      <c r="D317" s="79"/>
      <c r="E317" s="155"/>
      <c r="F317" s="155"/>
      <c r="G317" s="155"/>
      <c r="H317" s="155"/>
      <c r="I317" s="155"/>
      <c r="J317" s="155"/>
      <c r="K317" s="155"/>
      <c r="L317" s="155"/>
      <c r="M317" s="155"/>
      <c r="N317" s="155"/>
      <c r="O317" s="155"/>
      <c r="P317" s="155"/>
      <c r="Q317" s="156"/>
      <c r="R317" s="156"/>
      <c r="S317" s="156"/>
      <c r="T317" s="156"/>
      <c r="U317" s="156"/>
      <c r="V317" s="156"/>
      <c r="W317" s="79"/>
      <c r="X317" s="79"/>
      <c r="Y317" s="79"/>
      <c r="Z317" s="79"/>
      <c r="AA317" s="79"/>
      <c r="AB317" s="79"/>
    </row>
    <row r="318" spans="2:28" x14ac:dyDescent="0.55000000000000004">
      <c r="B318" s="79"/>
      <c r="C318" s="79"/>
      <c r="D318" s="79"/>
      <c r="E318" s="155"/>
      <c r="F318" s="155"/>
      <c r="G318" s="155"/>
      <c r="H318" s="155"/>
      <c r="I318" s="155"/>
      <c r="J318" s="155"/>
      <c r="K318" s="155"/>
      <c r="L318" s="155"/>
      <c r="M318" s="155"/>
      <c r="N318" s="155"/>
      <c r="O318" s="155"/>
      <c r="P318" s="155"/>
      <c r="Q318" s="156"/>
      <c r="R318" s="156"/>
      <c r="S318" s="156"/>
      <c r="T318" s="156"/>
      <c r="U318" s="156"/>
      <c r="V318" s="156"/>
      <c r="W318" s="79"/>
      <c r="X318" s="79"/>
      <c r="Y318" s="79"/>
      <c r="Z318" s="79"/>
      <c r="AA318" s="79"/>
      <c r="AB318" s="79"/>
    </row>
    <row r="319" spans="2:28" x14ac:dyDescent="0.55000000000000004">
      <c r="B319" s="79"/>
      <c r="C319" s="79"/>
      <c r="D319" s="79"/>
      <c r="E319" s="155"/>
      <c r="F319" s="155"/>
      <c r="G319" s="155"/>
      <c r="H319" s="155"/>
      <c r="I319" s="155"/>
      <c r="J319" s="155"/>
      <c r="K319" s="155"/>
      <c r="L319" s="155"/>
      <c r="M319" s="155"/>
      <c r="N319" s="155"/>
      <c r="O319" s="155"/>
      <c r="P319" s="155"/>
      <c r="Q319" s="156"/>
      <c r="R319" s="156"/>
      <c r="S319" s="156"/>
      <c r="T319" s="156"/>
      <c r="U319" s="156"/>
      <c r="V319" s="156"/>
      <c r="W319" s="79"/>
      <c r="X319" s="79"/>
      <c r="Y319" s="79"/>
      <c r="Z319" s="79"/>
      <c r="AA319" s="79"/>
      <c r="AB319" s="79"/>
    </row>
    <row r="320" spans="2:28" x14ac:dyDescent="0.55000000000000004">
      <c r="B320" s="79"/>
      <c r="C320" s="79"/>
      <c r="D320" s="79"/>
      <c r="E320" s="155"/>
      <c r="F320" s="155"/>
      <c r="G320" s="155"/>
      <c r="H320" s="155"/>
      <c r="I320" s="155"/>
      <c r="J320" s="155"/>
      <c r="K320" s="155"/>
      <c r="L320" s="155"/>
      <c r="M320" s="155"/>
      <c r="N320" s="155"/>
      <c r="O320" s="155"/>
      <c r="P320" s="155"/>
      <c r="Q320" s="156"/>
      <c r="R320" s="156"/>
      <c r="S320" s="156"/>
      <c r="T320" s="156"/>
      <c r="U320" s="156"/>
      <c r="V320" s="156"/>
      <c r="W320" s="79"/>
      <c r="X320" s="79"/>
      <c r="Y320" s="79"/>
      <c r="Z320" s="79"/>
      <c r="AA320" s="79"/>
      <c r="AB320" s="79"/>
    </row>
    <row r="321" spans="2:28" x14ac:dyDescent="0.55000000000000004">
      <c r="B321" s="79"/>
      <c r="C321" s="79"/>
      <c r="D321" s="79"/>
      <c r="E321" s="155"/>
      <c r="F321" s="155"/>
      <c r="G321" s="155"/>
      <c r="H321" s="155"/>
      <c r="I321" s="155"/>
      <c r="J321" s="155"/>
      <c r="K321" s="155"/>
      <c r="L321" s="155"/>
      <c r="M321" s="155"/>
      <c r="N321" s="155"/>
      <c r="O321" s="155"/>
      <c r="P321" s="155"/>
      <c r="Q321" s="156"/>
      <c r="R321" s="156"/>
      <c r="S321" s="156"/>
      <c r="T321" s="156"/>
      <c r="U321" s="156"/>
      <c r="V321" s="156"/>
      <c r="W321" s="79"/>
      <c r="X321" s="79"/>
      <c r="Y321" s="79"/>
      <c r="Z321" s="79"/>
      <c r="AA321" s="79"/>
      <c r="AB321" s="79"/>
    </row>
    <row r="322" spans="2:28" x14ac:dyDescent="0.55000000000000004">
      <c r="B322" s="79"/>
      <c r="C322" s="79"/>
      <c r="D322" s="79"/>
      <c r="E322" s="155"/>
      <c r="F322" s="155"/>
      <c r="G322" s="155"/>
      <c r="H322" s="155"/>
      <c r="I322" s="155"/>
      <c r="J322" s="155"/>
      <c r="K322" s="155"/>
      <c r="L322" s="155"/>
      <c r="M322" s="155"/>
      <c r="N322" s="155"/>
      <c r="O322" s="155"/>
      <c r="P322" s="155"/>
      <c r="Q322" s="156"/>
      <c r="R322" s="156"/>
      <c r="S322" s="156"/>
      <c r="T322" s="156"/>
      <c r="U322" s="156"/>
      <c r="V322" s="156"/>
      <c r="W322" s="79"/>
      <c r="X322" s="79"/>
      <c r="Y322" s="79"/>
      <c r="Z322" s="79"/>
      <c r="AA322" s="79"/>
      <c r="AB322" s="79"/>
    </row>
    <row r="323" spans="2:28" x14ac:dyDescent="0.55000000000000004">
      <c r="B323" s="79"/>
      <c r="C323" s="79"/>
      <c r="D323" s="79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6"/>
      <c r="R323" s="156"/>
      <c r="S323" s="156"/>
      <c r="T323" s="156"/>
      <c r="U323" s="156"/>
      <c r="V323" s="156"/>
      <c r="W323" s="79"/>
      <c r="X323" s="79"/>
      <c r="Y323" s="79"/>
      <c r="Z323" s="79"/>
      <c r="AA323" s="79"/>
      <c r="AB323" s="79"/>
    </row>
    <row r="324" spans="2:28" x14ac:dyDescent="0.55000000000000004">
      <c r="B324" s="79"/>
      <c r="C324" s="79"/>
      <c r="D324" s="79"/>
      <c r="E324" s="155"/>
      <c r="F324" s="155"/>
      <c r="G324" s="155"/>
      <c r="H324" s="155"/>
      <c r="I324" s="155"/>
      <c r="J324" s="155"/>
      <c r="K324" s="155"/>
      <c r="L324" s="155"/>
      <c r="M324" s="155"/>
      <c r="N324" s="155"/>
      <c r="O324" s="155"/>
      <c r="P324" s="155"/>
      <c r="Q324" s="156"/>
      <c r="R324" s="156"/>
      <c r="S324" s="156"/>
      <c r="T324" s="156"/>
      <c r="U324" s="156"/>
      <c r="V324" s="156"/>
      <c r="W324" s="79"/>
      <c r="X324" s="79"/>
      <c r="Y324" s="79"/>
      <c r="Z324" s="79"/>
      <c r="AA324" s="79"/>
      <c r="AB324" s="79"/>
    </row>
    <row r="325" spans="2:28" x14ac:dyDescent="0.55000000000000004">
      <c r="B325" s="79"/>
      <c r="C325" s="79"/>
      <c r="D325" s="79"/>
      <c r="E325" s="155"/>
      <c r="F325" s="155"/>
      <c r="G325" s="155"/>
      <c r="H325" s="155"/>
      <c r="I325" s="155"/>
      <c r="J325" s="155"/>
      <c r="K325" s="155"/>
      <c r="L325" s="155"/>
      <c r="M325" s="155"/>
      <c r="N325" s="155"/>
      <c r="O325" s="155"/>
      <c r="P325" s="155"/>
      <c r="Q325" s="156"/>
      <c r="R325" s="156"/>
      <c r="S325" s="156"/>
      <c r="T325" s="156"/>
      <c r="U325" s="156"/>
      <c r="V325" s="156"/>
      <c r="W325" s="79"/>
      <c r="X325" s="79"/>
      <c r="Y325" s="79"/>
      <c r="Z325" s="79"/>
      <c r="AA325" s="79"/>
      <c r="AB325" s="79"/>
    </row>
    <row r="326" spans="2:28" x14ac:dyDescent="0.55000000000000004">
      <c r="B326" s="79"/>
      <c r="C326" s="79"/>
      <c r="D326" s="79"/>
      <c r="E326" s="155"/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56"/>
      <c r="R326" s="156"/>
      <c r="S326" s="156"/>
      <c r="T326" s="156"/>
      <c r="U326" s="156"/>
      <c r="V326" s="156"/>
      <c r="W326" s="79"/>
      <c r="X326" s="79"/>
      <c r="Y326" s="79"/>
      <c r="Z326" s="79"/>
      <c r="AA326" s="79"/>
      <c r="AB326" s="79"/>
    </row>
    <row r="327" spans="2:28" x14ac:dyDescent="0.55000000000000004">
      <c r="B327" s="79"/>
      <c r="C327" s="79"/>
      <c r="D327" s="79"/>
      <c r="E327" s="155"/>
      <c r="F327" s="155"/>
      <c r="G327" s="155"/>
      <c r="H327" s="155"/>
      <c r="I327" s="155"/>
      <c r="J327" s="155"/>
      <c r="K327" s="155"/>
      <c r="L327" s="155"/>
      <c r="M327" s="155"/>
      <c r="N327" s="155"/>
      <c r="O327" s="155"/>
      <c r="P327" s="155"/>
      <c r="Q327" s="156"/>
      <c r="R327" s="156"/>
      <c r="S327" s="156"/>
      <c r="T327" s="156"/>
      <c r="U327" s="156"/>
      <c r="V327" s="156"/>
      <c r="W327" s="79"/>
      <c r="X327" s="79"/>
      <c r="Y327" s="79"/>
      <c r="Z327" s="79"/>
      <c r="AA327" s="79"/>
      <c r="AB327" s="79"/>
    </row>
    <row r="328" spans="2:28" x14ac:dyDescent="0.55000000000000004">
      <c r="B328" s="79"/>
      <c r="C328" s="79"/>
      <c r="D328" s="79"/>
      <c r="E328" s="155"/>
      <c r="F328" s="155"/>
      <c r="G328" s="155"/>
      <c r="H328" s="155"/>
      <c r="I328" s="155"/>
      <c r="J328" s="155"/>
      <c r="K328" s="155"/>
      <c r="L328" s="155"/>
      <c r="M328" s="155"/>
      <c r="N328" s="155"/>
      <c r="O328" s="155"/>
      <c r="P328" s="155"/>
      <c r="Q328" s="156"/>
      <c r="R328" s="156"/>
      <c r="S328" s="156"/>
      <c r="T328" s="156"/>
      <c r="U328" s="156"/>
      <c r="V328" s="156"/>
      <c r="W328" s="79"/>
      <c r="X328" s="79"/>
      <c r="Y328" s="79"/>
      <c r="Z328" s="79"/>
      <c r="AA328" s="79"/>
      <c r="AB328" s="79"/>
    </row>
    <row r="329" spans="2:28" x14ac:dyDescent="0.55000000000000004">
      <c r="B329" s="79"/>
      <c r="C329" s="79"/>
      <c r="D329" s="79"/>
      <c r="E329" s="155"/>
      <c r="F329" s="155"/>
      <c r="G329" s="155"/>
      <c r="H329" s="155"/>
      <c r="I329" s="155"/>
      <c r="J329" s="155"/>
      <c r="K329" s="155"/>
      <c r="L329" s="155"/>
      <c r="M329" s="155"/>
      <c r="N329" s="155"/>
      <c r="O329" s="155"/>
      <c r="P329" s="155"/>
      <c r="Q329" s="156"/>
      <c r="R329" s="156"/>
      <c r="S329" s="156"/>
      <c r="T329" s="156"/>
      <c r="U329" s="156"/>
      <c r="V329" s="156"/>
      <c r="W329" s="79"/>
      <c r="X329" s="79"/>
      <c r="Y329" s="79"/>
      <c r="Z329" s="79"/>
      <c r="AA329" s="79"/>
      <c r="AB329" s="79"/>
    </row>
  </sheetData>
  <mergeCells count="12">
    <mergeCell ref="A3:AB3"/>
    <mergeCell ref="K4:M4"/>
    <mergeCell ref="A1:AB1"/>
    <mergeCell ref="B4:D4"/>
    <mergeCell ref="E4:G4"/>
    <mergeCell ref="H4:J4"/>
    <mergeCell ref="N4:P4"/>
    <mergeCell ref="Q4:S4"/>
    <mergeCell ref="W4:Y4"/>
    <mergeCell ref="T4:V4"/>
    <mergeCell ref="Z4:AB4"/>
    <mergeCell ref="A2:AB2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firstPageNumber="15" orientation="landscape" useFirstPageNumber="1" r:id="rId1"/>
  <headerFooter alignWithMargins="0">
    <oddFooter>&amp;L&amp;"TH SarabunPSK,ธรรมดา"&amp;12กลุ่มภารกิจทะเบียนนิสิตและบริการการศึกษา&amp;C&amp;"TH SarabunPSK,ธรรมดา"&amp;12หน้าที่  &amp;P&amp;R&amp;"TH SarabunPSK,ธรรมดา"&amp;12ข้อมูล ณ วันที่ 12  กันยายน 2561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showGridLines="0" zoomScale="80" zoomScaleNormal="80" workbookViewId="0">
      <selection activeCell="U24" sqref="U24"/>
    </sheetView>
  </sheetViews>
  <sheetFormatPr defaultRowHeight="23.25" customHeight="1" x14ac:dyDescent="0.5"/>
  <cols>
    <col min="1" max="1" width="32.125" style="35" customWidth="1"/>
    <col min="2" max="9" width="4.875" style="2" customWidth="1"/>
    <col min="10" max="10" width="5.25" style="2" bestFit="1" customWidth="1"/>
    <col min="11" max="12" width="4.875" style="2" customWidth="1"/>
    <col min="13" max="13" width="6" style="2" customWidth="1"/>
    <col min="14" max="15" width="4.875" style="2" customWidth="1"/>
    <col min="16" max="16" width="5.875" style="2" customWidth="1"/>
    <col min="17" max="19" width="6.125" style="2" customWidth="1"/>
    <col min="20" max="16384" width="9" style="1"/>
  </cols>
  <sheetData>
    <row r="1" spans="1:19" s="80" customFormat="1" ht="29.25" customHeight="1" x14ac:dyDescent="0.55000000000000004">
      <c r="A1" s="807" t="s">
        <v>0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807"/>
      <c r="N1" s="807"/>
      <c r="O1" s="807"/>
      <c r="P1" s="807"/>
      <c r="Q1" s="807"/>
      <c r="R1" s="807"/>
      <c r="S1" s="807"/>
    </row>
    <row r="2" spans="1:19" s="80" customFormat="1" ht="24" customHeight="1" x14ac:dyDescent="0.55000000000000004">
      <c r="A2" s="807" t="s">
        <v>356</v>
      </c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807"/>
      <c r="O2" s="807"/>
      <c r="P2" s="807"/>
      <c r="Q2" s="807"/>
      <c r="R2" s="807"/>
      <c r="S2" s="807"/>
    </row>
    <row r="3" spans="1:19" s="80" customFormat="1" ht="24.75" customHeight="1" x14ac:dyDescent="0.55000000000000004">
      <c r="A3" s="807" t="s">
        <v>12</v>
      </c>
      <c r="B3" s="807"/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807"/>
      <c r="O3" s="807"/>
      <c r="P3" s="807"/>
      <c r="Q3" s="807"/>
      <c r="R3" s="807"/>
      <c r="S3" s="807"/>
    </row>
    <row r="5" spans="1:19" s="81" customFormat="1" ht="23.25" customHeight="1" x14ac:dyDescent="0.5">
      <c r="A5" s="808" t="s">
        <v>1</v>
      </c>
      <c r="B5" s="785" t="s">
        <v>2</v>
      </c>
      <c r="C5" s="786"/>
      <c r="D5" s="788"/>
      <c r="E5" s="785" t="s">
        <v>3</v>
      </c>
      <c r="F5" s="786"/>
      <c r="G5" s="788"/>
      <c r="H5" s="785" t="s">
        <v>8</v>
      </c>
      <c r="I5" s="786"/>
      <c r="J5" s="788"/>
      <c r="K5" s="785" t="s">
        <v>9</v>
      </c>
      <c r="L5" s="786"/>
      <c r="M5" s="788"/>
      <c r="N5" s="785" t="s">
        <v>10</v>
      </c>
      <c r="O5" s="786"/>
      <c r="P5" s="788"/>
      <c r="Q5" s="785" t="s">
        <v>7</v>
      </c>
      <c r="R5" s="786"/>
      <c r="S5" s="788"/>
    </row>
    <row r="6" spans="1:19" s="81" customFormat="1" ht="23.25" customHeight="1" x14ac:dyDescent="0.5">
      <c r="A6" s="809"/>
      <c r="B6" s="33" t="s">
        <v>4</v>
      </c>
      <c r="C6" s="33" t="s">
        <v>5</v>
      </c>
      <c r="D6" s="33" t="s">
        <v>6</v>
      </c>
      <c r="E6" s="33" t="s">
        <v>4</v>
      </c>
      <c r="F6" s="33" t="s">
        <v>5</v>
      </c>
      <c r="G6" s="33" t="s">
        <v>6</v>
      </c>
      <c r="H6" s="33" t="s">
        <v>4</v>
      </c>
      <c r="I6" s="33" t="s">
        <v>5</v>
      </c>
      <c r="J6" s="33" t="s">
        <v>6</v>
      </c>
      <c r="K6" s="33" t="s">
        <v>4</v>
      </c>
      <c r="L6" s="33" t="s">
        <v>5</v>
      </c>
      <c r="M6" s="33" t="s">
        <v>6</v>
      </c>
      <c r="N6" s="33" t="s">
        <v>4</v>
      </c>
      <c r="O6" s="33" t="s">
        <v>5</v>
      </c>
      <c r="P6" s="33" t="s">
        <v>6</v>
      </c>
      <c r="Q6" s="33" t="s">
        <v>4</v>
      </c>
      <c r="R6" s="33" t="s">
        <v>5</v>
      </c>
      <c r="S6" s="33" t="s">
        <v>6</v>
      </c>
    </row>
    <row r="7" spans="1:19" ht="23.25" customHeight="1" x14ac:dyDescent="0.5">
      <c r="A7" s="82" t="s">
        <v>188</v>
      </c>
      <c r="B7" s="28">
        <v>26</v>
      </c>
      <c r="C7" s="28">
        <v>21</v>
      </c>
      <c r="D7" s="57">
        <f t="shared" ref="D7:D23" si="0">SUM(B7:C7)</f>
        <v>47</v>
      </c>
      <c r="E7" s="28">
        <v>16</v>
      </c>
      <c r="F7" s="28">
        <v>22</v>
      </c>
      <c r="G7" s="57">
        <f t="shared" ref="G7:G23" si="1">SUM(E7:F7)</f>
        <v>38</v>
      </c>
      <c r="H7" s="28">
        <v>15</v>
      </c>
      <c r="I7" s="28">
        <v>16</v>
      </c>
      <c r="J7" s="57">
        <f t="shared" ref="J7:J23" si="2">SUM(H7:I7)</f>
        <v>31</v>
      </c>
      <c r="K7" s="28">
        <v>12</v>
      </c>
      <c r="L7" s="28">
        <v>24</v>
      </c>
      <c r="M7" s="57">
        <f t="shared" ref="M7:M23" si="3">SUM(K7:L7)</f>
        <v>36</v>
      </c>
      <c r="N7" s="28">
        <v>2</v>
      </c>
      <c r="O7" s="28">
        <v>2</v>
      </c>
      <c r="P7" s="57">
        <f t="shared" ref="P7:P23" si="4">SUM(N7:O7)</f>
        <v>4</v>
      </c>
      <c r="Q7" s="28">
        <f t="shared" ref="Q7:Q23" si="5">SUM(B7,E7,H7,K7,N7)</f>
        <v>71</v>
      </c>
      <c r="R7" s="28">
        <f t="shared" ref="R7:R23" si="6">SUM(C7,F7,I7,L7,O7)</f>
        <v>85</v>
      </c>
      <c r="S7" s="57">
        <f t="shared" ref="S7:S23" si="7">SUM(Q7:R7)</f>
        <v>156</v>
      </c>
    </row>
    <row r="8" spans="1:19" ht="23.25" customHeight="1" x14ac:dyDescent="0.5">
      <c r="A8" s="82" t="s">
        <v>179</v>
      </c>
      <c r="B8" s="28">
        <v>0</v>
      </c>
      <c r="C8" s="28">
        <v>0</v>
      </c>
      <c r="D8" s="57">
        <f t="shared" si="0"/>
        <v>0</v>
      </c>
      <c r="E8" s="28">
        <v>0</v>
      </c>
      <c r="F8" s="28">
        <v>0</v>
      </c>
      <c r="G8" s="57">
        <f t="shared" si="1"/>
        <v>0</v>
      </c>
      <c r="H8" s="28">
        <v>0</v>
      </c>
      <c r="I8" s="28">
        <v>0</v>
      </c>
      <c r="J8" s="57">
        <f t="shared" si="2"/>
        <v>0</v>
      </c>
      <c r="K8" s="28">
        <v>14</v>
      </c>
      <c r="L8" s="28">
        <v>45</v>
      </c>
      <c r="M8" s="57">
        <f t="shared" si="3"/>
        <v>59</v>
      </c>
      <c r="N8" s="28">
        <v>0</v>
      </c>
      <c r="O8" s="28">
        <v>1</v>
      </c>
      <c r="P8" s="57">
        <f t="shared" si="4"/>
        <v>1</v>
      </c>
      <c r="Q8" s="28">
        <f t="shared" si="5"/>
        <v>14</v>
      </c>
      <c r="R8" s="28">
        <f t="shared" si="6"/>
        <v>46</v>
      </c>
      <c r="S8" s="57">
        <f t="shared" si="7"/>
        <v>60</v>
      </c>
    </row>
    <row r="9" spans="1:19" ht="23.25" customHeight="1" x14ac:dyDescent="0.5">
      <c r="A9" s="82" t="s">
        <v>180</v>
      </c>
      <c r="B9" s="28">
        <v>17</v>
      </c>
      <c r="C9" s="28">
        <v>25</v>
      </c>
      <c r="D9" s="57">
        <f t="shared" si="0"/>
        <v>42</v>
      </c>
      <c r="E9" s="28">
        <v>16</v>
      </c>
      <c r="F9" s="28">
        <v>20</v>
      </c>
      <c r="G9" s="57">
        <f t="shared" si="1"/>
        <v>36</v>
      </c>
      <c r="H9" s="28">
        <v>18</v>
      </c>
      <c r="I9" s="28">
        <v>24</v>
      </c>
      <c r="J9" s="57">
        <f t="shared" si="2"/>
        <v>42</v>
      </c>
      <c r="K9" s="28">
        <v>0</v>
      </c>
      <c r="L9" s="28">
        <v>0</v>
      </c>
      <c r="M9" s="57">
        <f t="shared" si="3"/>
        <v>0</v>
      </c>
      <c r="N9" s="28">
        <v>0</v>
      </c>
      <c r="O9" s="28">
        <v>0</v>
      </c>
      <c r="P9" s="57">
        <f t="shared" si="4"/>
        <v>0</v>
      </c>
      <c r="Q9" s="28">
        <f t="shared" si="5"/>
        <v>51</v>
      </c>
      <c r="R9" s="28">
        <f t="shared" si="6"/>
        <v>69</v>
      </c>
      <c r="S9" s="57">
        <f t="shared" si="7"/>
        <v>120</v>
      </c>
    </row>
    <row r="10" spans="1:19" ht="23.25" customHeight="1" x14ac:dyDescent="0.5">
      <c r="A10" s="82" t="s">
        <v>181</v>
      </c>
      <c r="B10" s="28">
        <v>8</v>
      </c>
      <c r="C10" s="28">
        <v>25</v>
      </c>
      <c r="D10" s="57">
        <f t="shared" si="0"/>
        <v>33</v>
      </c>
      <c r="E10" s="28">
        <v>10</v>
      </c>
      <c r="F10" s="28">
        <v>23</v>
      </c>
      <c r="G10" s="57">
        <f t="shared" si="1"/>
        <v>33</v>
      </c>
      <c r="H10" s="28">
        <v>8</v>
      </c>
      <c r="I10" s="28">
        <v>21</v>
      </c>
      <c r="J10" s="57">
        <f t="shared" si="2"/>
        <v>29</v>
      </c>
      <c r="K10" s="28">
        <v>6</v>
      </c>
      <c r="L10" s="28">
        <v>20</v>
      </c>
      <c r="M10" s="57">
        <f t="shared" si="3"/>
        <v>26</v>
      </c>
      <c r="N10" s="28">
        <v>2</v>
      </c>
      <c r="O10" s="28">
        <v>7</v>
      </c>
      <c r="P10" s="57">
        <f t="shared" si="4"/>
        <v>9</v>
      </c>
      <c r="Q10" s="28">
        <f t="shared" si="5"/>
        <v>34</v>
      </c>
      <c r="R10" s="28">
        <f t="shared" si="6"/>
        <v>96</v>
      </c>
      <c r="S10" s="57">
        <f t="shared" si="7"/>
        <v>130</v>
      </c>
    </row>
    <row r="11" spans="1:19" ht="23.25" customHeight="1" x14ac:dyDescent="0.5">
      <c r="A11" s="82" t="s">
        <v>138</v>
      </c>
      <c r="B11" s="28">
        <v>13</v>
      </c>
      <c r="C11" s="28">
        <v>63</v>
      </c>
      <c r="D11" s="57">
        <f t="shared" si="0"/>
        <v>76</v>
      </c>
      <c r="E11" s="28">
        <v>11</v>
      </c>
      <c r="F11" s="28">
        <v>57</v>
      </c>
      <c r="G11" s="57">
        <f t="shared" si="1"/>
        <v>68</v>
      </c>
      <c r="H11" s="28">
        <v>12</v>
      </c>
      <c r="I11" s="28">
        <v>59</v>
      </c>
      <c r="J11" s="57">
        <f t="shared" si="2"/>
        <v>71</v>
      </c>
      <c r="K11" s="28">
        <v>16</v>
      </c>
      <c r="L11" s="28">
        <v>30</v>
      </c>
      <c r="M11" s="57">
        <f t="shared" si="3"/>
        <v>46</v>
      </c>
      <c r="N11" s="28">
        <v>1</v>
      </c>
      <c r="O11" s="28">
        <v>1</v>
      </c>
      <c r="P11" s="57">
        <f t="shared" si="4"/>
        <v>2</v>
      </c>
      <c r="Q11" s="28">
        <f t="shared" si="5"/>
        <v>53</v>
      </c>
      <c r="R11" s="28">
        <f t="shared" si="6"/>
        <v>210</v>
      </c>
      <c r="S11" s="57">
        <f t="shared" si="7"/>
        <v>263</v>
      </c>
    </row>
    <row r="12" spans="1:19" ht="23.25" customHeight="1" x14ac:dyDescent="0.5">
      <c r="A12" s="82" t="s">
        <v>139</v>
      </c>
      <c r="B12" s="28">
        <v>11</v>
      </c>
      <c r="C12" s="28">
        <v>38</v>
      </c>
      <c r="D12" s="57">
        <f t="shared" si="0"/>
        <v>49</v>
      </c>
      <c r="E12" s="28">
        <v>15</v>
      </c>
      <c r="F12" s="28">
        <v>37</v>
      </c>
      <c r="G12" s="57">
        <f t="shared" si="1"/>
        <v>52</v>
      </c>
      <c r="H12" s="28">
        <v>12</v>
      </c>
      <c r="I12" s="28">
        <v>32</v>
      </c>
      <c r="J12" s="57">
        <f t="shared" si="2"/>
        <v>44</v>
      </c>
      <c r="K12" s="28">
        <v>6</v>
      </c>
      <c r="L12" s="28">
        <v>30</v>
      </c>
      <c r="M12" s="57">
        <f t="shared" si="3"/>
        <v>36</v>
      </c>
      <c r="N12" s="28">
        <v>0</v>
      </c>
      <c r="O12" s="28">
        <v>0</v>
      </c>
      <c r="P12" s="57">
        <f t="shared" si="4"/>
        <v>0</v>
      </c>
      <c r="Q12" s="28">
        <f t="shared" si="5"/>
        <v>44</v>
      </c>
      <c r="R12" s="28">
        <f t="shared" si="6"/>
        <v>137</v>
      </c>
      <c r="S12" s="57">
        <f t="shared" si="7"/>
        <v>181</v>
      </c>
    </row>
    <row r="13" spans="1:19" ht="23.25" customHeight="1" x14ac:dyDescent="0.5">
      <c r="A13" s="82" t="s">
        <v>182</v>
      </c>
      <c r="B13" s="28">
        <v>0</v>
      </c>
      <c r="C13" s="28">
        <v>0</v>
      </c>
      <c r="D13" s="57">
        <f t="shared" si="0"/>
        <v>0</v>
      </c>
      <c r="E13" s="28">
        <v>0</v>
      </c>
      <c r="F13" s="28">
        <v>0</v>
      </c>
      <c r="G13" s="57">
        <f t="shared" si="1"/>
        <v>0</v>
      </c>
      <c r="H13" s="28">
        <v>0</v>
      </c>
      <c r="I13" s="28">
        <v>0</v>
      </c>
      <c r="J13" s="57">
        <f t="shared" si="2"/>
        <v>0</v>
      </c>
      <c r="K13" s="28">
        <v>0</v>
      </c>
      <c r="L13" s="28">
        <v>0</v>
      </c>
      <c r="M13" s="57">
        <f t="shared" si="3"/>
        <v>0</v>
      </c>
      <c r="N13" s="28">
        <v>3</v>
      </c>
      <c r="O13" s="28">
        <v>1</v>
      </c>
      <c r="P13" s="57">
        <f t="shared" si="4"/>
        <v>4</v>
      </c>
      <c r="Q13" s="28">
        <f t="shared" si="5"/>
        <v>3</v>
      </c>
      <c r="R13" s="28">
        <f t="shared" si="6"/>
        <v>1</v>
      </c>
      <c r="S13" s="57">
        <f t="shared" si="7"/>
        <v>4</v>
      </c>
    </row>
    <row r="14" spans="1:19" ht="23.25" customHeight="1" x14ac:dyDescent="0.5">
      <c r="A14" s="82" t="s">
        <v>145</v>
      </c>
      <c r="B14" s="28">
        <v>4</v>
      </c>
      <c r="C14" s="28">
        <v>48</v>
      </c>
      <c r="D14" s="57">
        <f t="shared" si="0"/>
        <v>52</v>
      </c>
      <c r="E14" s="28">
        <v>7</v>
      </c>
      <c r="F14" s="28">
        <v>35</v>
      </c>
      <c r="G14" s="57">
        <f t="shared" si="1"/>
        <v>42</v>
      </c>
      <c r="H14" s="28">
        <v>16</v>
      </c>
      <c r="I14" s="28">
        <v>16</v>
      </c>
      <c r="J14" s="57">
        <f t="shared" si="2"/>
        <v>32</v>
      </c>
      <c r="K14" s="28">
        <v>0</v>
      </c>
      <c r="L14" s="28">
        <v>0</v>
      </c>
      <c r="M14" s="57">
        <f t="shared" si="3"/>
        <v>0</v>
      </c>
      <c r="N14" s="28">
        <v>0</v>
      </c>
      <c r="O14" s="28">
        <v>0</v>
      </c>
      <c r="P14" s="57">
        <f t="shared" si="4"/>
        <v>0</v>
      </c>
      <c r="Q14" s="28">
        <f t="shared" si="5"/>
        <v>27</v>
      </c>
      <c r="R14" s="28">
        <f t="shared" si="6"/>
        <v>99</v>
      </c>
      <c r="S14" s="57">
        <f t="shared" si="7"/>
        <v>126</v>
      </c>
    </row>
    <row r="15" spans="1:19" ht="23.25" customHeight="1" x14ac:dyDescent="0.5">
      <c r="A15" s="82" t="s">
        <v>140</v>
      </c>
      <c r="B15" s="28">
        <v>16</v>
      </c>
      <c r="C15" s="28">
        <v>25</v>
      </c>
      <c r="D15" s="57">
        <f t="shared" si="0"/>
        <v>41</v>
      </c>
      <c r="E15" s="28">
        <v>10</v>
      </c>
      <c r="F15" s="28">
        <v>30</v>
      </c>
      <c r="G15" s="57">
        <f t="shared" si="1"/>
        <v>40</v>
      </c>
      <c r="H15" s="28">
        <v>18</v>
      </c>
      <c r="I15" s="28">
        <v>34</v>
      </c>
      <c r="J15" s="57">
        <f t="shared" si="2"/>
        <v>52</v>
      </c>
      <c r="K15" s="28">
        <v>11</v>
      </c>
      <c r="L15" s="28">
        <v>19</v>
      </c>
      <c r="M15" s="57">
        <f t="shared" si="3"/>
        <v>30</v>
      </c>
      <c r="N15" s="28">
        <v>1</v>
      </c>
      <c r="O15" s="28">
        <v>0</v>
      </c>
      <c r="P15" s="57">
        <f t="shared" si="4"/>
        <v>1</v>
      </c>
      <c r="Q15" s="28">
        <f t="shared" si="5"/>
        <v>56</v>
      </c>
      <c r="R15" s="28">
        <f t="shared" si="6"/>
        <v>108</v>
      </c>
      <c r="S15" s="57">
        <f t="shared" si="7"/>
        <v>164</v>
      </c>
    </row>
    <row r="16" spans="1:19" ht="23.25" customHeight="1" x14ac:dyDescent="0.5">
      <c r="A16" s="82" t="s">
        <v>183</v>
      </c>
      <c r="B16" s="28">
        <v>5</v>
      </c>
      <c r="C16" s="28">
        <v>28</v>
      </c>
      <c r="D16" s="57">
        <f t="shared" si="0"/>
        <v>33</v>
      </c>
      <c r="E16" s="28">
        <v>3</v>
      </c>
      <c r="F16" s="28">
        <v>34</v>
      </c>
      <c r="G16" s="57">
        <f t="shared" si="1"/>
        <v>37</v>
      </c>
      <c r="H16" s="28">
        <v>2</v>
      </c>
      <c r="I16" s="28">
        <v>42</v>
      </c>
      <c r="J16" s="57">
        <f t="shared" si="2"/>
        <v>44</v>
      </c>
      <c r="K16" s="28">
        <v>1</v>
      </c>
      <c r="L16" s="28">
        <v>36</v>
      </c>
      <c r="M16" s="57">
        <f t="shared" si="3"/>
        <v>37</v>
      </c>
      <c r="N16" s="28">
        <v>0</v>
      </c>
      <c r="O16" s="28">
        <v>1</v>
      </c>
      <c r="P16" s="57">
        <f t="shared" si="4"/>
        <v>1</v>
      </c>
      <c r="Q16" s="28">
        <f t="shared" si="5"/>
        <v>11</v>
      </c>
      <c r="R16" s="28">
        <f t="shared" si="6"/>
        <v>141</v>
      </c>
      <c r="S16" s="57">
        <f t="shared" si="7"/>
        <v>152</v>
      </c>
    </row>
    <row r="17" spans="1:21" ht="23.25" customHeight="1" x14ac:dyDescent="0.5">
      <c r="A17" s="82" t="s">
        <v>184</v>
      </c>
      <c r="B17" s="28">
        <v>6</v>
      </c>
      <c r="C17" s="28">
        <v>27</v>
      </c>
      <c r="D17" s="57">
        <f t="shared" si="0"/>
        <v>33</v>
      </c>
      <c r="E17" s="28">
        <v>5</v>
      </c>
      <c r="F17" s="28">
        <v>21</v>
      </c>
      <c r="G17" s="57">
        <f t="shared" si="1"/>
        <v>26</v>
      </c>
      <c r="H17" s="28">
        <v>6</v>
      </c>
      <c r="I17" s="28">
        <v>36</v>
      </c>
      <c r="J17" s="57">
        <f t="shared" si="2"/>
        <v>42</v>
      </c>
      <c r="K17" s="28">
        <v>4</v>
      </c>
      <c r="L17" s="28">
        <v>34</v>
      </c>
      <c r="M17" s="57">
        <f t="shared" si="3"/>
        <v>38</v>
      </c>
      <c r="N17" s="28">
        <v>1</v>
      </c>
      <c r="O17" s="28">
        <v>3</v>
      </c>
      <c r="P17" s="57">
        <f t="shared" si="4"/>
        <v>4</v>
      </c>
      <c r="Q17" s="28">
        <f t="shared" si="5"/>
        <v>22</v>
      </c>
      <c r="R17" s="28">
        <f t="shared" si="6"/>
        <v>121</v>
      </c>
      <c r="S17" s="57">
        <f t="shared" si="7"/>
        <v>143</v>
      </c>
    </row>
    <row r="18" spans="1:21" ht="23.25" customHeight="1" x14ac:dyDescent="0.5">
      <c r="A18" s="82" t="s">
        <v>185</v>
      </c>
      <c r="B18" s="28">
        <v>15</v>
      </c>
      <c r="C18" s="28">
        <v>19</v>
      </c>
      <c r="D18" s="57">
        <f t="shared" si="0"/>
        <v>34</v>
      </c>
      <c r="E18" s="28">
        <v>20</v>
      </c>
      <c r="F18" s="28">
        <v>37</v>
      </c>
      <c r="G18" s="57">
        <f t="shared" si="1"/>
        <v>57</v>
      </c>
      <c r="H18" s="28">
        <v>12</v>
      </c>
      <c r="I18" s="28">
        <v>35</v>
      </c>
      <c r="J18" s="57">
        <f t="shared" si="2"/>
        <v>47</v>
      </c>
      <c r="K18" s="28">
        <v>8</v>
      </c>
      <c r="L18" s="28">
        <v>25</v>
      </c>
      <c r="M18" s="57">
        <f t="shared" si="3"/>
        <v>33</v>
      </c>
      <c r="N18" s="28">
        <v>9</v>
      </c>
      <c r="O18" s="28">
        <v>6</v>
      </c>
      <c r="P18" s="57">
        <f t="shared" si="4"/>
        <v>15</v>
      </c>
      <c r="Q18" s="28">
        <f t="shared" si="5"/>
        <v>64</v>
      </c>
      <c r="R18" s="28">
        <f t="shared" si="6"/>
        <v>122</v>
      </c>
      <c r="S18" s="57">
        <f t="shared" si="7"/>
        <v>186</v>
      </c>
    </row>
    <row r="19" spans="1:21" ht="23.25" customHeight="1" x14ac:dyDescent="0.5">
      <c r="A19" s="82" t="s">
        <v>142</v>
      </c>
      <c r="B19" s="28">
        <v>7</v>
      </c>
      <c r="C19" s="28">
        <v>41</v>
      </c>
      <c r="D19" s="57">
        <f t="shared" si="0"/>
        <v>48</v>
      </c>
      <c r="E19" s="28">
        <v>8</v>
      </c>
      <c r="F19" s="28">
        <v>32</v>
      </c>
      <c r="G19" s="57">
        <f t="shared" si="1"/>
        <v>40</v>
      </c>
      <c r="H19" s="28">
        <v>12</v>
      </c>
      <c r="I19" s="28">
        <v>41</v>
      </c>
      <c r="J19" s="57">
        <f t="shared" si="2"/>
        <v>53</v>
      </c>
      <c r="K19" s="28">
        <v>8</v>
      </c>
      <c r="L19" s="28">
        <v>39</v>
      </c>
      <c r="M19" s="57">
        <f t="shared" si="3"/>
        <v>47</v>
      </c>
      <c r="N19" s="28">
        <v>0</v>
      </c>
      <c r="O19" s="28">
        <v>0</v>
      </c>
      <c r="P19" s="57">
        <f t="shared" si="4"/>
        <v>0</v>
      </c>
      <c r="Q19" s="28">
        <f t="shared" si="5"/>
        <v>35</v>
      </c>
      <c r="R19" s="28">
        <f t="shared" si="6"/>
        <v>153</v>
      </c>
      <c r="S19" s="57">
        <f t="shared" si="7"/>
        <v>188</v>
      </c>
    </row>
    <row r="20" spans="1:21" ht="23.25" customHeight="1" x14ac:dyDescent="0.5">
      <c r="A20" s="82" t="s">
        <v>143</v>
      </c>
      <c r="B20" s="28">
        <v>4</v>
      </c>
      <c r="C20" s="28">
        <v>21</v>
      </c>
      <c r="D20" s="57">
        <f t="shared" si="0"/>
        <v>25</v>
      </c>
      <c r="E20" s="28">
        <v>3</v>
      </c>
      <c r="F20" s="28">
        <v>24</v>
      </c>
      <c r="G20" s="57">
        <f t="shared" si="1"/>
        <v>27</v>
      </c>
      <c r="H20" s="28">
        <v>1</v>
      </c>
      <c r="I20" s="28">
        <v>19</v>
      </c>
      <c r="J20" s="57">
        <f t="shared" si="2"/>
        <v>20</v>
      </c>
      <c r="K20" s="28">
        <v>9</v>
      </c>
      <c r="L20" s="28">
        <v>15</v>
      </c>
      <c r="M20" s="57">
        <f t="shared" si="3"/>
        <v>24</v>
      </c>
      <c r="N20" s="28">
        <v>2</v>
      </c>
      <c r="O20" s="28">
        <v>3</v>
      </c>
      <c r="P20" s="57">
        <f t="shared" si="4"/>
        <v>5</v>
      </c>
      <c r="Q20" s="28">
        <f t="shared" si="5"/>
        <v>19</v>
      </c>
      <c r="R20" s="28">
        <f t="shared" si="6"/>
        <v>82</v>
      </c>
      <c r="S20" s="57">
        <f t="shared" si="7"/>
        <v>101</v>
      </c>
    </row>
    <row r="21" spans="1:21" ht="23.25" customHeight="1" x14ac:dyDescent="0.5">
      <c r="A21" s="82" t="s">
        <v>186</v>
      </c>
      <c r="B21" s="28">
        <v>32</v>
      </c>
      <c r="C21" s="28">
        <v>92</v>
      </c>
      <c r="D21" s="57">
        <f t="shared" si="0"/>
        <v>124</v>
      </c>
      <c r="E21" s="28">
        <v>28</v>
      </c>
      <c r="F21" s="28">
        <v>87</v>
      </c>
      <c r="G21" s="57">
        <f t="shared" si="1"/>
        <v>115</v>
      </c>
      <c r="H21" s="28">
        <v>19</v>
      </c>
      <c r="I21" s="28">
        <v>74</v>
      </c>
      <c r="J21" s="57">
        <f t="shared" si="2"/>
        <v>93</v>
      </c>
      <c r="K21" s="28">
        <v>15</v>
      </c>
      <c r="L21" s="28">
        <v>69</v>
      </c>
      <c r="M21" s="57">
        <f t="shared" si="3"/>
        <v>84</v>
      </c>
      <c r="N21" s="28">
        <v>0</v>
      </c>
      <c r="O21" s="28">
        <v>3</v>
      </c>
      <c r="P21" s="57">
        <f t="shared" si="4"/>
        <v>3</v>
      </c>
      <c r="Q21" s="28">
        <f t="shared" si="5"/>
        <v>94</v>
      </c>
      <c r="R21" s="28">
        <f t="shared" si="6"/>
        <v>325</v>
      </c>
      <c r="S21" s="57">
        <f t="shared" si="7"/>
        <v>419</v>
      </c>
    </row>
    <row r="22" spans="1:21" ht="23.25" customHeight="1" x14ac:dyDescent="0.5">
      <c r="A22" s="82" t="s">
        <v>187</v>
      </c>
      <c r="B22" s="28">
        <v>0</v>
      </c>
      <c r="C22" s="28">
        <v>0</v>
      </c>
      <c r="D22" s="57">
        <f t="shared" si="0"/>
        <v>0</v>
      </c>
      <c r="E22" s="28">
        <v>0</v>
      </c>
      <c r="F22" s="28">
        <v>0</v>
      </c>
      <c r="G22" s="57">
        <f t="shared" si="1"/>
        <v>0</v>
      </c>
      <c r="H22" s="28">
        <v>0</v>
      </c>
      <c r="I22" s="28">
        <v>0</v>
      </c>
      <c r="J22" s="57">
        <f t="shared" si="2"/>
        <v>0</v>
      </c>
      <c r="K22" s="28">
        <v>8</v>
      </c>
      <c r="L22" s="28">
        <v>22</v>
      </c>
      <c r="M22" s="57">
        <f t="shared" si="3"/>
        <v>30</v>
      </c>
      <c r="N22" s="28">
        <v>0</v>
      </c>
      <c r="O22" s="28">
        <v>0</v>
      </c>
      <c r="P22" s="57">
        <f t="shared" si="4"/>
        <v>0</v>
      </c>
      <c r="Q22" s="28">
        <f t="shared" si="5"/>
        <v>8</v>
      </c>
      <c r="R22" s="28">
        <f t="shared" si="6"/>
        <v>22</v>
      </c>
      <c r="S22" s="57">
        <f t="shared" si="7"/>
        <v>30</v>
      </c>
    </row>
    <row r="23" spans="1:21" ht="23.25" customHeight="1" x14ac:dyDescent="0.5">
      <c r="A23" s="82" t="s">
        <v>366</v>
      </c>
      <c r="B23" s="28">
        <v>3</v>
      </c>
      <c r="C23" s="28">
        <v>27</v>
      </c>
      <c r="D23" s="57">
        <f t="shared" si="0"/>
        <v>30</v>
      </c>
      <c r="E23" s="28">
        <v>0</v>
      </c>
      <c r="F23" s="28">
        <v>0</v>
      </c>
      <c r="G23" s="57">
        <f t="shared" si="1"/>
        <v>0</v>
      </c>
      <c r="H23" s="28">
        <v>0</v>
      </c>
      <c r="I23" s="28">
        <v>0</v>
      </c>
      <c r="J23" s="57">
        <f t="shared" si="2"/>
        <v>0</v>
      </c>
      <c r="K23" s="28">
        <v>0</v>
      </c>
      <c r="L23" s="28">
        <v>0</v>
      </c>
      <c r="M23" s="57">
        <f t="shared" si="3"/>
        <v>0</v>
      </c>
      <c r="N23" s="28">
        <v>0</v>
      </c>
      <c r="O23" s="28">
        <v>0</v>
      </c>
      <c r="P23" s="57">
        <f t="shared" si="4"/>
        <v>0</v>
      </c>
      <c r="Q23" s="28">
        <f t="shared" si="5"/>
        <v>3</v>
      </c>
      <c r="R23" s="28">
        <f t="shared" si="6"/>
        <v>27</v>
      </c>
      <c r="S23" s="57">
        <f t="shared" si="7"/>
        <v>30</v>
      </c>
    </row>
    <row r="24" spans="1:21" ht="23.25" customHeight="1" x14ac:dyDescent="0.5">
      <c r="A24" s="83" t="s">
        <v>6</v>
      </c>
      <c r="B24" s="48">
        <f>SUM(B7:B23)</f>
        <v>167</v>
      </c>
      <c r="C24" s="48">
        <f>SUM(C7:C23)</f>
        <v>500</v>
      </c>
      <c r="D24" s="48">
        <f>SUM(B24:C24)</f>
        <v>667</v>
      </c>
      <c r="E24" s="48">
        <f>SUM(E7:E23)</f>
        <v>152</v>
      </c>
      <c r="F24" s="48">
        <f>SUM(F7:F23)</f>
        <v>459</v>
      </c>
      <c r="G24" s="48">
        <f>SUM(E24:F24)</f>
        <v>611</v>
      </c>
      <c r="H24" s="48">
        <f>SUM(H7:H23)</f>
        <v>151</v>
      </c>
      <c r="I24" s="48">
        <f>SUM(I7:I23)</f>
        <v>449</v>
      </c>
      <c r="J24" s="48">
        <f>SUM(H24:I24)</f>
        <v>600</v>
      </c>
      <c r="K24" s="48">
        <f>SUM(K7:K23)</f>
        <v>118</v>
      </c>
      <c r="L24" s="48">
        <f>SUM(L7:L23)</f>
        <v>408</v>
      </c>
      <c r="M24" s="48">
        <f>SUM(K24:L24)</f>
        <v>526</v>
      </c>
      <c r="N24" s="48">
        <f>SUM(N7:N23)</f>
        <v>21</v>
      </c>
      <c r="O24" s="48">
        <f>SUM(O7:O23)</f>
        <v>28</v>
      </c>
      <c r="P24" s="48">
        <f>SUM(N24:O24)</f>
        <v>49</v>
      </c>
      <c r="Q24" s="131">
        <f>SUM(B24,E24,H24,K24,N24)</f>
        <v>609</v>
      </c>
      <c r="R24" s="131">
        <f>SUM(C24,F24,I24,L24,O24)</f>
        <v>1844</v>
      </c>
      <c r="S24" s="48">
        <f>SUM(Q24:R24)</f>
        <v>2453</v>
      </c>
      <c r="U24" s="443"/>
    </row>
    <row r="26" spans="1:21" s="80" customFormat="1" ht="24.75" customHeight="1" x14ac:dyDescent="0.55000000000000004">
      <c r="A26" s="807" t="s">
        <v>0</v>
      </c>
      <c r="B26" s="807"/>
      <c r="C26" s="807"/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7"/>
      <c r="O26" s="807"/>
      <c r="P26" s="807"/>
      <c r="Q26" s="807"/>
      <c r="R26" s="807"/>
      <c r="S26" s="807"/>
    </row>
    <row r="27" spans="1:21" s="80" customFormat="1" ht="24.75" customHeight="1" x14ac:dyDescent="0.55000000000000004">
      <c r="A27" s="807" t="s">
        <v>356</v>
      </c>
      <c r="B27" s="807"/>
      <c r="C27" s="807"/>
      <c r="D27" s="807"/>
      <c r="E27" s="807"/>
      <c r="F27" s="807"/>
      <c r="G27" s="807"/>
      <c r="H27" s="807"/>
      <c r="I27" s="807"/>
      <c r="J27" s="807"/>
      <c r="K27" s="807"/>
      <c r="L27" s="807"/>
      <c r="M27" s="807"/>
      <c r="N27" s="807"/>
      <c r="O27" s="807"/>
      <c r="P27" s="807"/>
      <c r="Q27" s="807"/>
      <c r="R27" s="807"/>
      <c r="S27" s="807"/>
    </row>
    <row r="28" spans="1:21" s="80" customFormat="1" ht="24.75" customHeight="1" x14ac:dyDescent="0.55000000000000004">
      <c r="A28" s="807" t="s">
        <v>13</v>
      </c>
      <c r="B28" s="807"/>
      <c r="C28" s="807"/>
      <c r="D28" s="807"/>
      <c r="E28" s="807"/>
      <c r="F28" s="807"/>
      <c r="G28" s="807"/>
      <c r="H28" s="807"/>
      <c r="I28" s="807"/>
      <c r="J28" s="807"/>
      <c r="K28" s="807"/>
      <c r="L28" s="807"/>
      <c r="M28" s="807"/>
      <c r="N28" s="807"/>
      <c r="O28" s="807"/>
      <c r="P28" s="807"/>
      <c r="Q28" s="807"/>
      <c r="R28" s="807"/>
      <c r="S28" s="807"/>
    </row>
    <row r="30" spans="1:21" s="81" customFormat="1" ht="23.25" customHeight="1" x14ac:dyDescent="0.5">
      <c r="A30" s="808" t="s">
        <v>1</v>
      </c>
      <c r="B30" s="785" t="s">
        <v>2</v>
      </c>
      <c r="C30" s="786"/>
      <c r="D30" s="788"/>
      <c r="E30" s="785" t="s">
        <v>3</v>
      </c>
      <c r="F30" s="786"/>
      <c r="G30" s="788"/>
      <c r="H30" s="785" t="s">
        <v>8</v>
      </c>
      <c r="I30" s="786"/>
      <c r="J30" s="788"/>
      <c r="K30" s="785" t="s">
        <v>9</v>
      </c>
      <c r="L30" s="786"/>
      <c r="M30" s="788"/>
      <c r="N30" s="785" t="s">
        <v>10</v>
      </c>
      <c r="O30" s="786"/>
      <c r="P30" s="788"/>
      <c r="Q30" s="785" t="s">
        <v>7</v>
      </c>
      <c r="R30" s="786"/>
      <c r="S30" s="788"/>
    </row>
    <row r="31" spans="1:21" s="81" customFormat="1" ht="23.25" customHeight="1" x14ac:dyDescent="0.5">
      <c r="A31" s="809"/>
      <c r="B31" s="33" t="s">
        <v>4</v>
      </c>
      <c r="C31" s="33" t="s">
        <v>5</v>
      </c>
      <c r="D31" s="33" t="s">
        <v>6</v>
      </c>
      <c r="E31" s="33" t="s">
        <v>4</v>
      </c>
      <c r="F31" s="33" t="s">
        <v>5</v>
      </c>
      <c r="G31" s="33" t="s">
        <v>6</v>
      </c>
      <c r="H31" s="33" t="s">
        <v>4</v>
      </c>
      <c r="I31" s="33" t="s">
        <v>5</v>
      </c>
      <c r="J31" s="33" t="s">
        <v>6</v>
      </c>
      <c r="K31" s="33" t="s">
        <v>4</v>
      </c>
      <c r="L31" s="33" t="s">
        <v>5</v>
      </c>
      <c r="M31" s="33" t="s">
        <v>6</v>
      </c>
      <c r="N31" s="33" t="s">
        <v>4</v>
      </c>
      <c r="O31" s="33" t="s">
        <v>5</v>
      </c>
      <c r="P31" s="33" t="s">
        <v>6</v>
      </c>
      <c r="Q31" s="33" t="s">
        <v>4</v>
      </c>
      <c r="R31" s="33" t="s">
        <v>5</v>
      </c>
      <c r="S31" s="33" t="s">
        <v>6</v>
      </c>
    </row>
    <row r="32" spans="1:21" ht="23.25" customHeight="1" x14ac:dyDescent="0.5">
      <c r="A32" s="82" t="s">
        <v>189</v>
      </c>
      <c r="B32" s="28">
        <v>3</v>
      </c>
      <c r="C32" s="28">
        <v>55</v>
      </c>
      <c r="D32" s="57">
        <f>SUM(B32:C32)</f>
        <v>58</v>
      </c>
      <c r="E32" s="28">
        <v>0</v>
      </c>
      <c r="F32" s="28">
        <v>0</v>
      </c>
      <c r="G32" s="57">
        <f>SUM(E32:F32)</f>
        <v>0</v>
      </c>
      <c r="H32" s="28">
        <v>0</v>
      </c>
      <c r="I32" s="28">
        <v>0</v>
      </c>
      <c r="J32" s="57">
        <f>SUM(H32:I32)</f>
        <v>0</v>
      </c>
      <c r="K32" s="28">
        <v>2</v>
      </c>
      <c r="L32" s="28">
        <v>43</v>
      </c>
      <c r="M32" s="57">
        <f>SUM(K32:L32)</f>
        <v>45</v>
      </c>
      <c r="N32" s="28">
        <v>0</v>
      </c>
      <c r="O32" s="28">
        <v>1</v>
      </c>
      <c r="P32" s="57">
        <f>SUM(N32:O32)</f>
        <v>1</v>
      </c>
      <c r="Q32" s="28">
        <f t="shared" ref="Q32:R46" si="8">SUM(B32,E32,H32,K32,N32)</f>
        <v>5</v>
      </c>
      <c r="R32" s="28">
        <f t="shared" si="8"/>
        <v>99</v>
      </c>
      <c r="S32" s="57">
        <f>SUM(Q32:R32)</f>
        <v>104</v>
      </c>
    </row>
    <row r="33" spans="1:19" ht="23.25" customHeight="1" x14ac:dyDescent="0.5">
      <c r="A33" s="82" t="s">
        <v>245</v>
      </c>
      <c r="B33" s="28">
        <v>0</v>
      </c>
      <c r="C33" s="28">
        <v>0</v>
      </c>
      <c r="D33" s="57">
        <f>SUM(B33:C33)</f>
        <v>0</v>
      </c>
      <c r="E33" s="28">
        <v>8</v>
      </c>
      <c r="F33" s="28">
        <v>75</v>
      </c>
      <c r="G33" s="57">
        <f>SUM(E33:F33)</f>
        <v>83</v>
      </c>
      <c r="H33" s="28">
        <v>13</v>
      </c>
      <c r="I33" s="28">
        <v>38</v>
      </c>
      <c r="J33" s="57">
        <f>SUM(H33:I33)</f>
        <v>51</v>
      </c>
      <c r="K33" s="28">
        <v>0</v>
      </c>
      <c r="L33" s="28">
        <v>0</v>
      </c>
      <c r="M33" s="57">
        <f>SUM(K33:L33)</f>
        <v>0</v>
      </c>
      <c r="N33" s="28">
        <v>0</v>
      </c>
      <c r="O33" s="28">
        <v>0</v>
      </c>
      <c r="P33" s="57">
        <f>SUM(N33:O33)</f>
        <v>0</v>
      </c>
      <c r="Q33" s="28">
        <f t="shared" si="8"/>
        <v>21</v>
      </c>
      <c r="R33" s="28">
        <f t="shared" si="8"/>
        <v>113</v>
      </c>
      <c r="S33" s="57">
        <f>SUM(Q33:R33)</f>
        <v>134</v>
      </c>
    </row>
    <row r="34" spans="1:19" ht="23.25" customHeight="1" x14ac:dyDescent="0.5">
      <c r="A34" s="82" t="s">
        <v>147</v>
      </c>
      <c r="B34" s="28">
        <v>1</v>
      </c>
      <c r="C34" s="28">
        <v>61</v>
      </c>
      <c r="D34" s="57">
        <f>SUM(B34:C34)</f>
        <v>62</v>
      </c>
      <c r="E34" s="28">
        <v>0</v>
      </c>
      <c r="F34" s="28">
        <v>0</v>
      </c>
      <c r="G34" s="57">
        <f>SUM(E34:F34)</f>
        <v>0</v>
      </c>
      <c r="H34" s="28">
        <v>0</v>
      </c>
      <c r="I34" s="28">
        <v>0</v>
      </c>
      <c r="J34" s="57">
        <f>SUM(H34:I34)</f>
        <v>0</v>
      </c>
      <c r="K34" s="28">
        <v>0</v>
      </c>
      <c r="L34" s="28">
        <v>0</v>
      </c>
      <c r="M34" s="57">
        <f>SUM(K34:L34)</f>
        <v>0</v>
      </c>
      <c r="N34" s="28">
        <v>0</v>
      </c>
      <c r="O34" s="28">
        <v>0</v>
      </c>
      <c r="P34" s="57">
        <f>SUM(N34:O34)</f>
        <v>0</v>
      </c>
      <c r="Q34" s="28">
        <f t="shared" si="8"/>
        <v>1</v>
      </c>
      <c r="R34" s="28">
        <f t="shared" si="8"/>
        <v>61</v>
      </c>
      <c r="S34" s="57">
        <f>SUM(Q34:R34)</f>
        <v>62</v>
      </c>
    </row>
    <row r="35" spans="1:19" ht="23.25" customHeight="1" x14ac:dyDescent="0.5">
      <c r="A35" s="82" t="s">
        <v>148</v>
      </c>
      <c r="B35" s="28">
        <v>17</v>
      </c>
      <c r="C35" s="28">
        <v>43</v>
      </c>
      <c r="D35" s="57">
        <f t="shared" ref="D35:D43" si="9">SUM(B35:C35)</f>
        <v>60</v>
      </c>
      <c r="E35" s="28">
        <v>0</v>
      </c>
      <c r="F35" s="28">
        <v>0</v>
      </c>
      <c r="G35" s="57">
        <f t="shared" ref="G35:G43" si="10">SUM(E35:F35)</f>
        <v>0</v>
      </c>
      <c r="H35" s="28">
        <v>0</v>
      </c>
      <c r="I35" s="28">
        <v>0</v>
      </c>
      <c r="J35" s="57">
        <f t="shared" ref="J35:J43" si="11">SUM(H35:I35)</f>
        <v>0</v>
      </c>
      <c r="K35" s="28">
        <v>0</v>
      </c>
      <c r="L35" s="28">
        <v>0</v>
      </c>
      <c r="M35" s="57">
        <f t="shared" ref="M35:M43" si="12">SUM(K35:L35)</f>
        <v>0</v>
      </c>
      <c r="N35" s="28">
        <v>0</v>
      </c>
      <c r="O35" s="28">
        <v>0</v>
      </c>
      <c r="P35" s="57">
        <f t="shared" ref="P35:P43" si="13">SUM(N35:O35)</f>
        <v>0</v>
      </c>
      <c r="Q35" s="28">
        <f t="shared" si="8"/>
        <v>17</v>
      </c>
      <c r="R35" s="28">
        <f t="shared" si="8"/>
        <v>43</v>
      </c>
      <c r="S35" s="57">
        <f t="shared" ref="S35:S43" si="14">SUM(Q35:R35)</f>
        <v>60</v>
      </c>
    </row>
    <row r="36" spans="1:19" ht="23.25" customHeight="1" x14ac:dyDescent="0.5">
      <c r="A36" s="82" t="s">
        <v>149</v>
      </c>
      <c r="B36" s="28">
        <v>11</v>
      </c>
      <c r="C36" s="28">
        <v>32</v>
      </c>
      <c r="D36" s="57">
        <f t="shared" si="9"/>
        <v>43</v>
      </c>
      <c r="E36" s="28">
        <v>0</v>
      </c>
      <c r="F36" s="28">
        <v>0</v>
      </c>
      <c r="G36" s="57">
        <f t="shared" si="10"/>
        <v>0</v>
      </c>
      <c r="H36" s="28">
        <v>0</v>
      </c>
      <c r="I36" s="28">
        <v>0</v>
      </c>
      <c r="J36" s="57">
        <f t="shared" si="11"/>
        <v>0</v>
      </c>
      <c r="K36" s="28">
        <v>0</v>
      </c>
      <c r="L36" s="28">
        <v>0</v>
      </c>
      <c r="M36" s="57">
        <f t="shared" si="12"/>
        <v>0</v>
      </c>
      <c r="N36" s="28">
        <v>0</v>
      </c>
      <c r="O36" s="28">
        <v>0</v>
      </c>
      <c r="P36" s="57">
        <f t="shared" si="13"/>
        <v>0</v>
      </c>
      <c r="Q36" s="28">
        <f t="shared" si="8"/>
        <v>11</v>
      </c>
      <c r="R36" s="28">
        <f t="shared" si="8"/>
        <v>32</v>
      </c>
      <c r="S36" s="57">
        <f t="shared" si="14"/>
        <v>43</v>
      </c>
    </row>
    <row r="37" spans="1:19" ht="23.25" customHeight="1" x14ac:dyDescent="0.5">
      <c r="A37" s="82" t="s">
        <v>150</v>
      </c>
      <c r="B37" s="28">
        <v>6</v>
      </c>
      <c r="C37" s="28">
        <v>44</v>
      </c>
      <c r="D37" s="57">
        <f t="shared" si="9"/>
        <v>50</v>
      </c>
      <c r="E37" s="28">
        <v>0</v>
      </c>
      <c r="F37" s="28">
        <v>0</v>
      </c>
      <c r="G37" s="57">
        <f t="shared" si="10"/>
        <v>0</v>
      </c>
      <c r="H37" s="28">
        <v>0</v>
      </c>
      <c r="I37" s="28">
        <v>0</v>
      </c>
      <c r="J37" s="57">
        <f t="shared" si="11"/>
        <v>0</v>
      </c>
      <c r="K37" s="28">
        <v>0</v>
      </c>
      <c r="L37" s="28">
        <v>0</v>
      </c>
      <c r="M37" s="57">
        <f t="shared" si="12"/>
        <v>0</v>
      </c>
      <c r="N37" s="28">
        <v>0</v>
      </c>
      <c r="O37" s="28">
        <v>0</v>
      </c>
      <c r="P37" s="57">
        <f t="shared" si="13"/>
        <v>0</v>
      </c>
      <c r="Q37" s="28">
        <f t="shared" si="8"/>
        <v>6</v>
      </c>
      <c r="R37" s="28">
        <f t="shared" si="8"/>
        <v>44</v>
      </c>
      <c r="S37" s="57">
        <f t="shared" si="14"/>
        <v>50</v>
      </c>
    </row>
    <row r="38" spans="1:19" ht="23.25" customHeight="1" x14ac:dyDescent="0.5">
      <c r="A38" s="82" t="s">
        <v>151</v>
      </c>
      <c r="B38" s="28">
        <v>46</v>
      </c>
      <c r="C38" s="28">
        <v>18</v>
      </c>
      <c r="D38" s="57">
        <f t="shared" si="9"/>
        <v>64</v>
      </c>
      <c r="E38" s="28">
        <v>0</v>
      </c>
      <c r="F38" s="28">
        <v>0</v>
      </c>
      <c r="G38" s="57">
        <f t="shared" si="10"/>
        <v>0</v>
      </c>
      <c r="H38" s="28">
        <v>0</v>
      </c>
      <c r="I38" s="28">
        <v>0</v>
      </c>
      <c r="J38" s="57">
        <f t="shared" si="11"/>
        <v>0</v>
      </c>
      <c r="K38" s="28">
        <v>0</v>
      </c>
      <c r="L38" s="28">
        <v>0</v>
      </c>
      <c r="M38" s="57">
        <f t="shared" si="12"/>
        <v>0</v>
      </c>
      <c r="N38" s="28">
        <v>0</v>
      </c>
      <c r="O38" s="28">
        <v>0</v>
      </c>
      <c r="P38" s="57">
        <f t="shared" si="13"/>
        <v>0</v>
      </c>
      <c r="Q38" s="28">
        <f t="shared" si="8"/>
        <v>46</v>
      </c>
      <c r="R38" s="28">
        <f t="shared" si="8"/>
        <v>18</v>
      </c>
      <c r="S38" s="57">
        <f t="shared" si="14"/>
        <v>64</v>
      </c>
    </row>
    <row r="39" spans="1:19" ht="23.25" customHeight="1" x14ac:dyDescent="0.5">
      <c r="A39" s="82" t="s">
        <v>152</v>
      </c>
      <c r="B39" s="28">
        <v>15</v>
      </c>
      <c r="C39" s="28">
        <v>30</v>
      </c>
      <c r="D39" s="57">
        <f t="shared" si="9"/>
        <v>45</v>
      </c>
      <c r="E39" s="28">
        <v>0</v>
      </c>
      <c r="F39" s="28">
        <v>0</v>
      </c>
      <c r="G39" s="57">
        <f t="shared" si="10"/>
        <v>0</v>
      </c>
      <c r="H39" s="28">
        <v>0</v>
      </c>
      <c r="I39" s="28">
        <v>0</v>
      </c>
      <c r="J39" s="57">
        <f t="shared" si="11"/>
        <v>0</v>
      </c>
      <c r="K39" s="28">
        <v>0</v>
      </c>
      <c r="L39" s="28">
        <v>0</v>
      </c>
      <c r="M39" s="57">
        <f t="shared" si="12"/>
        <v>0</v>
      </c>
      <c r="N39" s="28">
        <v>0</v>
      </c>
      <c r="O39" s="28">
        <v>0</v>
      </c>
      <c r="P39" s="57">
        <f t="shared" si="13"/>
        <v>0</v>
      </c>
      <c r="Q39" s="28">
        <f t="shared" si="8"/>
        <v>15</v>
      </c>
      <c r="R39" s="28">
        <f t="shared" si="8"/>
        <v>30</v>
      </c>
      <c r="S39" s="57">
        <f t="shared" si="14"/>
        <v>45</v>
      </c>
    </row>
    <row r="40" spans="1:19" ht="23.25" customHeight="1" x14ac:dyDescent="0.5">
      <c r="A40" s="82" t="s">
        <v>153</v>
      </c>
      <c r="B40" s="28">
        <v>12</v>
      </c>
      <c r="C40" s="28">
        <v>49</v>
      </c>
      <c r="D40" s="57">
        <f t="shared" si="9"/>
        <v>61</v>
      </c>
      <c r="E40" s="28">
        <v>0</v>
      </c>
      <c r="F40" s="28">
        <v>0</v>
      </c>
      <c r="G40" s="57">
        <f t="shared" si="10"/>
        <v>0</v>
      </c>
      <c r="H40" s="28">
        <v>0</v>
      </c>
      <c r="I40" s="28">
        <v>0</v>
      </c>
      <c r="J40" s="57">
        <f t="shared" si="11"/>
        <v>0</v>
      </c>
      <c r="K40" s="28">
        <v>0</v>
      </c>
      <c r="L40" s="28">
        <v>0</v>
      </c>
      <c r="M40" s="57">
        <f t="shared" si="12"/>
        <v>0</v>
      </c>
      <c r="N40" s="28">
        <v>0</v>
      </c>
      <c r="O40" s="28">
        <v>0</v>
      </c>
      <c r="P40" s="57">
        <f t="shared" si="13"/>
        <v>0</v>
      </c>
      <c r="Q40" s="28">
        <f t="shared" si="8"/>
        <v>12</v>
      </c>
      <c r="R40" s="28">
        <f t="shared" si="8"/>
        <v>49</v>
      </c>
      <c r="S40" s="57">
        <f t="shared" si="14"/>
        <v>61</v>
      </c>
    </row>
    <row r="41" spans="1:19" ht="23.25" customHeight="1" x14ac:dyDescent="0.5">
      <c r="A41" s="82" t="s">
        <v>154</v>
      </c>
      <c r="B41" s="28">
        <v>16</v>
      </c>
      <c r="C41" s="28">
        <v>44</v>
      </c>
      <c r="D41" s="57">
        <f t="shared" si="9"/>
        <v>60</v>
      </c>
      <c r="E41" s="28">
        <v>0</v>
      </c>
      <c r="F41" s="28">
        <v>0</v>
      </c>
      <c r="G41" s="57">
        <f t="shared" si="10"/>
        <v>0</v>
      </c>
      <c r="H41" s="28">
        <v>0</v>
      </c>
      <c r="I41" s="28">
        <v>0</v>
      </c>
      <c r="J41" s="57">
        <f t="shared" si="11"/>
        <v>0</v>
      </c>
      <c r="K41" s="28">
        <v>0</v>
      </c>
      <c r="L41" s="28">
        <v>0</v>
      </c>
      <c r="M41" s="57">
        <f t="shared" si="12"/>
        <v>0</v>
      </c>
      <c r="N41" s="28">
        <v>0</v>
      </c>
      <c r="O41" s="28">
        <v>0</v>
      </c>
      <c r="P41" s="57">
        <f t="shared" si="13"/>
        <v>0</v>
      </c>
      <c r="Q41" s="28">
        <f t="shared" si="8"/>
        <v>16</v>
      </c>
      <c r="R41" s="28">
        <f t="shared" si="8"/>
        <v>44</v>
      </c>
      <c r="S41" s="57">
        <f t="shared" si="14"/>
        <v>60</v>
      </c>
    </row>
    <row r="42" spans="1:19" ht="23.25" customHeight="1" x14ac:dyDescent="0.5">
      <c r="A42" s="82" t="s">
        <v>156</v>
      </c>
      <c r="B42" s="28">
        <v>7</v>
      </c>
      <c r="C42" s="28">
        <v>22</v>
      </c>
      <c r="D42" s="57">
        <f t="shared" si="9"/>
        <v>29</v>
      </c>
      <c r="E42" s="28">
        <v>0</v>
      </c>
      <c r="F42" s="28">
        <v>0</v>
      </c>
      <c r="G42" s="57">
        <f t="shared" si="10"/>
        <v>0</v>
      </c>
      <c r="H42" s="28">
        <v>0</v>
      </c>
      <c r="I42" s="28">
        <v>0</v>
      </c>
      <c r="J42" s="57">
        <f t="shared" si="11"/>
        <v>0</v>
      </c>
      <c r="K42" s="28">
        <v>0</v>
      </c>
      <c r="L42" s="28">
        <v>0</v>
      </c>
      <c r="M42" s="57">
        <f t="shared" si="12"/>
        <v>0</v>
      </c>
      <c r="N42" s="28">
        <v>0</v>
      </c>
      <c r="O42" s="28">
        <v>0</v>
      </c>
      <c r="P42" s="57">
        <f t="shared" si="13"/>
        <v>0</v>
      </c>
      <c r="Q42" s="28">
        <f t="shared" si="8"/>
        <v>7</v>
      </c>
      <c r="R42" s="28">
        <f t="shared" si="8"/>
        <v>22</v>
      </c>
      <c r="S42" s="57">
        <f t="shared" si="14"/>
        <v>29</v>
      </c>
    </row>
    <row r="43" spans="1:19" ht="23.25" customHeight="1" x14ac:dyDescent="0.5">
      <c r="A43" s="82" t="s">
        <v>155</v>
      </c>
      <c r="B43" s="28">
        <v>12</v>
      </c>
      <c r="C43" s="28">
        <v>41</v>
      </c>
      <c r="D43" s="57">
        <f t="shared" si="9"/>
        <v>53</v>
      </c>
      <c r="E43" s="28">
        <v>0</v>
      </c>
      <c r="F43" s="28">
        <v>0</v>
      </c>
      <c r="G43" s="57">
        <f t="shared" si="10"/>
        <v>0</v>
      </c>
      <c r="H43" s="28">
        <v>0</v>
      </c>
      <c r="I43" s="28">
        <v>0</v>
      </c>
      <c r="J43" s="57">
        <f t="shared" si="11"/>
        <v>0</v>
      </c>
      <c r="K43" s="28">
        <v>0</v>
      </c>
      <c r="L43" s="28">
        <v>0</v>
      </c>
      <c r="M43" s="57">
        <f t="shared" si="12"/>
        <v>0</v>
      </c>
      <c r="N43" s="28">
        <v>0</v>
      </c>
      <c r="O43" s="28">
        <v>0</v>
      </c>
      <c r="P43" s="57">
        <f t="shared" si="13"/>
        <v>0</v>
      </c>
      <c r="Q43" s="28">
        <f t="shared" si="8"/>
        <v>12</v>
      </c>
      <c r="R43" s="28">
        <f t="shared" si="8"/>
        <v>41</v>
      </c>
      <c r="S43" s="57">
        <f t="shared" si="14"/>
        <v>53</v>
      </c>
    </row>
    <row r="44" spans="1:19" ht="23.25" customHeight="1" x14ac:dyDescent="0.5">
      <c r="A44" s="82" t="s">
        <v>190</v>
      </c>
      <c r="B44" s="28">
        <v>0</v>
      </c>
      <c r="C44" s="28">
        <v>0</v>
      </c>
      <c r="D44" s="57">
        <f>SUM(B44:C44)</f>
        <v>0</v>
      </c>
      <c r="E44" s="28">
        <v>0</v>
      </c>
      <c r="F44" s="28">
        <v>0</v>
      </c>
      <c r="G44" s="57">
        <f>SUM(E44:F44)</f>
        <v>0</v>
      </c>
      <c r="H44" s="28">
        <v>0</v>
      </c>
      <c r="I44" s="28">
        <v>0</v>
      </c>
      <c r="J44" s="57">
        <f>SUM(H44:I44)</f>
        <v>0</v>
      </c>
      <c r="K44" s="28">
        <v>15</v>
      </c>
      <c r="L44" s="28">
        <v>27</v>
      </c>
      <c r="M44" s="57">
        <f>SUM(K44:L44)</f>
        <v>42</v>
      </c>
      <c r="N44" s="28">
        <v>1</v>
      </c>
      <c r="O44" s="28">
        <v>1</v>
      </c>
      <c r="P44" s="57">
        <f>SUM(N44:O44)</f>
        <v>2</v>
      </c>
      <c r="Q44" s="28">
        <f t="shared" si="8"/>
        <v>16</v>
      </c>
      <c r="R44" s="28">
        <f t="shared" si="8"/>
        <v>28</v>
      </c>
      <c r="S44" s="57">
        <f>SUM(Q44:R44)</f>
        <v>44</v>
      </c>
    </row>
    <row r="45" spans="1:19" ht="23.25" customHeight="1" x14ac:dyDescent="0.5">
      <c r="A45" s="82" t="s">
        <v>244</v>
      </c>
      <c r="B45" s="28">
        <v>46</v>
      </c>
      <c r="C45" s="28">
        <v>41</v>
      </c>
      <c r="D45" s="57">
        <f>SUM(B45:C45)</f>
        <v>87</v>
      </c>
      <c r="E45" s="28">
        <v>25</v>
      </c>
      <c r="F45" s="28">
        <v>55</v>
      </c>
      <c r="G45" s="57">
        <f>SUM(E45:F45)</f>
        <v>80</v>
      </c>
      <c r="H45" s="28">
        <v>26</v>
      </c>
      <c r="I45" s="28">
        <v>40</v>
      </c>
      <c r="J45" s="57">
        <f>SUM(H45:I45)</f>
        <v>66</v>
      </c>
      <c r="K45" s="28">
        <v>0</v>
      </c>
      <c r="L45" s="28">
        <v>0</v>
      </c>
      <c r="M45" s="57">
        <f>SUM(K45:L45)</f>
        <v>0</v>
      </c>
      <c r="N45" s="28">
        <v>0</v>
      </c>
      <c r="O45" s="28">
        <v>0</v>
      </c>
      <c r="P45" s="57">
        <f>SUM(N45:O45)</f>
        <v>0</v>
      </c>
      <c r="Q45" s="28">
        <f t="shared" si="8"/>
        <v>97</v>
      </c>
      <c r="R45" s="28">
        <f t="shared" si="8"/>
        <v>136</v>
      </c>
      <c r="S45" s="57">
        <f>SUM(Q45:R45)</f>
        <v>233</v>
      </c>
    </row>
    <row r="46" spans="1:19" ht="23.25" customHeight="1" x14ac:dyDescent="0.5">
      <c r="A46" s="83" t="s">
        <v>6</v>
      </c>
      <c r="B46" s="48">
        <f t="shared" ref="B46:P46" si="15">SUM(B32:B45)</f>
        <v>192</v>
      </c>
      <c r="C46" s="48">
        <f t="shared" si="15"/>
        <v>480</v>
      </c>
      <c r="D46" s="48">
        <f t="shared" si="15"/>
        <v>672</v>
      </c>
      <c r="E46" s="48">
        <f t="shared" si="15"/>
        <v>33</v>
      </c>
      <c r="F46" s="48">
        <f t="shared" si="15"/>
        <v>130</v>
      </c>
      <c r="G46" s="48">
        <f t="shared" si="15"/>
        <v>163</v>
      </c>
      <c r="H46" s="48">
        <f t="shared" si="15"/>
        <v>39</v>
      </c>
      <c r="I46" s="48">
        <f t="shared" si="15"/>
        <v>78</v>
      </c>
      <c r="J46" s="48">
        <f t="shared" si="15"/>
        <v>117</v>
      </c>
      <c r="K46" s="48">
        <f t="shared" si="15"/>
        <v>17</v>
      </c>
      <c r="L46" s="48">
        <f t="shared" si="15"/>
        <v>70</v>
      </c>
      <c r="M46" s="48">
        <f t="shared" si="15"/>
        <v>87</v>
      </c>
      <c r="N46" s="48">
        <f t="shared" si="15"/>
        <v>1</v>
      </c>
      <c r="O46" s="48">
        <f t="shared" si="15"/>
        <v>2</v>
      </c>
      <c r="P46" s="48">
        <f t="shared" si="15"/>
        <v>3</v>
      </c>
      <c r="Q46" s="131">
        <f t="shared" si="8"/>
        <v>282</v>
      </c>
      <c r="R46" s="131">
        <f t="shared" si="8"/>
        <v>760</v>
      </c>
      <c r="S46" s="48">
        <f>SUM(Q46:R46)</f>
        <v>1042</v>
      </c>
    </row>
    <row r="47" spans="1:19" ht="23.25" customHeight="1" x14ac:dyDescent="0.5">
      <c r="A47" s="88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</row>
    <row r="48" spans="1:19" s="80" customFormat="1" ht="25.5" customHeight="1" x14ac:dyDescent="0.55000000000000004">
      <c r="A48" s="807" t="s">
        <v>0</v>
      </c>
      <c r="B48" s="807"/>
      <c r="C48" s="807"/>
      <c r="D48" s="807"/>
      <c r="E48" s="807"/>
      <c r="F48" s="807"/>
      <c r="G48" s="807"/>
      <c r="H48" s="807"/>
      <c r="I48" s="807"/>
      <c r="J48" s="807"/>
      <c r="K48" s="807"/>
      <c r="L48" s="807"/>
      <c r="M48" s="807"/>
      <c r="N48" s="807"/>
      <c r="O48" s="807"/>
      <c r="P48" s="807"/>
      <c r="Q48" s="807"/>
      <c r="R48" s="807"/>
      <c r="S48" s="807"/>
    </row>
    <row r="49" spans="1:19" s="80" customFormat="1" ht="25.5" customHeight="1" x14ac:dyDescent="0.55000000000000004">
      <c r="A49" s="807" t="s">
        <v>356</v>
      </c>
      <c r="B49" s="807"/>
      <c r="C49" s="807"/>
      <c r="D49" s="807"/>
      <c r="E49" s="807"/>
      <c r="F49" s="807"/>
      <c r="G49" s="807"/>
      <c r="H49" s="807"/>
      <c r="I49" s="807"/>
      <c r="J49" s="807"/>
      <c r="K49" s="807"/>
      <c r="L49" s="807"/>
      <c r="M49" s="807"/>
      <c r="N49" s="807"/>
      <c r="O49" s="807"/>
      <c r="P49" s="807"/>
      <c r="Q49" s="807"/>
      <c r="R49" s="807"/>
      <c r="S49" s="807"/>
    </row>
    <row r="50" spans="1:19" s="80" customFormat="1" ht="25.5" customHeight="1" x14ac:dyDescent="0.55000000000000004">
      <c r="A50" s="807" t="s">
        <v>15</v>
      </c>
      <c r="B50" s="807"/>
      <c r="C50" s="807"/>
      <c r="D50" s="807"/>
      <c r="E50" s="807"/>
      <c r="F50" s="807"/>
      <c r="G50" s="807"/>
      <c r="H50" s="807"/>
      <c r="I50" s="807"/>
      <c r="J50" s="807"/>
      <c r="K50" s="807"/>
      <c r="L50" s="807"/>
      <c r="M50" s="807"/>
      <c r="N50" s="807"/>
      <c r="O50" s="807"/>
      <c r="P50" s="807"/>
      <c r="Q50" s="807"/>
      <c r="R50" s="807"/>
      <c r="S50" s="807"/>
    </row>
    <row r="52" spans="1:19" s="81" customFormat="1" ht="23.25" customHeight="1" x14ac:dyDescent="0.5">
      <c r="A52" s="808" t="s">
        <v>1</v>
      </c>
      <c r="B52" s="785" t="s">
        <v>2</v>
      </c>
      <c r="C52" s="786"/>
      <c r="D52" s="788"/>
      <c r="E52" s="785" t="s">
        <v>3</v>
      </c>
      <c r="F52" s="786"/>
      <c r="G52" s="788"/>
      <c r="H52" s="785" t="s">
        <v>8</v>
      </c>
      <c r="I52" s="786"/>
      <c r="J52" s="788"/>
      <c r="K52" s="785" t="s">
        <v>9</v>
      </c>
      <c r="L52" s="786"/>
      <c r="M52" s="788"/>
      <c r="N52" s="785" t="s">
        <v>10</v>
      </c>
      <c r="O52" s="786"/>
      <c r="P52" s="788"/>
      <c r="Q52" s="785" t="s">
        <v>7</v>
      </c>
      <c r="R52" s="786"/>
      <c r="S52" s="788"/>
    </row>
    <row r="53" spans="1:19" s="81" customFormat="1" ht="23.25" customHeight="1" x14ac:dyDescent="0.5">
      <c r="A53" s="809"/>
      <c r="B53" s="33" t="s">
        <v>4</v>
      </c>
      <c r="C53" s="33" t="s">
        <v>5</v>
      </c>
      <c r="D53" s="33" t="s">
        <v>6</v>
      </c>
      <c r="E53" s="33" t="s">
        <v>4</v>
      </c>
      <c r="F53" s="33" t="s">
        <v>5</v>
      </c>
      <c r="G53" s="33" t="s">
        <v>6</v>
      </c>
      <c r="H53" s="33" t="s">
        <v>4</v>
      </c>
      <c r="I53" s="33" t="s">
        <v>5</v>
      </c>
      <c r="J53" s="33" t="s">
        <v>6</v>
      </c>
      <c r="K53" s="33" t="s">
        <v>4</v>
      </c>
      <c r="L53" s="33" t="s">
        <v>5</v>
      </c>
      <c r="M53" s="33" t="s">
        <v>6</v>
      </c>
      <c r="N53" s="33" t="s">
        <v>4</v>
      </c>
      <c r="O53" s="33" t="s">
        <v>5</v>
      </c>
      <c r="P53" s="33" t="s">
        <v>6</v>
      </c>
      <c r="Q53" s="33" t="s">
        <v>4</v>
      </c>
      <c r="R53" s="33" t="s">
        <v>5</v>
      </c>
      <c r="S53" s="33" t="s">
        <v>6</v>
      </c>
    </row>
    <row r="54" spans="1:19" ht="23.25" customHeight="1" x14ac:dyDescent="0.5">
      <c r="A54" s="82" t="s">
        <v>159</v>
      </c>
      <c r="B54" s="28">
        <v>15</v>
      </c>
      <c r="C54" s="28">
        <v>1</v>
      </c>
      <c r="D54" s="57">
        <f>SUM(B54:C54)</f>
        <v>16</v>
      </c>
      <c r="E54" s="28">
        <v>2</v>
      </c>
      <c r="F54" s="28">
        <v>1</v>
      </c>
      <c r="G54" s="57">
        <f>SUM(E54:F54)</f>
        <v>3</v>
      </c>
      <c r="H54" s="28">
        <v>5</v>
      </c>
      <c r="I54" s="28">
        <v>2</v>
      </c>
      <c r="J54" s="57">
        <f>SUM(H54:I54)</f>
        <v>7</v>
      </c>
      <c r="K54" s="28">
        <v>5</v>
      </c>
      <c r="L54" s="28">
        <v>6</v>
      </c>
      <c r="M54" s="57">
        <f>SUM(K54:L54)</f>
        <v>11</v>
      </c>
      <c r="N54" s="28">
        <v>0</v>
      </c>
      <c r="O54" s="28">
        <v>0</v>
      </c>
      <c r="P54" s="57">
        <f>SUM(N54:O54)</f>
        <v>0</v>
      </c>
      <c r="Q54" s="28">
        <f t="shared" ref="Q54:R58" si="16">SUM(B54,E54,H54,K54,N54)</f>
        <v>27</v>
      </c>
      <c r="R54" s="28">
        <f t="shared" si="16"/>
        <v>10</v>
      </c>
      <c r="S54" s="57">
        <f>SUM(Q54:R54)</f>
        <v>37</v>
      </c>
    </row>
    <row r="55" spans="1:19" ht="23.25" customHeight="1" x14ac:dyDescent="0.5">
      <c r="A55" s="82" t="s">
        <v>158</v>
      </c>
      <c r="B55" s="28">
        <v>35</v>
      </c>
      <c r="C55" s="28">
        <v>10</v>
      </c>
      <c r="D55" s="57">
        <f>SUM(B55:C55)</f>
        <v>45</v>
      </c>
      <c r="E55" s="28">
        <v>20</v>
      </c>
      <c r="F55" s="28">
        <v>13</v>
      </c>
      <c r="G55" s="57">
        <f>SUM(E55:F55)</f>
        <v>33</v>
      </c>
      <c r="H55" s="28">
        <v>30</v>
      </c>
      <c r="I55" s="28">
        <v>6</v>
      </c>
      <c r="J55" s="57">
        <f>SUM(H55:I55)</f>
        <v>36</v>
      </c>
      <c r="K55" s="28">
        <v>19</v>
      </c>
      <c r="L55" s="28">
        <v>4</v>
      </c>
      <c r="M55" s="57">
        <f>SUM(K55:L55)</f>
        <v>23</v>
      </c>
      <c r="N55" s="28">
        <v>24</v>
      </c>
      <c r="O55" s="28">
        <v>0</v>
      </c>
      <c r="P55" s="57">
        <f>SUM(N55:O55)</f>
        <v>24</v>
      </c>
      <c r="Q55" s="28">
        <f t="shared" si="16"/>
        <v>128</v>
      </c>
      <c r="R55" s="28">
        <f t="shared" si="16"/>
        <v>33</v>
      </c>
      <c r="S55" s="57">
        <f>SUM(Q55:R55)</f>
        <v>161</v>
      </c>
    </row>
    <row r="56" spans="1:19" ht="23.25" customHeight="1" x14ac:dyDescent="0.5">
      <c r="A56" s="82" t="s">
        <v>191</v>
      </c>
      <c r="B56" s="28">
        <v>12</v>
      </c>
      <c r="C56" s="28">
        <v>17</v>
      </c>
      <c r="D56" s="57">
        <f>SUM(B56:C56)</f>
        <v>29</v>
      </c>
      <c r="E56" s="28">
        <v>9</v>
      </c>
      <c r="F56" s="28">
        <v>10</v>
      </c>
      <c r="G56" s="57">
        <f>SUM(E56:F56)</f>
        <v>19</v>
      </c>
      <c r="H56" s="28">
        <v>8</v>
      </c>
      <c r="I56" s="28">
        <v>3</v>
      </c>
      <c r="J56" s="57">
        <f>SUM(H56:I56)</f>
        <v>11</v>
      </c>
      <c r="K56" s="28">
        <v>11</v>
      </c>
      <c r="L56" s="28">
        <v>12</v>
      </c>
      <c r="M56" s="57">
        <f>SUM(K56:L56)</f>
        <v>23</v>
      </c>
      <c r="N56" s="28">
        <v>5</v>
      </c>
      <c r="O56" s="28">
        <v>4</v>
      </c>
      <c r="P56" s="57">
        <f>SUM(N56:O56)</f>
        <v>9</v>
      </c>
      <c r="Q56" s="28">
        <f t="shared" si="16"/>
        <v>45</v>
      </c>
      <c r="R56" s="28">
        <f t="shared" si="16"/>
        <v>46</v>
      </c>
      <c r="S56" s="57">
        <f>SUM(Q56:R56)</f>
        <v>91</v>
      </c>
    </row>
    <row r="57" spans="1:19" ht="23.25" customHeight="1" x14ac:dyDescent="0.5">
      <c r="A57" s="82" t="s">
        <v>162</v>
      </c>
      <c r="B57" s="28">
        <v>10</v>
      </c>
      <c r="C57" s="28">
        <v>25</v>
      </c>
      <c r="D57" s="57">
        <f>SUM(B57:C57)</f>
        <v>35</v>
      </c>
      <c r="E57" s="28">
        <v>6</v>
      </c>
      <c r="F57" s="28">
        <v>20</v>
      </c>
      <c r="G57" s="57">
        <f>SUM(E57:F57)</f>
        <v>26</v>
      </c>
      <c r="H57" s="28">
        <v>8</v>
      </c>
      <c r="I57" s="28">
        <v>22</v>
      </c>
      <c r="J57" s="57">
        <f>SUM(H57:I57)</f>
        <v>30</v>
      </c>
      <c r="K57" s="28">
        <v>13</v>
      </c>
      <c r="L57" s="28">
        <v>22</v>
      </c>
      <c r="M57" s="57">
        <f>SUM(K57:L57)</f>
        <v>35</v>
      </c>
      <c r="N57" s="28">
        <v>2</v>
      </c>
      <c r="O57" s="28">
        <v>1</v>
      </c>
      <c r="P57" s="57">
        <f>SUM(N57:O57)</f>
        <v>3</v>
      </c>
      <c r="Q57" s="28">
        <f t="shared" si="16"/>
        <v>39</v>
      </c>
      <c r="R57" s="28">
        <f t="shared" si="16"/>
        <v>90</v>
      </c>
      <c r="S57" s="57">
        <f>SUM(Q57:R57)</f>
        <v>129</v>
      </c>
    </row>
    <row r="58" spans="1:19" ht="23.25" customHeight="1" x14ac:dyDescent="0.5">
      <c r="A58" s="82" t="s">
        <v>161</v>
      </c>
      <c r="B58" s="28">
        <v>16</v>
      </c>
      <c r="C58" s="28">
        <v>30</v>
      </c>
      <c r="D58" s="57">
        <f>SUM(B58:C58)</f>
        <v>46</v>
      </c>
      <c r="E58" s="28">
        <v>24</v>
      </c>
      <c r="F58" s="28">
        <v>23</v>
      </c>
      <c r="G58" s="57">
        <f>SUM(E58:F58)</f>
        <v>47</v>
      </c>
      <c r="H58" s="28">
        <v>13</v>
      </c>
      <c r="I58" s="28">
        <v>15</v>
      </c>
      <c r="J58" s="57">
        <f>SUM(H58:I58)</f>
        <v>28</v>
      </c>
      <c r="K58" s="28">
        <v>10</v>
      </c>
      <c r="L58" s="28">
        <v>17</v>
      </c>
      <c r="M58" s="57">
        <f>SUM(K58:L58)</f>
        <v>27</v>
      </c>
      <c r="N58" s="28">
        <v>0</v>
      </c>
      <c r="O58" s="28">
        <v>0</v>
      </c>
      <c r="P58" s="57">
        <f>SUM(N58:O58)</f>
        <v>0</v>
      </c>
      <c r="Q58" s="28">
        <f t="shared" si="16"/>
        <v>63</v>
      </c>
      <c r="R58" s="28">
        <f t="shared" si="16"/>
        <v>85</v>
      </c>
      <c r="S58" s="57">
        <f>SUM(Q58:R58)</f>
        <v>148</v>
      </c>
    </row>
    <row r="59" spans="1:19" ht="17.25" customHeight="1" x14ac:dyDescent="0.5">
      <c r="A59" s="82"/>
      <c r="B59" s="28"/>
      <c r="C59" s="28"/>
      <c r="D59" s="57"/>
      <c r="E59" s="28"/>
      <c r="F59" s="28"/>
      <c r="G59" s="57"/>
      <c r="H59" s="28"/>
      <c r="I59" s="28"/>
      <c r="J59" s="57"/>
      <c r="K59" s="28"/>
      <c r="L59" s="28"/>
      <c r="M59" s="57"/>
      <c r="N59" s="28"/>
      <c r="O59" s="28"/>
      <c r="P59" s="57"/>
      <c r="Q59" s="28"/>
      <c r="R59" s="28"/>
      <c r="S59" s="57"/>
    </row>
    <row r="60" spans="1:19" ht="23.25" customHeight="1" x14ac:dyDescent="0.5">
      <c r="A60" s="83" t="s">
        <v>6</v>
      </c>
      <c r="B60" s="48">
        <f>SUM(B54:B59)</f>
        <v>88</v>
      </c>
      <c r="C60" s="48">
        <f>SUM(C54:C59)</f>
        <v>83</v>
      </c>
      <c r="D60" s="48">
        <f>SUM(B60:C60)</f>
        <v>171</v>
      </c>
      <c r="E60" s="48">
        <f>SUM(E54:E59)</f>
        <v>61</v>
      </c>
      <c r="F60" s="48">
        <f>SUM(F54:F59)</f>
        <v>67</v>
      </c>
      <c r="G60" s="48">
        <f>SUM(E60:F60)</f>
        <v>128</v>
      </c>
      <c r="H60" s="48">
        <f>SUM(H54:H59)</f>
        <v>64</v>
      </c>
      <c r="I60" s="48">
        <f>SUM(I54:I59)</f>
        <v>48</v>
      </c>
      <c r="J60" s="48">
        <f>SUM(H60:I60)</f>
        <v>112</v>
      </c>
      <c r="K60" s="48">
        <f>SUM(K54:K59)</f>
        <v>58</v>
      </c>
      <c r="L60" s="48">
        <f>SUM(L54:L59)</f>
        <v>61</v>
      </c>
      <c r="M60" s="48">
        <f>SUM(K60:L60)</f>
        <v>119</v>
      </c>
      <c r="N60" s="48">
        <f>SUM(N54:N59)</f>
        <v>31</v>
      </c>
      <c r="O60" s="48">
        <f>SUM(O54:O59)</f>
        <v>5</v>
      </c>
      <c r="P60" s="48">
        <f>SUM(N60:O60)</f>
        <v>36</v>
      </c>
      <c r="Q60" s="131">
        <f>SUM(B60,E60,H60,K60,N60)</f>
        <v>302</v>
      </c>
      <c r="R60" s="131">
        <f>SUM(C60,F60,I60,L60,O60)</f>
        <v>264</v>
      </c>
      <c r="S60" s="48">
        <f>SUM(Q60:R60)</f>
        <v>566</v>
      </c>
    </row>
    <row r="62" spans="1:19" s="80" customFormat="1" ht="24.75" customHeight="1" x14ac:dyDescent="0.55000000000000004">
      <c r="A62" s="807" t="s">
        <v>0</v>
      </c>
      <c r="B62" s="807"/>
      <c r="C62" s="807"/>
      <c r="D62" s="807"/>
      <c r="E62" s="807"/>
      <c r="F62" s="807"/>
      <c r="G62" s="807"/>
      <c r="H62" s="807"/>
      <c r="I62" s="807"/>
      <c r="J62" s="807"/>
      <c r="K62" s="807"/>
      <c r="L62" s="807"/>
      <c r="M62" s="807"/>
      <c r="N62" s="807"/>
      <c r="O62" s="807"/>
      <c r="P62" s="807"/>
      <c r="Q62" s="807"/>
      <c r="R62" s="807"/>
      <c r="S62" s="807"/>
    </row>
    <row r="63" spans="1:19" s="80" customFormat="1" ht="24.75" customHeight="1" x14ac:dyDescent="0.55000000000000004">
      <c r="A63" s="807" t="s">
        <v>356</v>
      </c>
      <c r="B63" s="807"/>
      <c r="C63" s="807"/>
      <c r="D63" s="807"/>
      <c r="E63" s="807"/>
      <c r="F63" s="807"/>
      <c r="G63" s="807"/>
      <c r="H63" s="807"/>
      <c r="I63" s="807"/>
      <c r="J63" s="807"/>
      <c r="K63" s="807"/>
      <c r="L63" s="807"/>
      <c r="M63" s="807"/>
      <c r="N63" s="807"/>
      <c r="O63" s="807"/>
      <c r="P63" s="807"/>
      <c r="Q63" s="807"/>
      <c r="R63" s="807"/>
      <c r="S63" s="807"/>
    </row>
    <row r="64" spans="1:19" s="80" customFormat="1" ht="24.75" customHeight="1" x14ac:dyDescent="0.55000000000000004">
      <c r="A64" s="807" t="s">
        <v>16</v>
      </c>
      <c r="B64" s="807"/>
      <c r="C64" s="807"/>
      <c r="D64" s="807"/>
      <c r="E64" s="807"/>
      <c r="F64" s="807"/>
      <c r="G64" s="807"/>
      <c r="H64" s="807"/>
      <c r="I64" s="807"/>
      <c r="J64" s="807"/>
      <c r="K64" s="807"/>
      <c r="L64" s="807"/>
      <c r="M64" s="807"/>
      <c r="N64" s="807"/>
      <c r="O64" s="807"/>
      <c r="P64" s="807"/>
      <c r="Q64" s="807"/>
      <c r="R64" s="807"/>
      <c r="S64" s="807"/>
    </row>
    <row r="66" spans="1:19" s="81" customFormat="1" ht="23.25" customHeight="1" x14ac:dyDescent="0.5">
      <c r="A66" s="808" t="s">
        <v>1</v>
      </c>
      <c r="B66" s="785" t="s">
        <v>2</v>
      </c>
      <c r="C66" s="786"/>
      <c r="D66" s="788"/>
      <c r="E66" s="785" t="s">
        <v>3</v>
      </c>
      <c r="F66" s="786"/>
      <c r="G66" s="788"/>
      <c r="H66" s="785" t="s">
        <v>8</v>
      </c>
      <c r="I66" s="786"/>
      <c r="J66" s="788"/>
      <c r="K66" s="785" t="s">
        <v>9</v>
      </c>
      <c r="L66" s="786"/>
      <c r="M66" s="788"/>
      <c r="N66" s="785" t="s">
        <v>10</v>
      </c>
      <c r="O66" s="786"/>
      <c r="P66" s="788"/>
      <c r="Q66" s="785" t="s">
        <v>7</v>
      </c>
      <c r="R66" s="786"/>
      <c r="S66" s="788"/>
    </row>
    <row r="67" spans="1:19" s="81" customFormat="1" ht="23.25" customHeight="1" x14ac:dyDescent="0.5">
      <c r="A67" s="809"/>
      <c r="B67" s="33" t="s">
        <v>4</v>
      </c>
      <c r="C67" s="33" t="s">
        <v>5</v>
      </c>
      <c r="D67" s="33" t="s">
        <v>6</v>
      </c>
      <c r="E67" s="33" t="s">
        <v>4</v>
      </c>
      <c r="F67" s="33" t="s">
        <v>5</v>
      </c>
      <c r="G67" s="33" t="s">
        <v>6</v>
      </c>
      <c r="H67" s="33" t="s">
        <v>4</v>
      </c>
      <c r="I67" s="33" t="s">
        <v>5</v>
      </c>
      <c r="J67" s="33" t="s">
        <v>6</v>
      </c>
      <c r="K67" s="33" t="s">
        <v>4</v>
      </c>
      <c r="L67" s="33" t="s">
        <v>5</v>
      </c>
      <c r="M67" s="33" t="s">
        <v>6</v>
      </c>
      <c r="N67" s="33" t="s">
        <v>4</v>
      </c>
      <c r="O67" s="33" t="s">
        <v>5</v>
      </c>
      <c r="P67" s="33" t="s">
        <v>6</v>
      </c>
      <c r="Q67" s="33" t="s">
        <v>4</v>
      </c>
      <c r="R67" s="33" t="s">
        <v>5</v>
      </c>
      <c r="S67" s="33" t="s">
        <v>6</v>
      </c>
    </row>
    <row r="68" spans="1:19" ht="23.25" customHeight="1" x14ac:dyDescent="0.5">
      <c r="A68" s="82" t="s">
        <v>163</v>
      </c>
      <c r="B68" s="28">
        <v>9</v>
      </c>
      <c r="C68" s="28">
        <v>101</v>
      </c>
      <c r="D68" s="57">
        <f t="shared" ref="D68:D73" si="17">SUM(B68:C68)</f>
        <v>110</v>
      </c>
      <c r="E68" s="28">
        <v>18</v>
      </c>
      <c r="F68" s="28">
        <v>103</v>
      </c>
      <c r="G68" s="57">
        <f t="shared" ref="G68:G73" si="18">SUM(E68:F68)</f>
        <v>121</v>
      </c>
      <c r="H68" s="28">
        <v>15</v>
      </c>
      <c r="I68" s="28">
        <v>93</v>
      </c>
      <c r="J68" s="57">
        <f t="shared" ref="J68:J73" si="19">SUM(H68:I68)</f>
        <v>108</v>
      </c>
      <c r="K68" s="28">
        <v>9</v>
      </c>
      <c r="L68" s="28">
        <v>84</v>
      </c>
      <c r="M68" s="57">
        <f t="shared" ref="M68:M73" si="20">SUM(K68:L68)</f>
        <v>93</v>
      </c>
      <c r="N68" s="28">
        <v>1</v>
      </c>
      <c r="O68" s="28">
        <v>0</v>
      </c>
      <c r="P68" s="57">
        <f t="shared" ref="P68:P73" si="21">SUM(N68:O68)</f>
        <v>1</v>
      </c>
      <c r="Q68" s="28">
        <f t="shared" ref="Q68:R73" si="22">SUM(B68,E68,H68,K68,N68)</f>
        <v>52</v>
      </c>
      <c r="R68" s="28">
        <f t="shared" si="22"/>
        <v>381</v>
      </c>
      <c r="S68" s="57">
        <f t="shared" ref="S68:S73" si="23">SUM(Q68:R68)</f>
        <v>433</v>
      </c>
    </row>
    <row r="69" spans="1:19" ht="23.25" customHeight="1" x14ac:dyDescent="0.5">
      <c r="A69" s="82" t="s">
        <v>193</v>
      </c>
      <c r="B69" s="28">
        <v>0</v>
      </c>
      <c r="C69" s="28">
        <v>0</v>
      </c>
      <c r="D69" s="57">
        <f t="shared" si="17"/>
        <v>0</v>
      </c>
      <c r="E69" s="28">
        <v>0</v>
      </c>
      <c r="F69" s="28">
        <v>0</v>
      </c>
      <c r="G69" s="57">
        <f t="shared" si="18"/>
        <v>0</v>
      </c>
      <c r="H69" s="28">
        <v>0</v>
      </c>
      <c r="I69" s="28">
        <v>0</v>
      </c>
      <c r="J69" s="57">
        <f t="shared" si="19"/>
        <v>0</v>
      </c>
      <c r="K69" s="28">
        <v>0</v>
      </c>
      <c r="L69" s="28">
        <v>0</v>
      </c>
      <c r="M69" s="57">
        <f t="shared" si="20"/>
        <v>0</v>
      </c>
      <c r="N69" s="28">
        <v>5</v>
      </c>
      <c r="O69" s="28">
        <v>3</v>
      </c>
      <c r="P69" s="57">
        <f t="shared" si="21"/>
        <v>8</v>
      </c>
      <c r="Q69" s="28">
        <f t="shared" si="22"/>
        <v>5</v>
      </c>
      <c r="R69" s="28">
        <f t="shared" si="22"/>
        <v>3</v>
      </c>
      <c r="S69" s="57">
        <f t="shared" si="23"/>
        <v>8</v>
      </c>
    </row>
    <row r="70" spans="1:19" ht="23.25" customHeight="1" x14ac:dyDescent="0.5">
      <c r="A70" s="82" t="s">
        <v>194</v>
      </c>
      <c r="B70" s="28">
        <v>34</v>
      </c>
      <c r="C70" s="28">
        <v>104</v>
      </c>
      <c r="D70" s="57">
        <f t="shared" si="17"/>
        <v>138</v>
      </c>
      <c r="E70" s="28">
        <v>24</v>
      </c>
      <c r="F70" s="28">
        <v>77</v>
      </c>
      <c r="G70" s="57">
        <f t="shared" si="18"/>
        <v>101</v>
      </c>
      <c r="H70" s="28">
        <v>21</v>
      </c>
      <c r="I70" s="28">
        <v>62</v>
      </c>
      <c r="J70" s="57">
        <f t="shared" si="19"/>
        <v>83</v>
      </c>
      <c r="K70" s="28">
        <v>23</v>
      </c>
      <c r="L70" s="28">
        <v>60</v>
      </c>
      <c r="M70" s="57">
        <f t="shared" si="20"/>
        <v>83</v>
      </c>
      <c r="N70" s="28">
        <v>0</v>
      </c>
      <c r="O70" s="28">
        <v>0</v>
      </c>
      <c r="P70" s="57">
        <f t="shared" si="21"/>
        <v>0</v>
      </c>
      <c r="Q70" s="28">
        <f t="shared" si="22"/>
        <v>102</v>
      </c>
      <c r="R70" s="28">
        <f t="shared" si="22"/>
        <v>303</v>
      </c>
      <c r="S70" s="57">
        <f t="shared" si="23"/>
        <v>405</v>
      </c>
    </row>
    <row r="71" spans="1:19" ht="23.25" customHeight="1" x14ac:dyDescent="0.5">
      <c r="A71" s="82" t="s">
        <v>195</v>
      </c>
      <c r="B71" s="28">
        <v>27</v>
      </c>
      <c r="C71" s="28">
        <v>43</v>
      </c>
      <c r="D71" s="57">
        <f t="shared" si="17"/>
        <v>70</v>
      </c>
      <c r="E71" s="28">
        <v>31</v>
      </c>
      <c r="F71" s="28">
        <v>69</v>
      </c>
      <c r="G71" s="57">
        <f t="shared" si="18"/>
        <v>100</v>
      </c>
      <c r="H71" s="28">
        <v>10</v>
      </c>
      <c r="I71" s="28">
        <v>38</v>
      </c>
      <c r="J71" s="57">
        <f t="shared" si="19"/>
        <v>48</v>
      </c>
      <c r="K71" s="28">
        <v>14</v>
      </c>
      <c r="L71" s="28">
        <v>29</v>
      </c>
      <c r="M71" s="57">
        <f t="shared" si="20"/>
        <v>43</v>
      </c>
      <c r="N71" s="28">
        <v>2</v>
      </c>
      <c r="O71" s="28">
        <v>2</v>
      </c>
      <c r="P71" s="57">
        <f t="shared" si="21"/>
        <v>4</v>
      </c>
      <c r="Q71" s="28">
        <f t="shared" si="22"/>
        <v>84</v>
      </c>
      <c r="R71" s="28">
        <f t="shared" si="22"/>
        <v>181</v>
      </c>
      <c r="S71" s="57">
        <f t="shared" si="23"/>
        <v>265</v>
      </c>
    </row>
    <row r="72" spans="1:19" ht="23.25" customHeight="1" x14ac:dyDescent="0.5">
      <c r="A72" s="82" t="s">
        <v>196</v>
      </c>
      <c r="B72" s="28">
        <v>31</v>
      </c>
      <c r="C72" s="28">
        <v>73</v>
      </c>
      <c r="D72" s="57">
        <f t="shared" si="17"/>
        <v>104</v>
      </c>
      <c r="E72" s="28">
        <v>29</v>
      </c>
      <c r="F72" s="28">
        <v>68</v>
      </c>
      <c r="G72" s="57">
        <f t="shared" si="18"/>
        <v>97</v>
      </c>
      <c r="H72" s="28">
        <v>18</v>
      </c>
      <c r="I72" s="28">
        <v>30</v>
      </c>
      <c r="J72" s="57">
        <f t="shared" si="19"/>
        <v>48</v>
      </c>
      <c r="K72" s="28">
        <v>13</v>
      </c>
      <c r="L72" s="28">
        <v>40</v>
      </c>
      <c r="M72" s="57">
        <f t="shared" si="20"/>
        <v>53</v>
      </c>
      <c r="N72" s="28">
        <v>1</v>
      </c>
      <c r="O72" s="28">
        <v>0</v>
      </c>
      <c r="P72" s="57">
        <f t="shared" si="21"/>
        <v>1</v>
      </c>
      <c r="Q72" s="28">
        <f t="shared" si="22"/>
        <v>92</v>
      </c>
      <c r="R72" s="28">
        <f t="shared" si="22"/>
        <v>211</v>
      </c>
      <c r="S72" s="57">
        <f t="shared" si="23"/>
        <v>303</v>
      </c>
    </row>
    <row r="73" spans="1:19" ht="23.25" customHeight="1" x14ac:dyDescent="0.5">
      <c r="A73" s="82" t="s">
        <v>192</v>
      </c>
      <c r="B73" s="28">
        <v>31</v>
      </c>
      <c r="C73" s="28">
        <v>76</v>
      </c>
      <c r="D73" s="57">
        <f t="shared" si="17"/>
        <v>107</v>
      </c>
      <c r="E73" s="28">
        <v>25</v>
      </c>
      <c r="F73" s="28">
        <v>79</v>
      </c>
      <c r="G73" s="57">
        <f t="shared" si="18"/>
        <v>104</v>
      </c>
      <c r="H73" s="28">
        <v>24</v>
      </c>
      <c r="I73" s="28">
        <v>62</v>
      </c>
      <c r="J73" s="57">
        <f t="shared" si="19"/>
        <v>86</v>
      </c>
      <c r="K73" s="28">
        <v>24</v>
      </c>
      <c r="L73" s="28">
        <v>58</v>
      </c>
      <c r="M73" s="57">
        <f t="shared" si="20"/>
        <v>82</v>
      </c>
      <c r="N73" s="28">
        <v>1</v>
      </c>
      <c r="O73" s="28">
        <v>1</v>
      </c>
      <c r="P73" s="57">
        <f t="shared" si="21"/>
        <v>2</v>
      </c>
      <c r="Q73" s="28">
        <f t="shared" si="22"/>
        <v>105</v>
      </c>
      <c r="R73" s="28">
        <f t="shared" si="22"/>
        <v>276</v>
      </c>
      <c r="S73" s="57">
        <f t="shared" si="23"/>
        <v>381</v>
      </c>
    </row>
    <row r="74" spans="1:19" ht="23.25" customHeight="1" x14ac:dyDescent="0.5">
      <c r="A74" s="82"/>
      <c r="B74" s="28"/>
      <c r="C74" s="28"/>
      <c r="D74" s="57"/>
      <c r="E74" s="28"/>
      <c r="F74" s="28"/>
      <c r="G74" s="57"/>
      <c r="H74" s="28"/>
      <c r="I74" s="28"/>
      <c r="J74" s="57"/>
      <c r="K74" s="28"/>
      <c r="L74" s="28"/>
      <c r="M74" s="57"/>
      <c r="N74" s="28"/>
      <c r="O74" s="28"/>
      <c r="P74" s="57"/>
      <c r="Q74" s="28"/>
      <c r="R74" s="28"/>
      <c r="S74" s="57"/>
    </row>
    <row r="75" spans="1:19" ht="23.25" customHeight="1" x14ac:dyDescent="0.5">
      <c r="A75" s="83" t="s">
        <v>6</v>
      </c>
      <c r="B75" s="48">
        <f>SUM(B68:B74)</f>
        <v>132</v>
      </c>
      <c r="C75" s="48">
        <f>SUM(C68:C74)</f>
        <v>397</v>
      </c>
      <c r="D75" s="48">
        <f>SUM(B75:C75)</f>
        <v>529</v>
      </c>
      <c r="E75" s="48">
        <f>SUM(E68:E74)</f>
        <v>127</v>
      </c>
      <c r="F75" s="48">
        <f>SUM(F68:F74)</f>
        <v>396</v>
      </c>
      <c r="G75" s="48">
        <f>SUM(E75:F75)</f>
        <v>523</v>
      </c>
      <c r="H75" s="48">
        <f>SUM(H68:H74)</f>
        <v>88</v>
      </c>
      <c r="I75" s="48">
        <f>SUM(I68:I74)</f>
        <v>285</v>
      </c>
      <c r="J75" s="48">
        <f>SUM(H75:I75)</f>
        <v>373</v>
      </c>
      <c r="K75" s="48">
        <f>SUM(K68:K74)</f>
        <v>83</v>
      </c>
      <c r="L75" s="48">
        <f>SUM(L68:L74)</f>
        <v>271</v>
      </c>
      <c r="M75" s="48">
        <f>SUM(K75:L75)</f>
        <v>354</v>
      </c>
      <c r="N75" s="48">
        <f>SUM(N68:N74)</f>
        <v>10</v>
      </c>
      <c r="O75" s="48">
        <f>SUM(O68:O74)</f>
        <v>6</v>
      </c>
      <c r="P75" s="48">
        <f>SUM(N75:O75)</f>
        <v>16</v>
      </c>
      <c r="Q75" s="48">
        <f>SUM(B75,E75,H75,K75,N75)</f>
        <v>440</v>
      </c>
      <c r="R75" s="48">
        <f>SUM(C75,F75,I75,L75,O75)</f>
        <v>1355</v>
      </c>
      <c r="S75" s="48">
        <f>SUM(Q75:R75)</f>
        <v>1795</v>
      </c>
    </row>
    <row r="77" spans="1:19" s="80" customFormat="1" ht="25.5" customHeight="1" x14ac:dyDescent="0.55000000000000004">
      <c r="A77" s="807" t="s">
        <v>0</v>
      </c>
      <c r="B77" s="807"/>
      <c r="C77" s="807"/>
      <c r="D77" s="807"/>
      <c r="E77" s="807"/>
      <c r="F77" s="807"/>
      <c r="G77" s="807"/>
      <c r="H77" s="807"/>
      <c r="I77" s="807"/>
      <c r="J77" s="807"/>
      <c r="K77" s="807"/>
      <c r="L77" s="807"/>
      <c r="M77" s="807"/>
      <c r="N77" s="807"/>
      <c r="O77" s="807"/>
      <c r="P77" s="807"/>
      <c r="Q77" s="807"/>
      <c r="R77" s="807"/>
      <c r="S77" s="807"/>
    </row>
    <row r="78" spans="1:19" s="80" customFormat="1" ht="25.5" customHeight="1" x14ac:dyDescent="0.55000000000000004">
      <c r="A78" s="807" t="s">
        <v>356</v>
      </c>
      <c r="B78" s="807"/>
      <c r="C78" s="807"/>
      <c r="D78" s="807"/>
      <c r="E78" s="807"/>
      <c r="F78" s="807"/>
      <c r="G78" s="807"/>
      <c r="H78" s="807"/>
      <c r="I78" s="807"/>
      <c r="J78" s="807"/>
      <c r="K78" s="807"/>
      <c r="L78" s="807"/>
      <c r="M78" s="807"/>
      <c r="N78" s="807"/>
      <c r="O78" s="807"/>
      <c r="P78" s="807"/>
      <c r="Q78" s="807"/>
      <c r="R78" s="807"/>
      <c r="S78" s="807"/>
    </row>
    <row r="79" spans="1:19" s="80" customFormat="1" ht="25.5" customHeight="1" x14ac:dyDescent="0.55000000000000004">
      <c r="A79" s="807" t="s">
        <v>17</v>
      </c>
      <c r="B79" s="807"/>
      <c r="C79" s="807"/>
      <c r="D79" s="807"/>
      <c r="E79" s="807"/>
      <c r="F79" s="807"/>
      <c r="G79" s="807"/>
      <c r="H79" s="807"/>
      <c r="I79" s="807"/>
      <c r="J79" s="807"/>
      <c r="K79" s="807"/>
      <c r="L79" s="807"/>
      <c r="M79" s="807"/>
      <c r="N79" s="807"/>
      <c r="O79" s="807"/>
      <c r="P79" s="807"/>
      <c r="Q79" s="807"/>
      <c r="R79" s="807"/>
      <c r="S79" s="807"/>
    </row>
    <row r="81" spans="1:24" s="81" customFormat="1" ht="23.25" customHeight="1" x14ac:dyDescent="0.5">
      <c r="A81" s="808" t="s">
        <v>1</v>
      </c>
      <c r="B81" s="785" t="s">
        <v>2</v>
      </c>
      <c r="C81" s="786"/>
      <c r="D81" s="788"/>
      <c r="E81" s="785" t="s">
        <v>3</v>
      </c>
      <c r="F81" s="786"/>
      <c r="G81" s="788"/>
      <c r="H81" s="785" t="s">
        <v>8</v>
      </c>
      <c r="I81" s="786"/>
      <c r="J81" s="788"/>
      <c r="K81" s="785" t="s">
        <v>9</v>
      </c>
      <c r="L81" s="786"/>
      <c r="M81" s="788"/>
      <c r="N81" s="785" t="s">
        <v>10</v>
      </c>
      <c r="O81" s="786"/>
      <c r="P81" s="788"/>
      <c r="Q81" s="785" t="s">
        <v>7</v>
      </c>
      <c r="R81" s="786"/>
      <c r="S81" s="788"/>
    </row>
    <row r="82" spans="1:24" s="81" customFormat="1" ht="23.25" customHeight="1" x14ac:dyDescent="0.5">
      <c r="A82" s="809"/>
      <c r="B82" s="33" t="s">
        <v>4</v>
      </c>
      <c r="C82" s="33" t="s">
        <v>5</v>
      </c>
      <c r="D82" s="33" t="s">
        <v>6</v>
      </c>
      <c r="E82" s="33" t="s">
        <v>4</v>
      </c>
      <c r="F82" s="33" t="s">
        <v>5</v>
      </c>
      <c r="G82" s="33" t="s">
        <v>6</v>
      </c>
      <c r="H82" s="33" t="s">
        <v>4</v>
      </c>
      <c r="I82" s="33" t="s">
        <v>5</v>
      </c>
      <c r="J82" s="33" t="s">
        <v>6</v>
      </c>
      <c r="K82" s="33" t="s">
        <v>4</v>
      </c>
      <c r="L82" s="33" t="s">
        <v>5</v>
      </c>
      <c r="M82" s="33" t="s">
        <v>6</v>
      </c>
      <c r="N82" s="33" t="s">
        <v>4</v>
      </c>
      <c r="O82" s="33" t="s">
        <v>5</v>
      </c>
      <c r="P82" s="33" t="s">
        <v>6</v>
      </c>
      <c r="Q82" s="33" t="s">
        <v>4</v>
      </c>
      <c r="R82" s="33" t="s">
        <v>5</v>
      </c>
      <c r="S82" s="33" t="s">
        <v>6</v>
      </c>
    </row>
    <row r="83" spans="1:24" ht="23.25" customHeight="1" x14ac:dyDescent="0.5">
      <c r="A83" s="82" t="s">
        <v>157</v>
      </c>
      <c r="B83" s="28">
        <v>150</v>
      </c>
      <c r="C83" s="28">
        <v>304</v>
      </c>
      <c r="D83" s="57">
        <f>SUM(B83:C83)</f>
        <v>454</v>
      </c>
      <c r="E83" s="28">
        <v>165</v>
      </c>
      <c r="F83" s="28">
        <v>291</v>
      </c>
      <c r="G83" s="57">
        <f>SUM(E83:F83)</f>
        <v>456</v>
      </c>
      <c r="H83" s="28">
        <v>128</v>
      </c>
      <c r="I83" s="28">
        <v>188</v>
      </c>
      <c r="J83" s="57">
        <f>SUM(H83:I83)</f>
        <v>316</v>
      </c>
      <c r="K83" s="28">
        <v>87</v>
      </c>
      <c r="L83" s="28">
        <v>146</v>
      </c>
      <c r="M83" s="57">
        <f>SUM(K83:L83)</f>
        <v>233</v>
      </c>
      <c r="N83" s="28">
        <v>10</v>
      </c>
      <c r="O83" s="28">
        <v>14</v>
      </c>
      <c r="P83" s="57">
        <f>SUM(N83:O83)</f>
        <v>24</v>
      </c>
      <c r="Q83" s="28">
        <f>SUM(B83,E83,H83,K83,N83)</f>
        <v>540</v>
      </c>
      <c r="R83" s="28">
        <f>SUM(C83,F83,I83,L83,O83)</f>
        <v>943</v>
      </c>
      <c r="S83" s="57">
        <f>SUM(Q83:R83)</f>
        <v>1483</v>
      </c>
    </row>
    <row r="84" spans="1:24" ht="23.25" customHeight="1" x14ac:dyDescent="0.5">
      <c r="A84" s="82"/>
      <c r="B84" s="28"/>
      <c r="C84" s="28"/>
      <c r="D84" s="57"/>
      <c r="E84" s="28"/>
      <c r="F84" s="28"/>
      <c r="G84" s="57"/>
      <c r="H84" s="28"/>
      <c r="I84" s="28"/>
      <c r="J84" s="57"/>
      <c r="K84" s="28"/>
      <c r="L84" s="28"/>
      <c r="M84" s="57"/>
      <c r="N84" s="28"/>
      <c r="O84" s="28"/>
      <c r="P84" s="57"/>
      <c r="Q84" s="28"/>
      <c r="R84" s="28"/>
      <c r="S84" s="57"/>
    </row>
    <row r="85" spans="1:24" ht="23.25" customHeight="1" x14ac:dyDescent="0.5">
      <c r="A85" s="83" t="s">
        <v>6</v>
      </c>
      <c r="B85" s="48">
        <f>SUM(B83:B84)</f>
        <v>150</v>
      </c>
      <c r="C85" s="48">
        <f>SUM(C83:C84)</f>
        <v>304</v>
      </c>
      <c r="D85" s="48">
        <f>SUM(B85:C85)</f>
        <v>454</v>
      </c>
      <c r="E85" s="48">
        <f>SUM(E83:E84)</f>
        <v>165</v>
      </c>
      <c r="F85" s="48">
        <f>SUM(F83:F84)</f>
        <v>291</v>
      </c>
      <c r="G85" s="48">
        <f>SUM(E85:F85)</f>
        <v>456</v>
      </c>
      <c r="H85" s="48">
        <f>SUM(H83:H84)</f>
        <v>128</v>
      </c>
      <c r="I85" s="48">
        <f>SUM(I83:I84)</f>
        <v>188</v>
      </c>
      <c r="J85" s="48">
        <f>SUM(H85:I85)</f>
        <v>316</v>
      </c>
      <c r="K85" s="48">
        <f>SUM(K83:K84)</f>
        <v>87</v>
      </c>
      <c r="L85" s="48">
        <f>SUM(L83:L84)</f>
        <v>146</v>
      </c>
      <c r="M85" s="48">
        <f>SUM(K85:L85)</f>
        <v>233</v>
      </c>
      <c r="N85" s="48">
        <f>SUM(N83:N84)</f>
        <v>10</v>
      </c>
      <c r="O85" s="48">
        <f>SUM(O83:O84)</f>
        <v>14</v>
      </c>
      <c r="P85" s="48">
        <f>SUM(N85:O85)</f>
        <v>24</v>
      </c>
      <c r="Q85" s="48">
        <f>SUM(B85,E85,H85,K85,N85)</f>
        <v>540</v>
      </c>
      <c r="R85" s="48">
        <f>SUM(C85,F85,I85,L85,O85)</f>
        <v>943</v>
      </c>
      <c r="S85" s="48">
        <f>SUM(Q85:R85)</f>
        <v>1483</v>
      </c>
    </row>
    <row r="87" spans="1:24" ht="23.25" customHeight="1" x14ac:dyDescent="0.5">
      <c r="X87" s="443"/>
    </row>
    <row r="88" spans="1:24" ht="23.25" customHeight="1" x14ac:dyDescent="0.55000000000000004">
      <c r="A88" s="807" t="s">
        <v>0</v>
      </c>
      <c r="B88" s="807"/>
      <c r="C88" s="807"/>
      <c r="D88" s="807"/>
      <c r="E88" s="807"/>
      <c r="F88" s="807"/>
      <c r="G88" s="807"/>
      <c r="H88" s="807"/>
      <c r="I88" s="807"/>
      <c r="J88" s="807"/>
      <c r="K88" s="807"/>
      <c r="L88" s="807"/>
      <c r="M88" s="807"/>
      <c r="N88" s="807"/>
      <c r="O88" s="807"/>
      <c r="P88" s="807"/>
      <c r="Q88" s="807"/>
      <c r="R88" s="807"/>
      <c r="S88" s="807"/>
    </row>
    <row r="89" spans="1:24" ht="23.25" customHeight="1" x14ac:dyDescent="0.55000000000000004">
      <c r="A89" s="807" t="s">
        <v>356</v>
      </c>
      <c r="B89" s="807"/>
      <c r="C89" s="807"/>
      <c r="D89" s="807"/>
      <c r="E89" s="807"/>
      <c r="F89" s="807"/>
      <c r="G89" s="807"/>
      <c r="H89" s="807"/>
      <c r="I89" s="807"/>
      <c r="J89" s="807"/>
      <c r="K89" s="807"/>
      <c r="L89" s="807"/>
      <c r="M89" s="807"/>
      <c r="N89" s="807"/>
      <c r="O89" s="807"/>
      <c r="P89" s="807"/>
      <c r="Q89" s="807"/>
      <c r="R89" s="807"/>
      <c r="S89" s="807"/>
    </row>
    <row r="90" spans="1:24" ht="23.25" customHeight="1" x14ac:dyDescent="0.55000000000000004">
      <c r="A90" s="807" t="s">
        <v>255</v>
      </c>
      <c r="B90" s="807"/>
      <c r="C90" s="807"/>
      <c r="D90" s="807"/>
      <c r="E90" s="807"/>
      <c r="F90" s="807"/>
      <c r="G90" s="807"/>
      <c r="H90" s="807"/>
      <c r="I90" s="807"/>
      <c r="J90" s="807"/>
      <c r="K90" s="807"/>
      <c r="L90" s="807"/>
      <c r="M90" s="807"/>
      <c r="N90" s="807"/>
      <c r="O90" s="807"/>
      <c r="P90" s="807"/>
      <c r="Q90" s="807"/>
      <c r="R90" s="807"/>
      <c r="S90" s="807"/>
    </row>
    <row r="92" spans="1:24" ht="23.25" customHeight="1" x14ac:dyDescent="0.5">
      <c r="A92" s="808" t="s">
        <v>1</v>
      </c>
      <c r="B92" s="785" t="s">
        <v>2</v>
      </c>
      <c r="C92" s="786"/>
      <c r="D92" s="788"/>
      <c r="E92" s="785" t="s">
        <v>3</v>
      </c>
      <c r="F92" s="786"/>
      <c r="G92" s="788"/>
      <c r="H92" s="785" t="s">
        <v>8</v>
      </c>
      <c r="I92" s="786"/>
      <c r="J92" s="788"/>
      <c r="K92" s="785" t="s">
        <v>9</v>
      </c>
      <c r="L92" s="786"/>
      <c r="M92" s="788"/>
      <c r="N92" s="785" t="s">
        <v>10</v>
      </c>
      <c r="O92" s="786"/>
      <c r="P92" s="788"/>
      <c r="Q92" s="785" t="s">
        <v>7</v>
      </c>
      <c r="R92" s="786"/>
      <c r="S92" s="788"/>
    </row>
    <row r="93" spans="1:24" ht="23.25" customHeight="1" x14ac:dyDescent="0.5">
      <c r="A93" s="809"/>
      <c r="B93" s="33" t="s">
        <v>4</v>
      </c>
      <c r="C93" s="33" t="s">
        <v>5</v>
      </c>
      <c r="D93" s="33" t="s">
        <v>6</v>
      </c>
      <c r="E93" s="33" t="s">
        <v>4</v>
      </c>
      <c r="F93" s="33" t="s">
        <v>5</v>
      </c>
      <c r="G93" s="33" t="s">
        <v>6</v>
      </c>
      <c r="H93" s="33" t="s">
        <v>4</v>
      </c>
      <c r="I93" s="33" t="s">
        <v>5</v>
      </c>
      <c r="J93" s="33" t="s">
        <v>6</v>
      </c>
      <c r="K93" s="33" t="s">
        <v>4</v>
      </c>
      <c r="L93" s="33" t="s">
        <v>5</v>
      </c>
      <c r="M93" s="33" t="s">
        <v>6</v>
      </c>
      <c r="N93" s="33" t="s">
        <v>4</v>
      </c>
      <c r="O93" s="33" t="s">
        <v>5</v>
      </c>
      <c r="P93" s="33" t="s">
        <v>6</v>
      </c>
      <c r="Q93" s="33" t="s">
        <v>4</v>
      </c>
      <c r="R93" s="33" t="s">
        <v>5</v>
      </c>
      <c r="S93" s="33" t="s">
        <v>6</v>
      </c>
    </row>
    <row r="94" spans="1:24" ht="23.25" customHeight="1" x14ac:dyDescent="0.5">
      <c r="A94" s="82" t="s">
        <v>254</v>
      </c>
      <c r="B94" s="28">
        <v>53</v>
      </c>
      <c r="C94" s="28">
        <v>157</v>
      </c>
      <c r="D94" s="57">
        <f>SUM(B94:C94)</f>
        <v>210</v>
      </c>
      <c r="E94" s="28">
        <v>42</v>
      </c>
      <c r="F94" s="28">
        <v>60</v>
      </c>
      <c r="G94" s="57">
        <f>SUM(E94:F94)</f>
        <v>102</v>
      </c>
      <c r="H94" s="28">
        <v>0</v>
      </c>
      <c r="I94" s="28">
        <v>0</v>
      </c>
      <c r="J94" s="57">
        <f>SUM(H94:I94)</f>
        <v>0</v>
      </c>
      <c r="K94" s="28">
        <v>0</v>
      </c>
      <c r="L94" s="28">
        <v>0</v>
      </c>
      <c r="M94" s="57">
        <f>SUM(K94:L94)</f>
        <v>0</v>
      </c>
      <c r="N94" s="28">
        <v>0</v>
      </c>
      <c r="O94" s="28">
        <v>0</v>
      </c>
      <c r="P94" s="57">
        <f>SUM(N94:O94)</f>
        <v>0</v>
      </c>
      <c r="Q94" s="28">
        <f>SUM(B94,E94,H94,K94,N94)</f>
        <v>95</v>
      </c>
      <c r="R94" s="28">
        <f>SUM(C94,F94,I94,L94,O94)</f>
        <v>217</v>
      </c>
      <c r="S94" s="57">
        <f>SUM(Q94:R94)</f>
        <v>312</v>
      </c>
    </row>
    <row r="95" spans="1:24" ht="23.25" customHeight="1" x14ac:dyDescent="0.5">
      <c r="A95" s="82"/>
      <c r="B95" s="28"/>
      <c r="C95" s="28"/>
      <c r="D95" s="57"/>
      <c r="E95" s="28"/>
      <c r="F95" s="28"/>
      <c r="G95" s="57"/>
      <c r="H95" s="28"/>
      <c r="I95" s="28"/>
      <c r="J95" s="57"/>
      <c r="K95" s="28"/>
      <c r="L95" s="28"/>
      <c r="M95" s="57"/>
      <c r="N95" s="28"/>
      <c r="O95" s="28"/>
      <c r="P95" s="57"/>
      <c r="Q95" s="28"/>
      <c r="R95" s="28"/>
      <c r="S95" s="57"/>
    </row>
    <row r="96" spans="1:24" ht="23.25" customHeight="1" x14ac:dyDescent="0.5">
      <c r="A96" s="83" t="s">
        <v>6</v>
      </c>
      <c r="B96" s="48">
        <f>SUM(B94:B95)</f>
        <v>53</v>
      </c>
      <c r="C96" s="48">
        <f>SUM(C94:C95)</f>
        <v>157</v>
      </c>
      <c r="D96" s="48">
        <f>SUM(B96:C96)</f>
        <v>210</v>
      </c>
      <c r="E96" s="48">
        <f>SUM(E94:E95)</f>
        <v>42</v>
      </c>
      <c r="F96" s="48">
        <f>SUM(F94:F95)</f>
        <v>60</v>
      </c>
      <c r="G96" s="48">
        <f>SUM(E96:F96)</f>
        <v>102</v>
      </c>
      <c r="H96" s="48">
        <f>SUM(H94:H95)</f>
        <v>0</v>
      </c>
      <c r="I96" s="48">
        <f>SUM(I94:I95)</f>
        <v>0</v>
      </c>
      <c r="J96" s="48">
        <f>SUM(H96:I96)</f>
        <v>0</v>
      </c>
      <c r="K96" s="48">
        <f>SUM(K94:K95)</f>
        <v>0</v>
      </c>
      <c r="L96" s="48">
        <f>SUM(L94:L95)</f>
        <v>0</v>
      </c>
      <c r="M96" s="48">
        <f>SUM(K96:L96)</f>
        <v>0</v>
      </c>
      <c r="N96" s="48">
        <f>SUM(N94:N95)</f>
        <v>0</v>
      </c>
      <c r="O96" s="48">
        <f>SUM(O94:O95)</f>
        <v>0</v>
      </c>
      <c r="P96" s="48">
        <f>SUM(N96:O96)</f>
        <v>0</v>
      </c>
      <c r="Q96" s="48">
        <f>SUM(B96,E96,H96,K96,N96)</f>
        <v>95</v>
      </c>
      <c r="R96" s="48">
        <f>SUM(C96,F96,I96,L96,O96)</f>
        <v>217</v>
      </c>
      <c r="S96" s="48">
        <f>SUM(Q96:R96)</f>
        <v>312</v>
      </c>
    </row>
  </sheetData>
  <mergeCells count="60">
    <mergeCell ref="A1:S1"/>
    <mergeCell ref="A2:S2"/>
    <mergeCell ref="A3:S3"/>
    <mergeCell ref="E5:G5"/>
    <mergeCell ref="H5:J5"/>
    <mergeCell ref="K5:M5"/>
    <mergeCell ref="N5:P5"/>
    <mergeCell ref="Q5:S5"/>
    <mergeCell ref="A5:A6"/>
    <mergeCell ref="B5:D5"/>
    <mergeCell ref="N52:P52"/>
    <mergeCell ref="A63:S63"/>
    <mergeCell ref="A52:A53"/>
    <mergeCell ref="B52:D52"/>
    <mergeCell ref="E52:G52"/>
    <mergeCell ref="H52:J52"/>
    <mergeCell ref="Q52:S52"/>
    <mergeCell ref="A62:S62"/>
    <mergeCell ref="K66:M66"/>
    <mergeCell ref="N66:P66"/>
    <mergeCell ref="Q66:S66"/>
    <mergeCell ref="A26:S26"/>
    <mergeCell ref="A27:S27"/>
    <mergeCell ref="N30:P30"/>
    <mergeCell ref="B30:D30"/>
    <mergeCell ref="A49:S49"/>
    <mergeCell ref="E30:G30"/>
    <mergeCell ref="K30:M30"/>
    <mergeCell ref="A48:S48"/>
    <mergeCell ref="A30:A31"/>
    <mergeCell ref="Q30:S30"/>
    <mergeCell ref="A28:S28"/>
    <mergeCell ref="H30:J30"/>
    <mergeCell ref="K52:M52"/>
    <mergeCell ref="A50:S50"/>
    <mergeCell ref="E81:G81"/>
    <mergeCell ref="H81:J81"/>
    <mergeCell ref="A79:S79"/>
    <mergeCell ref="A81:A82"/>
    <mergeCell ref="B81:D81"/>
    <mergeCell ref="K81:M81"/>
    <mergeCell ref="N81:P81"/>
    <mergeCell ref="Q81:S81"/>
    <mergeCell ref="A78:S78"/>
    <mergeCell ref="A77:S77"/>
    <mergeCell ref="A64:S64"/>
    <mergeCell ref="A66:A67"/>
    <mergeCell ref="B66:D66"/>
    <mergeCell ref="E66:G66"/>
    <mergeCell ref="H66:J66"/>
    <mergeCell ref="A88:S88"/>
    <mergeCell ref="A89:S89"/>
    <mergeCell ref="A90:S90"/>
    <mergeCell ref="A92:A93"/>
    <mergeCell ref="B92:D92"/>
    <mergeCell ref="E92:G92"/>
    <mergeCell ref="H92:J92"/>
    <mergeCell ref="K92:M92"/>
    <mergeCell ref="N92:P92"/>
    <mergeCell ref="Q92:S92"/>
  </mergeCells>
  <phoneticPr fontId="0" type="noConversion"/>
  <printOptions horizontalCentered="1"/>
  <pageMargins left="0.59055118110236227" right="0.59055118110236227" top="0.39370078740157483" bottom="0.39370078740157483" header="0" footer="0"/>
  <pageSetup paperSize="9" firstPageNumber="16" orientation="landscape" useFirstPageNumber="1" r:id="rId1"/>
  <headerFooter alignWithMargins="0">
    <oddFooter>&amp;L&amp;"TH SarabunPSK,ธรรมดา"&amp;12กลุ่มภารกิจทะเบียนนิสิตและบริการการศึกษา&amp;C&amp;"TH SarabunPSK,ธรรมดา"&amp;12หน้าที่  &amp;P&amp;R&amp;"TH SarabunPSK,ธรรมดา"&amp;12ข้อมูล ณ วันที่  12 กันยายน 2561</oddFooter>
  </headerFooter>
  <rowBreaks count="5" manualBreakCount="5">
    <brk id="24" max="16383" man="1"/>
    <brk id="46" max="16383" man="1"/>
    <brk id="60" max="16383" man="1"/>
    <brk id="75" max="16383" man="1"/>
    <brk id="8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90" zoomScaleNormal="90" workbookViewId="0">
      <selection activeCell="Z11" sqref="Z11"/>
    </sheetView>
  </sheetViews>
  <sheetFormatPr defaultRowHeight="23.25" customHeight="1" x14ac:dyDescent="0.5"/>
  <cols>
    <col min="1" max="1" width="32.125" style="35" customWidth="1"/>
    <col min="2" max="7" width="4.875" style="2" customWidth="1"/>
    <col min="8" max="8" width="4.125" style="2" customWidth="1"/>
    <col min="9" max="9" width="4.5" style="2" customWidth="1"/>
    <col min="10" max="10" width="5.25" style="2" bestFit="1" customWidth="1"/>
    <col min="11" max="11" width="4.5" style="2" customWidth="1"/>
    <col min="12" max="12" width="4.875" style="2" customWidth="1"/>
    <col min="13" max="13" width="6" style="2" customWidth="1"/>
    <col min="14" max="15" width="4.875" style="2" customWidth="1"/>
    <col min="16" max="16" width="5.875" style="2" customWidth="1"/>
    <col min="17" max="17" width="5" style="2" customWidth="1"/>
    <col min="18" max="18" width="4.75" style="2" customWidth="1"/>
    <col min="19" max="19" width="5.875" style="2" customWidth="1"/>
    <col min="20" max="22" width="6.125" style="2" customWidth="1"/>
    <col min="23" max="16384" width="9" style="1"/>
  </cols>
  <sheetData>
    <row r="1" spans="1:22" ht="23.25" customHeight="1" x14ac:dyDescent="0.55000000000000004">
      <c r="A1" s="807" t="s">
        <v>0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807"/>
      <c r="N1" s="807"/>
      <c r="O1" s="807"/>
      <c r="P1" s="807"/>
      <c r="Q1" s="807"/>
      <c r="R1" s="807"/>
      <c r="S1" s="807"/>
      <c r="T1" s="807"/>
      <c r="U1" s="807"/>
      <c r="V1" s="807"/>
    </row>
    <row r="2" spans="1:22" ht="23.25" customHeight="1" x14ac:dyDescent="0.55000000000000004">
      <c r="A2" s="807" t="s">
        <v>356</v>
      </c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807"/>
      <c r="O2" s="807"/>
      <c r="P2" s="807"/>
      <c r="Q2" s="807"/>
      <c r="R2" s="807"/>
      <c r="S2" s="807"/>
      <c r="T2" s="807"/>
      <c r="U2" s="807"/>
      <c r="V2" s="807"/>
    </row>
    <row r="3" spans="1:22" ht="23.25" customHeight="1" x14ac:dyDescent="0.55000000000000004">
      <c r="A3" s="807" t="s">
        <v>14</v>
      </c>
      <c r="B3" s="807"/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807"/>
      <c r="O3" s="807"/>
      <c r="P3" s="807"/>
      <c r="Q3" s="807"/>
      <c r="R3" s="807"/>
      <c r="S3" s="807"/>
      <c r="T3" s="807"/>
      <c r="U3" s="807"/>
      <c r="V3" s="807"/>
    </row>
    <row r="5" spans="1:22" ht="23.25" customHeight="1" x14ac:dyDescent="0.5">
      <c r="A5" s="808" t="s">
        <v>1</v>
      </c>
      <c r="B5" s="785" t="s">
        <v>2</v>
      </c>
      <c r="C5" s="786"/>
      <c r="D5" s="788"/>
      <c r="E5" s="785" t="s">
        <v>3</v>
      </c>
      <c r="F5" s="786"/>
      <c r="G5" s="788"/>
      <c r="H5" s="785" t="s">
        <v>8</v>
      </c>
      <c r="I5" s="786"/>
      <c r="J5" s="788"/>
      <c r="K5" s="785" t="s">
        <v>9</v>
      </c>
      <c r="L5" s="786"/>
      <c r="M5" s="788"/>
      <c r="N5" s="785" t="s">
        <v>10</v>
      </c>
      <c r="O5" s="786"/>
      <c r="P5" s="788"/>
      <c r="Q5" s="785" t="s">
        <v>125</v>
      </c>
      <c r="R5" s="786"/>
      <c r="S5" s="788"/>
      <c r="T5" s="785" t="s">
        <v>7</v>
      </c>
      <c r="U5" s="786"/>
      <c r="V5" s="788"/>
    </row>
    <row r="6" spans="1:22" ht="23.25" customHeight="1" x14ac:dyDescent="0.5">
      <c r="A6" s="809"/>
      <c r="B6" s="33" t="s">
        <v>4</v>
      </c>
      <c r="C6" s="33" t="s">
        <v>5</v>
      </c>
      <c r="D6" s="33" t="s">
        <v>6</v>
      </c>
      <c r="E6" s="33" t="s">
        <v>4</v>
      </c>
      <c r="F6" s="33" t="s">
        <v>5</v>
      </c>
      <c r="G6" s="33" t="s">
        <v>6</v>
      </c>
      <c r="H6" s="33" t="s">
        <v>4</v>
      </c>
      <c r="I6" s="33" t="s">
        <v>5</v>
      </c>
      <c r="J6" s="33" t="s">
        <v>6</v>
      </c>
      <c r="K6" s="33" t="s">
        <v>4</v>
      </c>
      <c r="L6" s="33" t="s">
        <v>5</v>
      </c>
      <c r="M6" s="33" t="s">
        <v>6</v>
      </c>
      <c r="N6" s="33" t="s">
        <v>4</v>
      </c>
      <c r="O6" s="33" t="s">
        <v>5</v>
      </c>
      <c r="P6" s="33" t="s">
        <v>6</v>
      </c>
      <c r="Q6" s="33" t="s">
        <v>4</v>
      </c>
      <c r="R6" s="33" t="s">
        <v>5</v>
      </c>
      <c r="S6" s="33" t="s">
        <v>6</v>
      </c>
      <c r="T6" s="33" t="s">
        <v>4</v>
      </c>
      <c r="U6" s="33" t="s">
        <v>5</v>
      </c>
      <c r="V6" s="33" t="s">
        <v>6</v>
      </c>
    </row>
    <row r="7" spans="1:22" ht="23.25" customHeight="1" x14ac:dyDescent="0.5">
      <c r="A7" s="82" t="s">
        <v>147</v>
      </c>
      <c r="B7" s="28">
        <v>0</v>
      </c>
      <c r="C7" s="28">
        <v>0</v>
      </c>
      <c r="D7" s="57">
        <f t="shared" ref="D7:D19" si="0">SUM(B7:C7)</f>
        <v>0</v>
      </c>
      <c r="E7" s="28">
        <v>2</v>
      </c>
      <c r="F7" s="28">
        <v>39</v>
      </c>
      <c r="G7" s="57">
        <f t="shared" ref="G7:G19" si="1">SUM(E7:F7)</f>
        <v>41</v>
      </c>
      <c r="H7" s="28">
        <v>1</v>
      </c>
      <c r="I7" s="28">
        <v>25</v>
      </c>
      <c r="J7" s="57">
        <f t="shared" ref="J7:J19" si="2">SUM(H7:I7)</f>
        <v>26</v>
      </c>
      <c r="K7" s="28">
        <v>1</v>
      </c>
      <c r="L7" s="28">
        <v>20</v>
      </c>
      <c r="M7" s="57">
        <f t="shared" ref="M7:M19" si="3">SUM(K7:L7)</f>
        <v>21</v>
      </c>
      <c r="N7" s="28">
        <v>1</v>
      </c>
      <c r="O7" s="28">
        <v>27</v>
      </c>
      <c r="P7" s="57">
        <f t="shared" ref="P7:P19" si="4">SUM(N7:O7)</f>
        <v>28</v>
      </c>
      <c r="Q7" s="28">
        <v>0</v>
      </c>
      <c r="R7" s="28">
        <v>0</v>
      </c>
      <c r="S7" s="57">
        <f t="shared" ref="S7:S19" si="5">SUM(Q7:R7)</f>
        <v>0</v>
      </c>
      <c r="T7" s="28">
        <f t="shared" ref="T7:T19" si="6">SUM(B7,E7,H7,K7,N7,Q7)</f>
        <v>5</v>
      </c>
      <c r="U7" s="28">
        <f t="shared" ref="U7:U19" si="7">SUM(C7,F7,I7,L7,O7,R7)</f>
        <v>111</v>
      </c>
      <c r="V7" s="57">
        <f t="shared" ref="V7:V19" si="8">SUM(T7:U7)</f>
        <v>116</v>
      </c>
    </row>
    <row r="8" spans="1:22" ht="23.25" customHeight="1" x14ac:dyDescent="0.5">
      <c r="A8" s="82" t="s">
        <v>148</v>
      </c>
      <c r="B8" s="28">
        <v>0</v>
      </c>
      <c r="C8" s="28">
        <v>0</v>
      </c>
      <c r="D8" s="57">
        <f t="shared" si="0"/>
        <v>0</v>
      </c>
      <c r="E8" s="28">
        <v>14</v>
      </c>
      <c r="F8" s="28">
        <v>35</v>
      </c>
      <c r="G8" s="57">
        <f t="shared" si="1"/>
        <v>49</v>
      </c>
      <c r="H8" s="28">
        <v>10</v>
      </c>
      <c r="I8" s="28">
        <v>38</v>
      </c>
      <c r="J8" s="57">
        <f t="shared" si="2"/>
        <v>48</v>
      </c>
      <c r="K8" s="28">
        <v>10</v>
      </c>
      <c r="L8" s="28">
        <v>17</v>
      </c>
      <c r="M8" s="57">
        <f t="shared" si="3"/>
        <v>27</v>
      </c>
      <c r="N8" s="28">
        <v>8</v>
      </c>
      <c r="O8" s="28">
        <v>18</v>
      </c>
      <c r="P8" s="57">
        <f t="shared" si="4"/>
        <v>26</v>
      </c>
      <c r="Q8" s="28">
        <v>3</v>
      </c>
      <c r="R8" s="28">
        <v>11</v>
      </c>
      <c r="S8" s="57">
        <f t="shared" si="5"/>
        <v>14</v>
      </c>
      <c r="T8" s="28">
        <f t="shared" si="6"/>
        <v>45</v>
      </c>
      <c r="U8" s="28">
        <f t="shared" si="7"/>
        <v>119</v>
      </c>
      <c r="V8" s="57">
        <f t="shared" si="8"/>
        <v>164</v>
      </c>
    </row>
    <row r="9" spans="1:22" ht="23.25" customHeight="1" x14ac:dyDescent="0.5">
      <c r="A9" s="82" t="s">
        <v>149</v>
      </c>
      <c r="B9" s="28">
        <v>0</v>
      </c>
      <c r="C9" s="28">
        <v>0</v>
      </c>
      <c r="D9" s="57">
        <f t="shared" si="0"/>
        <v>0</v>
      </c>
      <c r="E9" s="28">
        <v>7</v>
      </c>
      <c r="F9" s="28">
        <v>32</v>
      </c>
      <c r="G9" s="57">
        <f t="shared" si="1"/>
        <v>39</v>
      </c>
      <c r="H9" s="28">
        <v>5</v>
      </c>
      <c r="I9" s="28">
        <v>38</v>
      </c>
      <c r="J9" s="57">
        <f t="shared" si="2"/>
        <v>43</v>
      </c>
      <c r="K9" s="28">
        <v>7</v>
      </c>
      <c r="L9" s="28">
        <v>18</v>
      </c>
      <c r="M9" s="57">
        <f t="shared" si="3"/>
        <v>25</v>
      </c>
      <c r="N9" s="28">
        <v>0</v>
      </c>
      <c r="O9" s="28">
        <v>0</v>
      </c>
      <c r="P9" s="57">
        <f t="shared" si="4"/>
        <v>0</v>
      </c>
      <c r="Q9" s="28">
        <v>0</v>
      </c>
      <c r="R9" s="28">
        <v>0</v>
      </c>
      <c r="S9" s="57">
        <f t="shared" si="5"/>
        <v>0</v>
      </c>
      <c r="T9" s="28">
        <f t="shared" si="6"/>
        <v>19</v>
      </c>
      <c r="U9" s="28">
        <f t="shared" si="7"/>
        <v>88</v>
      </c>
      <c r="V9" s="57">
        <f t="shared" si="8"/>
        <v>107</v>
      </c>
    </row>
    <row r="10" spans="1:22" ht="23.25" customHeight="1" x14ac:dyDescent="0.5">
      <c r="A10" s="82" t="s">
        <v>150</v>
      </c>
      <c r="B10" s="28">
        <v>0</v>
      </c>
      <c r="C10" s="28">
        <v>0</v>
      </c>
      <c r="D10" s="57">
        <f t="shared" si="0"/>
        <v>0</v>
      </c>
      <c r="E10" s="28">
        <v>7</v>
      </c>
      <c r="F10" s="28">
        <v>33</v>
      </c>
      <c r="G10" s="57">
        <f t="shared" si="1"/>
        <v>40</v>
      </c>
      <c r="H10" s="28">
        <v>10</v>
      </c>
      <c r="I10" s="28">
        <v>38</v>
      </c>
      <c r="J10" s="57">
        <f t="shared" si="2"/>
        <v>48</v>
      </c>
      <c r="K10" s="28">
        <v>6</v>
      </c>
      <c r="L10" s="28">
        <v>22</v>
      </c>
      <c r="M10" s="57">
        <f t="shared" si="3"/>
        <v>28</v>
      </c>
      <c r="N10" s="28">
        <v>0</v>
      </c>
      <c r="O10" s="28">
        <v>0</v>
      </c>
      <c r="P10" s="57">
        <f t="shared" si="4"/>
        <v>0</v>
      </c>
      <c r="Q10" s="28">
        <v>0</v>
      </c>
      <c r="R10" s="28">
        <v>0</v>
      </c>
      <c r="S10" s="57">
        <f t="shared" si="5"/>
        <v>0</v>
      </c>
      <c r="T10" s="28">
        <f t="shared" si="6"/>
        <v>23</v>
      </c>
      <c r="U10" s="28">
        <f t="shared" si="7"/>
        <v>93</v>
      </c>
      <c r="V10" s="57">
        <f t="shared" si="8"/>
        <v>116</v>
      </c>
    </row>
    <row r="11" spans="1:22" ht="23.25" customHeight="1" x14ac:dyDescent="0.5">
      <c r="A11" s="82" t="s">
        <v>151</v>
      </c>
      <c r="B11" s="28">
        <v>0</v>
      </c>
      <c r="C11" s="28">
        <v>0</v>
      </c>
      <c r="D11" s="57">
        <f t="shared" si="0"/>
        <v>0</v>
      </c>
      <c r="E11" s="28">
        <v>44</v>
      </c>
      <c r="F11" s="28">
        <v>15</v>
      </c>
      <c r="G11" s="57">
        <f t="shared" si="1"/>
        <v>59</v>
      </c>
      <c r="H11" s="28">
        <v>22</v>
      </c>
      <c r="I11" s="28">
        <v>8</v>
      </c>
      <c r="J11" s="57">
        <f t="shared" si="2"/>
        <v>30</v>
      </c>
      <c r="K11" s="28">
        <v>20</v>
      </c>
      <c r="L11" s="28">
        <v>9</v>
      </c>
      <c r="M11" s="57">
        <f t="shared" si="3"/>
        <v>29</v>
      </c>
      <c r="N11" s="28">
        <v>24</v>
      </c>
      <c r="O11" s="28">
        <v>7</v>
      </c>
      <c r="P11" s="57">
        <f t="shared" si="4"/>
        <v>31</v>
      </c>
      <c r="Q11" s="28">
        <v>0</v>
      </c>
      <c r="R11" s="28">
        <v>1</v>
      </c>
      <c r="S11" s="57">
        <f t="shared" si="5"/>
        <v>1</v>
      </c>
      <c r="T11" s="28">
        <f t="shared" si="6"/>
        <v>110</v>
      </c>
      <c r="U11" s="28">
        <f t="shared" si="7"/>
        <v>40</v>
      </c>
      <c r="V11" s="57">
        <f t="shared" si="8"/>
        <v>150</v>
      </c>
    </row>
    <row r="12" spans="1:22" ht="23.25" customHeight="1" x14ac:dyDescent="0.5">
      <c r="A12" s="82" t="s">
        <v>152</v>
      </c>
      <c r="B12" s="28">
        <v>0</v>
      </c>
      <c r="C12" s="28">
        <v>0</v>
      </c>
      <c r="D12" s="57">
        <f t="shared" si="0"/>
        <v>0</v>
      </c>
      <c r="E12" s="28">
        <v>10</v>
      </c>
      <c r="F12" s="28">
        <v>28</v>
      </c>
      <c r="G12" s="57">
        <f t="shared" si="1"/>
        <v>38</v>
      </c>
      <c r="H12" s="28">
        <v>15</v>
      </c>
      <c r="I12" s="28">
        <v>30</v>
      </c>
      <c r="J12" s="57">
        <f t="shared" si="2"/>
        <v>45</v>
      </c>
      <c r="K12" s="28">
        <v>7</v>
      </c>
      <c r="L12" s="28">
        <v>17</v>
      </c>
      <c r="M12" s="57">
        <f t="shared" si="3"/>
        <v>24</v>
      </c>
      <c r="N12" s="28">
        <v>0</v>
      </c>
      <c r="O12" s="28">
        <v>0</v>
      </c>
      <c r="P12" s="57">
        <f t="shared" si="4"/>
        <v>0</v>
      </c>
      <c r="Q12" s="28">
        <v>0</v>
      </c>
      <c r="R12" s="28">
        <v>0</v>
      </c>
      <c r="S12" s="57">
        <f t="shared" si="5"/>
        <v>0</v>
      </c>
      <c r="T12" s="28">
        <f t="shared" si="6"/>
        <v>32</v>
      </c>
      <c r="U12" s="28">
        <f t="shared" si="7"/>
        <v>75</v>
      </c>
      <c r="V12" s="57">
        <f t="shared" si="8"/>
        <v>107</v>
      </c>
    </row>
    <row r="13" spans="1:22" ht="23.25" customHeight="1" x14ac:dyDescent="0.5">
      <c r="A13" s="82" t="s">
        <v>153</v>
      </c>
      <c r="B13" s="28">
        <v>0</v>
      </c>
      <c r="C13" s="28">
        <v>0</v>
      </c>
      <c r="D13" s="57">
        <f t="shared" si="0"/>
        <v>0</v>
      </c>
      <c r="E13" s="28">
        <v>4</v>
      </c>
      <c r="F13" s="28">
        <v>23</v>
      </c>
      <c r="G13" s="57">
        <f t="shared" si="1"/>
        <v>27</v>
      </c>
      <c r="H13" s="28">
        <v>6</v>
      </c>
      <c r="I13" s="28">
        <v>25</v>
      </c>
      <c r="J13" s="57">
        <f t="shared" si="2"/>
        <v>31</v>
      </c>
      <c r="K13" s="28">
        <v>4</v>
      </c>
      <c r="L13" s="28">
        <v>28</v>
      </c>
      <c r="M13" s="57">
        <f t="shared" si="3"/>
        <v>32</v>
      </c>
      <c r="N13" s="28">
        <v>5</v>
      </c>
      <c r="O13" s="28">
        <v>23</v>
      </c>
      <c r="P13" s="57">
        <f t="shared" si="4"/>
        <v>28</v>
      </c>
      <c r="Q13" s="28">
        <v>0</v>
      </c>
      <c r="R13" s="28">
        <v>0</v>
      </c>
      <c r="S13" s="57">
        <f t="shared" si="5"/>
        <v>0</v>
      </c>
      <c r="T13" s="28">
        <f t="shared" si="6"/>
        <v>19</v>
      </c>
      <c r="U13" s="28">
        <f t="shared" si="7"/>
        <v>99</v>
      </c>
      <c r="V13" s="57">
        <f t="shared" si="8"/>
        <v>118</v>
      </c>
    </row>
    <row r="14" spans="1:22" ht="23.25" customHeight="1" x14ac:dyDescent="0.5">
      <c r="A14" s="82" t="s">
        <v>154</v>
      </c>
      <c r="B14" s="28">
        <v>0</v>
      </c>
      <c r="C14" s="28">
        <v>0</v>
      </c>
      <c r="D14" s="57">
        <f t="shared" si="0"/>
        <v>0</v>
      </c>
      <c r="E14" s="28">
        <v>9</v>
      </c>
      <c r="F14" s="28">
        <v>38</v>
      </c>
      <c r="G14" s="57">
        <f t="shared" si="1"/>
        <v>47</v>
      </c>
      <c r="H14" s="28">
        <v>3</v>
      </c>
      <c r="I14" s="28">
        <v>27</v>
      </c>
      <c r="J14" s="57">
        <f t="shared" si="2"/>
        <v>30</v>
      </c>
      <c r="K14" s="28">
        <v>4</v>
      </c>
      <c r="L14" s="28">
        <v>26</v>
      </c>
      <c r="M14" s="57">
        <f t="shared" si="3"/>
        <v>30</v>
      </c>
      <c r="N14" s="28">
        <v>5</v>
      </c>
      <c r="O14" s="28">
        <v>19</v>
      </c>
      <c r="P14" s="57">
        <f t="shared" si="4"/>
        <v>24</v>
      </c>
      <c r="Q14" s="28">
        <v>0</v>
      </c>
      <c r="R14" s="28">
        <v>0</v>
      </c>
      <c r="S14" s="57">
        <f t="shared" si="5"/>
        <v>0</v>
      </c>
      <c r="T14" s="28">
        <f t="shared" si="6"/>
        <v>21</v>
      </c>
      <c r="U14" s="28">
        <f t="shared" si="7"/>
        <v>110</v>
      </c>
      <c r="V14" s="57">
        <f t="shared" si="8"/>
        <v>131</v>
      </c>
    </row>
    <row r="15" spans="1:22" ht="23.25" customHeight="1" x14ac:dyDescent="0.5">
      <c r="A15" s="82" t="s">
        <v>197</v>
      </c>
      <c r="B15" s="28">
        <v>0</v>
      </c>
      <c r="C15" s="28">
        <v>0</v>
      </c>
      <c r="D15" s="57">
        <f t="shared" si="0"/>
        <v>0</v>
      </c>
      <c r="E15" s="28">
        <v>0</v>
      </c>
      <c r="F15" s="28">
        <v>0</v>
      </c>
      <c r="G15" s="57">
        <f t="shared" si="1"/>
        <v>0</v>
      </c>
      <c r="H15" s="28">
        <v>0</v>
      </c>
      <c r="I15" s="28">
        <v>0</v>
      </c>
      <c r="J15" s="57">
        <f t="shared" si="2"/>
        <v>0</v>
      </c>
      <c r="K15" s="28">
        <v>0</v>
      </c>
      <c r="L15" s="28">
        <v>0</v>
      </c>
      <c r="M15" s="57">
        <f t="shared" si="3"/>
        <v>0</v>
      </c>
      <c r="N15" s="28">
        <v>5</v>
      </c>
      <c r="O15" s="28">
        <v>17</v>
      </c>
      <c r="P15" s="57">
        <f t="shared" si="4"/>
        <v>22</v>
      </c>
      <c r="Q15" s="28">
        <v>0</v>
      </c>
      <c r="R15" s="28">
        <v>0</v>
      </c>
      <c r="S15" s="57">
        <f t="shared" si="5"/>
        <v>0</v>
      </c>
      <c r="T15" s="28">
        <f t="shared" si="6"/>
        <v>5</v>
      </c>
      <c r="U15" s="28">
        <f t="shared" si="7"/>
        <v>17</v>
      </c>
      <c r="V15" s="57">
        <f t="shared" si="8"/>
        <v>22</v>
      </c>
    </row>
    <row r="16" spans="1:22" ht="23.25" customHeight="1" x14ac:dyDescent="0.5">
      <c r="A16" s="82" t="s">
        <v>198</v>
      </c>
      <c r="B16" s="28">
        <v>0</v>
      </c>
      <c r="C16" s="28">
        <v>0</v>
      </c>
      <c r="D16" s="57">
        <f t="shared" si="0"/>
        <v>0</v>
      </c>
      <c r="E16" s="28">
        <v>0</v>
      </c>
      <c r="F16" s="28">
        <v>0</v>
      </c>
      <c r="G16" s="57">
        <f t="shared" si="1"/>
        <v>0</v>
      </c>
      <c r="H16" s="28">
        <v>0</v>
      </c>
      <c r="I16" s="28">
        <v>0</v>
      </c>
      <c r="J16" s="57">
        <f t="shared" si="2"/>
        <v>0</v>
      </c>
      <c r="K16" s="28">
        <v>0</v>
      </c>
      <c r="L16" s="28">
        <v>0</v>
      </c>
      <c r="M16" s="57">
        <f t="shared" si="3"/>
        <v>0</v>
      </c>
      <c r="N16" s="28">
        <v>6</v>
      </c>
      <c r="O16" s="28">
        <v>22</v>
      </c>
      <c r="P16" s="57">
        <f t="shared" si="4"/>
        <v>28</v>
      </c>
      <c r="Q16" s="28">
        <v>0</v>
      </c>
      <c r="R16" s="28">
        <v>0</v>
      </c>
      <c r="S16" s="57">
        <f t="shared" si="5"/>
        <v>0</v>
      </c>
      <c r="T16" s="28">
        <f t="shared" si="6"/>
        <v>6</v>
      </c>
      <c r="U16" s="28">
        <f t="shared" si="7"/>
        <v>22</v>
      </c>
      <c r="V16" s="57">
        <f t="shared" si="8"/>
        <v>28</v>
      </c>
    </row>
    <row r="17" spans="1:22" ht="23.25" customHeight="1" x14ac:dyDescent="0.5">
      <c r="A17" s="82" t="s">
        <v>199</v>
      </c>
      <c r="B17" s="28">
        <v>0</v>
      </c>
      <c r="C17" s="28">
        <v>0</v>
      </c>
      <c r="D17" s="57">
        <f t="shared" si="0"/>
        <v>0</v>
      </c>
      <c r="E17" s="28">
        <v>0</v>
      </c>
      <c r="F17" s="28">
        <v>0</v>
      </c>
      <c r="G17" s="57">
        <f t="shared" si="1"/>
        <v>0</v>
      </c>
      <c r="H17" s="28">
        <v>0</v>
      </c>
      <c r="I17" s="28">
        <v>0</v>
      </c>
      <c r="J17" s="57">
        <f t="shared" si="2"/>
        <v>0</v>
      </c>
      <c r="K17" s="28">
        <v>0</v>
      </c>
      <c r="L17" s="28">
        <v>0</v>
      </c>
      <c r="M17" s="57">
        <f t="shared" si="3"/>
        <v>0</v>
      </c>
      <c r="N17" s="28">
        <v>8</v>
      </c>
      <c r="O17" s="28">
        <v>20</v>
      </c>
      <c r="P17" s="57">
        <f t="shared" si="4"/>
        <v>28</v>
      </c>
      <c r="Q17" s="28">
        <v>2</v>
      </c>
      <c r="R17" s="28">
        <v>1</v>
      </c>
      <c r="S17" s="57">
        <f t="shared" si="5"/>
        <v>3</v>
      </c>
      <c r="T17" s="28">
        <f t="shared" si="6"/>
        <v>10</v>
      </c>
      <c r="U17" s="28">
        <f t="shared" si="7"/>
        <v>21</v>
      </c>
      <c r="V17" s="57">
        <f t="shared" si="8"/>
        <v>31</v>
      </c>
    </row>
    <row r="18" spans="1:22" ht="23.25" customHeight="1" x14ac:dyDescent="0.5">
      <c r="A18" s="82" t="s">
        <v>156</v>
      </c>
      <c r="B18" s="28">
        <v>0</v>
      </c>
      <c r="C18" s="28">
        <v>0</v>
      </c>
      <c r="D18" s="57">
        <f t="shared" si="0"/>
        <v>0</v>
      </c>
      <c r="E18" s="28">
        <v>15</v>
      </c>
      <c r="F18" s="28">
        <v>13</v>
      </c>
      <c r="G18" s="57">
        <f t="shared" si="1"/>
        <v>28</v>
      </c>
      <c r="H18" s="28">
        <v>13</v>
      </c>
      <c r="I18" s="28">
        <v>16</v>
      </c>
      <c r="J18" s="57">
        <f t="shared" si="2"/>
        <v>29</v>
      </c>
      <c r="K18" s="28">
        <v>7</v>
      </c>
      <c r="L18" s="28">
        <v>15</v>
      </c>
      <c r="M18" s="57">
        <f t="shared" si="3"/>
        <v>22</v>
      </c>
      <c r="N18" s="28">
        <v>0</v>
      </c>
      <c r="O18" s="28">
        <v>0</v>
      </c>
      <c r="P18" s="57">
        <f t="shared" si="4"/>
        <v>0</v>
      </c>
      <c r="Q18" s="28">
        <v>0</v>
      </c>
      <c r="R18" s="28">
        <v>0</v>
      </c>
      <c r="S18" s="57">
        <f t="shared" si="5"/>
        <v>0</v>
      </c>
      <c r="T18" s="28">
        <f t="shared" si="6"/>
        <v>35</v>
      </c>
      <c r="U18" s="28">
        <f t="shared" si="7"/>
        <v>44</v>
      </c>
      <c r="V18" s="57">
        <f t="shared" si="8"/>
        <v>79</v>
      </c>
    </row>
    <row r="19" spans="1:22" ht="23.25" customHeight="1" x14ac:dyDescent="0.5">
      <c r="A19" s="82" t="s">
        <v>155</v>
      </c>
      <c r="B19" s="28">
        <v>0</v>
      </c>
      <c r="C19" s="28">
        <v>0</v>
      </c>
      <c r="D19" s="57">
        <f t="shared" si="0"/>
        <v>0</v>
      </c>
      <c r="E19" s="28">
        <v>10</v>
      </c>
      <c r="F19" s="28">
        <v>28</v>
      </c>
      <c r="G19" s="57">
        <f t="shared" si="1"/>
        <v>38</v>
      </c>
      <c r="H19" s="28">
        <v>13</v>
      </c>
      <c r="I19" s="28">
        <v>17</v>
      </c>
      <c r="J19" s="57">
        <f t="shared" si="2"/>
        <v>30</v>
      </c>
      <c r="K19" s="28">
        <v>9</v>
      </c>
      <c r="L19" s="28">
        <v>21</v>
      </c>
      <c r="M19" s="57">
        <f t="shared" si="3"/>
        <v>30</v>
      </c>
      <c r="N19" s="28">
        <v>16</v>
      </c>
      <c r="O19" s="28">
        <v>14</v>
      </c>
      <c r="P19" s="57">
        <f t="shared" si="4"/>
        <v>30</v>
      </c>
      <c r="Q19" s="28">
        <v>0</v>
      </c>
      <c r="R19" s="28">
        <v>0</v>
      </c>
      <c r="S19" s="57">
        <f t="shared" si="5"/>
        <v>0</v>
      </c>
      <c r="T19" s="28">
        <f t="shared" si="6"/>
        <v>48</v>
      </c>
      <c r="U19" s="28">
        <f t="shared" si="7"/>
        <v>80</v>
      </c>
      <c r="V19" s="57">
        <f t="shared" si="8"/>
        <v>128</v>
      </c>
    </row>
    <row r="20" spans="1:22" ht="23.25" customHeight="1" x14ac:dyDescent="0.5">
      <c r="A20" s="83" t="s">
        <v>6</v>
      </c>
      <c r="B20" s="48">
        <f>SUM(B7:B19)</f>
        <v>0</v>
      </c>
      <c r="C20" s="48">
        <f>SUM(C7:C19)</f>
        <v>0</v>
      </c>
      <c r="D20" s="48">
        <f>SUM(D7:D19)</f>
        <v>0</v>
      </c>
      <c r="E20" s="48">
        <f t="shared" ref="E20:P20" si="9">SUM(E7:E19)</f>
        <v>122</v>
      </c>
      <c r="F20" s="48">
        <f t="shared" si="9"/>
        <v>284</v>
      </c>
      <c r="G20" s="48">
        <f t="shared" si="9"/>
        <v>406</v>
      </c>
      <c r="H20" s="48">
        <f t="shared" si="9"/>
        <v>98</v>
      </c>
      <c r="I20" s="48">
        <f t="shared" si="9"/>
        <v>262</v>
      </c>
      <c r="J20" s="48">
        <f t="shared" si="9"/>
        <v>360</v>
      </c>
      <c r="K20" s="48">
        <f t="shared" si="9"/>
        <v>75</v>
      </c>
      <c r="L20" s="48">
        <f t="shared" si="9"/>
        <v>193</v>
      </c>
      <c r="M20" s="48">
        <f t="shared" si="9"/>
        <v>268</v>
      </c>
      <c r="N20" s="48">
        <f t="shared" si="9"/>
        <v>78</v>
      </c>
      <c r="O20" s="48">
        <f t="shared" si="9"/>
        <v>167</v>
      </c>
      <c r="P20" s="48">
        <f t="shared" si="9"/>
        <v>245</v>
      </c>
      <c r="Q20" s="48">
        <f>SUM(Q7:Q19)</f>
        <v>5</v>
      </c>
      <c r="R20" s="48">
        <f>SUM(R7:R19)</f>
        <v>13</v>
      </c>
      <c r="S20" s="48">
        <f>SUM(Q20:R20)</f>
        <v>18</v>
      </c>
      <c r="T20" s="48">
        <f>SUM(B20,E20,H20,K20,N20,Q20)</f>
        <v>378</v>
      </c>
      <c r="U20" s="48">
        <f>SUM(C20,F20,I20,L20,O20,R20)</f>
        <v>919</v>
      </c>
      <c r="V20" s="48">
        <f>SUM(T20:U20)</f>
        <v>1297</v>
      </c>
    </row>
    <row r="21" spans="1:22" ht="23.25" customHeight="1" x14ac:dyDescent="0.5">
      <c r="A21" s="84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</sheetData>
  <mergeCells count="11">
    <mergeCell ref="N5:P5"/>
    <mergeCell ref="T5:V5"/>
    <mergeCell ref="Q5:S5"/>
    <mergeCell ref="A1:V1"/>
    <mergeCell ref="A2:V2"/>
    <mergeCell ref="A3:V3"/>
    <mergeCell ref="A5:A6"/>
    <mergeCell ref="B5:D5"/>
    <mergeCell ref="E5:G5"/>
    <mergeCell ref="H5:J5"/>
    <mergeCell ref="K5:M5"/>
  </mergeCells>
  <phoneticPr fontId="1" type="noConversion"/>
  <printOptions horizontalCentered="1"/>
  <pageMargins left="0.19685039370078741" right="0.19685039370078741" top="0.59055118110236227" bottom="0.59055118110236227" header="0.31496062992125984" footer="0.31496062992125984"/>
  <pageSetup paperSize="9" firstPageNumber="22" orientation="landscape" useFirstPageNumber="1" r:id="rId1"/>
  <headerFooter>
    <oddFooter>&amp;L&amp;"TH SarabunPSK,ธรรมดา"&amp;12กลุ่มภารกิจทะเบียนนิสิตและบริการการศึกษา&amp;C&amp;"TH SarabunPSK,ธรรมดา"&amp;12หน้าที่ &amp;P&amp;R&amp;"TH SarabunPSK,ธรรมดา"&amp;12ข้อมูล ณ วันที่ 12 กันยายน 2561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ปกสถิติ</vt:lpstr>
      <vt:lpstr>สารบัญ</vt:lpstr>
      <vt:lpstr>เข้าใหม่ปี 1 ตรี</vt:lpstr>
      <vt:lpstr>เข้าใหม่สมทบพิเศษ</vt:lpstr>
      <vt:lpstr>รับปริญญา</vt:lpstr>
      <vt:lpstr>รวมทั้งสิ้น</vt:lpstr>
      <vt:lpstr>พื้นที่เรียน</vt:lpstr>
      <vt:lpstr>ภาคปกติ4ปี</vt:lpstr>
      <vt:lpstr>ศึกษา5ปี</vt:lpstr>
      <vt:lpstr>ปกติสมทบ 2 ปี</vt:lpstr>
      <vt:lpstr>นิติ UMภาคสมทบ</vt:lpstr>
      <vt:lpstr>ป.โท สงขลา</vt:lpstr>
      <vt:lpstr>ป.ตรีพัทลุง </vt:lpstr>
      <vt:lpstr>ป.ตรีสมทบพัทลุง</vt:lpstr>
      <vt:lpstr>ป.โทพัทลุง </vt:lpstr>
      <vt:lpstr>นิติสมทบ 3 ปี</vt:lpstr>
      <vt:lpstr>รวมทั้งสิ้น!Print_Titles</vt:lpstr>
    </vt:vector>
  </TitlesOfParts>
  <Company>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rg_sopin</dc:creator>
  <cp:lastModifiedBy>Windows User</cp:lastModifiedBy>
  <cp:lastPrinted>2019-08-02T09:00:21Z</cp:lastPrinted>
  <dcterms:created xsi:type="dcterms:W3CDTF">2006-06-13T03:58:10Z</dcterms:created>
  <dcterms:modified xsi:type="dcterms:W3CDTF">2019-11-13T03:23:49Z</dcterms:modified>
</cp:coreProperties>
</file>