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สัณสนี\SANSANEE\1.ตาล\1.รายงาน\รายงานขึ้นเว็บไซต์\รายงานปีงบประมาณ 2566\ให้จุ๊บขึ้นหน้าเว็บฝ่าย\"/>
    </mc:Choice>
  </mc:AlternateContent>
  <bookViews>
    <workbookView xWindow="0" yWindow="0" windowWidth="21600" windowHeight="9750" tabRatio="664"/>
  </bookViews>
  <sheets>
    <sheet name="สรุป_66(ณ30ก.ย.66)" sheetId="18" r:id="rId1"/>
    <sheet name="รายละเอียด_66(ณ30ก.ย.66)" sheetId="1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37" i="18" l="1"/>
  <c r="CK37" i="18"/>
  <c r="CJ37" i="18"/>
  <c r="CI37" i="18"/>
  <c r="CH37" i="18"/>
  <c r="CG37" i="18"/>
  <c r="CC37" i="18"/>
  <c r="CB37" i="18"/>
  <c r="CA37" i="18"/>
  <c r="BZ37" i="18"/>
  <c r="BY37" i="18"/>
  <c r="BX37" i="18"/>
  <c r="BT37" i="18"/>
  <c r="BS37" i="18"/>
  <c r="BR37" i="18"/>
  <c r="BQ37" i="18"/>
  <c r="BP37" i="18"/>
  <c r="BO37" i="18"/>
  <c r="BK37" i="18"/>
  <c r="BJ37" i="18"/>
  <c r="BI37" i="18"/>
  <c r="BH37" i="18"/>
  <c r="BG37" i="18"/>
  <c r="BF37" i="18"/>
  <c r="BB37" i="18"/>
  <c r="BA37" i="18"/>
  <c r="AZ37" i="18"/>
  <c r="AY37" i="18"/>
  <c r="AU37" i="18"/>
  <c r="AT37" i="18"/>
  <c r="AS37" i="18"/>
  <c r="AR37" i="18"/>
  <c r="AN37" i="18"/>
  <c r="AM37" i="18"/>
  <c r="AL37" i="18"/>
  <c r="AK37" i="18"/>
  <c r="AG37" i="18"/>
  <c r="AF37" i="18"/>
  <c r="AE37" i="18"/>
  <c r="AD37" i="18"/>
  <c r="Z37" i="18"/>
  <c r="Y37" i="18"/>
  <c r="X37" i="18"/>
  <c r="W37" i="18"/>
  <c r="S37" i="18"/>
  <c r="R37" i="18"/>
  <c r="Q37" i="18"/>
  <c r="P37" i="18"/>
  <c r="L37" i="18"/>
  <c r="K37" i="18"/>
  <c r="J37" i="18"/>
  <c r="I37" i="18"/>
  <c r="E37" i="18"/>
  <c r="D37" i="18"/>
  <c r="C37" i="18"/>
  <c r="B37" i="18"/>
  <c r="CU36" i="18"/>
  <c r="CT36" i="18"/>
  <c r="CS36" i="18"/>
  <c r="CR36" i="18"/>
  <c r="CQ36" i="18"/>
  <c r="CP36" i="18"/>
  <c r="CN36" i="18"/>
  <c r="CM36" i="18"/>
  <c r="CD36" i="18"/>
  <c r="CE36" i="18" s="1"/>
  <c r="BU36" i="18"/>
  <c r="BV36" i="18" s="1"/>
  <c r="BL36" i="18"/>
  <c r="BM36" i="18" s="1"/>
  <c r="BC36" i="18"/>
  <c r="BD36" i="18" s="1"/>
  <c r="AV36" i="18"/>
  <c r="AW36" i="18" s="1"/>
  <c r="AO36" i="18"/>
  <c r="AP36" i="18" s="1"/>
  <c r="AH36" i="18"/>
  <c r="AI36" i="18" s="1"/>
  <c r="AA36" i="18"/>
  <c r="AB36" i="18" s="1"/>
  <c r="T36" i="18"/>
  <c r="U36" i="18" s="1"/>
  <c r="N36" i="18"/>
  <c r="M36" i="18"/>
  <c r="F36" i="18"/>
  <c r="G36" i="18" s="1"/>
  <c r="CU35" i="18"/>
  <c r="CT35" i="18"/>
  <c r="CS35" i="18"/>
  <c r="CR35" i="18"/>
  <c r="CQ35" i="18"/>
  <c r="CP35" i="18"/>
  <c r="CM35" i="18"/>
  <c r="CN35" i="18" s="1"/>
  <c r="CD35" i="18"/>
  <c r="CE35" i="18" s="1"/>
  <c r="BU35" i="18"/>
  <c r="BV35" i="18" s="1"/>
  <c r="BL35" i="18"/>
  <c r="BC35" i="18"/>
  <c r="BD35" i="18" s="1"/>
  <c r="AV35" i="18"/>
  <c r="AO35" i="18"/>
  <c r="AP35" i="18" s="1"/>
  <c r="AH35" i="18"/>
  <c r="AA35" i="18"/>
  <c r="AB35" i="18" s="1"/>
  <c r="T35" i="18"/>
  <c r="U35" i="18" s="1"/>
  <c r="M35" i="18"/>
  <c r="N35" i="18" s="1"/>
  <c r="F35" i="18"/>
  <c r="CU34" i="18"/>
  <c r="CT34" i="18"/>
  <c r="CS34" i="18"/>
  <c r="CR34" i="18"/>
  <c r="CQ34" i="18"/>
  <c r="CP34" i="18"/>
  <c r="CM34" i="18"/>
  <c r="CN34" i="18" s="1"/>
  <c r="CD34" i="18"/>
  <c r="CE34" i="18" s="1"/>
  <c r="BV34" i="18"/>
  <c r="BU34" i="18"/>
  <c r="BL34" i="18"/>
  <c r="BM34" i="18" s="1"/>
  <c r="BC34" i="18"/>
  <c r="BD34" i="18" s="1"/>
  <c r="AV34" i="18"/>
  <c r="AW34" i="18" s="1"/>
  <c r="AO34" i="18"/>
  <c r="AP34" i="18" s="1"/>
  <c r="AH34" i="18"/>
  <c r="AI34" i="18" s="1"/>
  <c r="AA34" i="18"/>
  <c r="AB34" i="18" s="1"/>
  <c r="T34" i="18"/>
  <c r="U34" i="18" s="1"/>
  <c r="M34" i="18"/>
  <c r="N34" i="18" s="1"/>
  <c r="F34" i="18"/>
  <c r="G34" i="18" s="1"/>
  <c r="CU33" i="18"/>
  <c r="CT33" i="18"/>
  <c r="CS33" i="18"/>
  <c r="CR33" i="18"/>
  <c r="CQ33" i="18"/>
  <c r="CP33" i="18"/>
  <c r="CM33" i="18"/>
  <c r="CN33" i="18" s="1"/>
  <c r="CD33" i="18"/>
  <c r="CE33" i="18" s="1"/>
  <c r="BU33" i="18"/>
  <c r="BV33" i="18" s="1"/>
  <c r="BL33" i="18"/>
  <c r="BM33" i="18" s="1"/>
  <c r="BC33" i="18"/>
  <c r="BD33" i="18" s="1"/>
  <c r="AV33" i="18"/>
  <c r="AW33" i="18" s="1"/>
  <c r="AO33" i="18"/>
  <c r="AP33" i="18" s="1"/>
  <c r="AH33" i="18"/>
  <c r="AI33" i="18" s="1"/>
  <c r="AA33" i="18"/>
  <c r="AB33" i="18" s="1"/>
  <c r="T33" i="18"/>
  <c r="U33" i="18" s="1"/>
  <c r="M33" i="18"/>
  <c r="N33" i="18" s="1"/>
  <c r="F33" i="18"/>
  <c r="G33" i="18" s="1"/>
  <c r="CU32" i="18"/>
  <c r="CT32" i="18"/>
  <c r="CS32" i="18"/>
  <c r="CR32" i="18"/>
  <c r="CQ32" i="18"/>
  <c r="CP32" i="18"/>
  <c r="CM32" i="18"/>
  <c r="CN32" i="18" s="1"/>
  <c r="CD32" i="18"/>
  <c r="CE32" i="18" s="1"/>
  <c r="BU32" i="18"/>
  <c r="BV32" i="18" s="1"/>
  <c r="BL32" i="18"/>
  <c r="BM32" i="18" s="1"/>
  <c r="BC32" i="18"/>
  <c r="BD32" i="18" s="1"/>
  <c r="AV32" i="18"/>
  <c r="AW32" i="18" s="1"/>
  <c r="AP32" i="18"/>
  <c r="AO32" i="18"/>
  <c r="AH32" i="18"/>
  <c r="AI32" i="18" s="1"/>
  <c r="AA32" i="18"/>
  <c r="AB32" i="18" s="1"/>
  <c r="T32" i="18"/>
  <c r="U32" i="18" s="1"/>
  <c r="M32" i="18"/>
  <c r="N32" i="18" s="1"/>
  <c r="F32" i="18"/>
  <c r="G32" i="18" s="1"/>
  <c r="CU31" i="18"/>
  <c r="CT31" i="18"/>
  <c r="CS31" i="18"/>
  <c r="CR31" i="18"/>
  <c r="CQ31" i="18"/>
  <c r="CV31" i="18" s="1"/>
  <c r="CW31" i="18" s="1"/>
  <c r="CP31" i="18"/>
  <c r="CM31" i="18"/>
  <c r="CN31" i="18" s="1"/>
  <c r="CD31" i="18"/>
  <c r="CE31" i="18" s="1"/>
  <c r="BU31" i="18"/>
  <c r="BV31" i="18" s="1"/>
  <c r="BL31" i="18"/>
  <c r="BM31" i="18" s="1"/>
  <c r="BC31" i="18"/>
  <c r="BD31" i="18" s="1"/>
  <c r="AV31" i="18"/>
  <c r="AW31" i="18" s="1"/>
  <c r="AP31" i="18"/>
  <c r="AO31" i="18"/>
  <c r="AH31" i="18"/>
  <c r="AI31" i="18" s="1"/>
  <c r="AA31" i="18"/>
  <c r="AB31" i="18" s="1"/>
  <c r="T31" i="18"/>
  <c r="U31" i="18" s="1"/>
  <c r="M31" i="18"/>
  <c r="N31" i="18" s="1"/>
  <c r="F31" i="18"/>
  <c r="G31" i="18" s="1"/>
  <c r="CU30" i="18"/>
  <c r="CT30" i="18"/>
  <c r="CS30" i="18"/>
  <c r="CR30" i="18"/>
  <c r="CQ30" i="18"/>
  <c r="CP30" i="18"/>
  <c r="CM30" i="18"/>
  <c r="CN30" i="18" s="1"/>
  <c r="CD30" i="18"/>
  <c r="CE30" i="18" s="1"/>
  <c r="BU30" i="18"/>
  <c r="BV30" i="18" s="1"/>
  <c r="BL30" i="18"/>
  <c r="BM30" i="18" s="1"/>
  <c r="BC30" i="18"/>
  <c r="BD30" i="18" s="1"/>
  <c r="AV30" i="18"/>
  <c r="AW30" i="18" s="1"/>
  <c r="AO30" i="18"/>
  <c r="AP30" i="18" s="1"/>
  <c r="AH30" i="18"/>
  <c r="AI30" i="18" s="1"/>
  <c r="AA30" i="18"/>
  <c r="AB30" i="18" s="1"/>
  <c r="T30" i="18"/>
  <c r="U30" i="18" s="1"/>
  <c r="M30" i="18"/>
  <c r="N30" i="18" s="1"/>
  <c r="F30" i="18"/>
  <c r="G30" i="18" s="1"/>
  <c r="CU29" i="18"/>
  <c r="CT29" i="18"/>
  <c r="CS29" i="18"/>
  <c r="CR29" i="18"/>
  <c r="CQ29" i="18"/>
  <c r="CP29" i="18"/>
  <c r="CN29" i="18"/>
  <c r="CM29" i="18"/>
  <c r="CD29" i="18"/>
  <c r="CE29" i="18" s="1"/>
  <c r="BU29" i="18"/>
  <c r="BV29" i="18" s="1"/>
  <c r="BL29" i="18"/>
  <c r="BM29" i="18" s="1"/>
  <c r="BC29" i="18"/>
  <c r="BD29" i="18" s="1"/>
  <c r="AW29" i="18"/>
  <c r="AV29" i="18"/>
  <c r="AO29" i="18"/>
  <c r="AP29" i="18" s="1"/>
  <c r="AH29" i="18"/>
  <c r="AI29" i="18" s="1"/>
  <c r="AA29" i="18"/>
  <c r="AB29" i="18" s="1"/>
  <c r="T29" i="18"/>
  <c r="U29" i="18" s="1"/>
  <c r="M29" i="18"/>
  <c r="N29" i="18" s="1"/>
  <c r="F29" i="18"/>
  <c r="G29" i="18" s="1"/>
  <c r="CU28" i="18"/>
  <c r="CT28" i="18"/>
  <c r="CS28" i="18"/>
  <c r="CR28" i="18"/>
  <c r="CQ28" i="18"/>
  <c r="CP28" i="18"/>
  <c r="CM28" i="18"/>
  <c r="CN28" i="18" s="1"/>
  <c r="CD28" i="18"/>
  <c r="CE28" i="18" s="1"/>
  <c r="BU28" i="18"/>
  <c r="BV28" i="18" s="1"/>
  <c r="BL28" i="18"/>
  <c r="BM28" i="18" s="1"/>
  <c r="BC28" i="18"/>
  <c r="BD28" i="18" s="1"/>
  <c r="AV28" i="18"/>
  <c r="AW28" i="18" s="1"/>
  <c r="AO28" i="18"/>
  <c r="AP28" i="18" s="1"/>
  <c r="AH28" i="18"/>
  <c r="AI28" i="18" s="1"/>
  <c r="AA28" i="18"/>
  <c r="AB28" i="18" s="1"/>
  <c r="T28" i="18"/>
  <c r="U28" i="18" s="1"/>
  <c r="M28" i="18"/>
  <c r="N28" i="18" s="1"/>
  <c r="F28" i="18"/>
  <c r="G28" i="18" s="1"/>
  <c r="CU27" i="18"/>
  <c r="CT27" i="18"/>
  <c r="CS27" i="18"/>
  <c r="CR27" i="18"/>
  <c r="CQ27" i="18"/>
  <c r="CP27" i="18"/>
  <c r="CM27" i="18"/>
  <c r="CN27" i="18" s="1"/>
  <c r="CD27" i="18"/>
  <c r="CE27" i="18" s="1"/>
  <c r="BU27" i="18"/>
  <c r="BV27" i="18" s="1"/>
  <c r="BL27" i="18"/>
  <c r="BM27" i="18" s="1"/>
  <c r="BC27" i="18"/>
  <c r="BD27" i="18" s="1"/>
  <c r="AV27" i="18"/>
  <c r="AW27" i="18" s="1"/>
  <c r="AO27" i="18"/>
  <c r="AP27" i="18" s="1"/>
  <c r="AH27" i="18"/>
  <c r="AI27" i="18" s="1"/>
  <c r="AB27" i="18"/>
  <c r="AA27" i="18"/>
  <c r="T27" i="18"/>
  <c r="U27" i="18" s="1"/>
  <c r="M27" i="18"/>
  <c r="N27" i="18" s="1"/>
  <c r="F27" i="18"/>
  <c r="G27" i="18" s="1"/>
  <c r="CU26" i="18"/>
  <c r="CT26" i="18"/>
  <c r="CS26" i="18"/>
  <c r="CR26" i="18"/>
  <c r="CQ26" i="18"/>
  <c r="CP26" i="18"/>
  <c r="CM26" i="18"/>
  <c r="CN26" i="18" s="1"/>
  <c r="CD26" i="18"/>
  <c r="CE26" i="18" s="1"/>
  <c r="BU26" i="18"/>
  <c r="BV26" i="18" s="1"/>
  <c r="BL26" i="18"/>
  <c r="BM26" i="18" s="1"/>
  <c r="BC26" i="18"/>
  <c r="BD26" i="18" s="1"/>
  <c r="AV26" i="18"/>
  <c r="AW26" i="18" s="1"/>
  <c r="AO26" i="18"/>
  <c r="AP26" i="18" s="1"/>
  <c r="AH26" i="18"/>
  <c r="AI26" i="18" s="1"/>
  <c r="AB26" i="18"/>
  <c r="AA26" i="18"/>
  <c r="T26" i="18"/>
  <c r="U26" i="18" s="1"/>
  <c r="M26" i="18"/>
  <c r="N26" i="18" s="1"/>
  <c r="F26" i="18"/>
  <c r="G26" i="18" s="1"/>
  <c r="CU25" i="18"/>
  <c r="CT25" i="18"/>
  <c r="CS25" i="18"/>
  <c r="CR25" i="18"/>
  <c r="CQ25" i="18"/>
  <c r="CP25" i="18"/>
  <c r="CM25" i="18"/>
  <c r="CN25" i="18" s="1"/>
  <c r="CD25" i="18"/>
  <c r="CE25" i="18" s="1"/>
  <c r="BU25" i="18"/>
  <c r="BV25" i="18" s="1"/>
  <c r="BL25" i="18"/>
  <c r="BM25" i="18" s="1"/>
  <c r="BC25" i="18"/>
  <c r="BD25" i="18" s="1"/>
  <c r="AV25" i="18"/>
  <c r="AW25" i="18" s="1"/>
  <c r="AO25" i="18"/>
  <c r="AP25" i="18" s="1"/>
  <c r="AH25" i="18"/>
  <c r="AI25" i="18" s="1"/>
  <c r="AB25" i="18"/>
  <c r="AA25" i="18"/>
  <c r="T25" i="18"/>
  <c r="U25" i="18" s="1"/>
  <c r="M25" i="18"/>
  <c r="N25" i="18" s="1"/>
  <c r="F25" i="18"/>
  <c r="G25" i="18" s="1"/>
  <c r="CU24" i="18"/>
  <c r="CT24" i="18"/>
  <c r="CS24" i="18"/>
  <c r="CR24" i="18"/>
  <c r="CQ24" i="18"/>
  <c r="CP24" i="18"/>
  <c r="CM24" i="18"/>
  <c r="CN24" i="18" s="1"/>
  <c r="CD24" i="18"/>
  <c r="CE24" i="18" s="1"/>
  <c r="BU24" i="18"/>
  <c r="BV24" i="18" s="1"/>
  <c r="BL24" i="18"/>
  <c r="BM24" i="18" s="1"/>
  <c r="BC24" i="18"/>
  <c r="BD24" i="18" s="1"/>
  <c r="AV24" i="18"/>
  <c r="AW24" i="18" s="1"/>
  <c r="AO24" i="18"/>
  <c r="AP24" i="18" s="1"/>
  <c r="AH24" i="18"/>
  <c r="AI24" i="18" s="1"/>
  <c r="AA24" i="18"/>
  <c r="AB24" i="18" s="1"/>
  <c r="T24" i="18"/>
  <c r="U24" i="18" s="1"/>
  <c r="M24" i="18"/>
  <c r="N24" i="18" s="1"/>
  <c r="F24" i="18"/>
  <c r="G24" i="18" s="1"/>
  <c r="CU23" i="18"/>
  <c r="CT23" i="18"/>
  <c r="CS23" i="18"/>
  <c r="CR23" i="18"/>
  <c r="CQ23" i="18"/>
  <c r="CP23" i="18"/>
  <c r="CM23" i="18"/>
  <c r="CN23" i="18" s="1"/>
  <c r="CD23" i="18"/>
  <c r="CE23" i="18" s="1"/>
  <c r="BU23" i="18"/>
  <c r="BV23" i="18" s="1"/>
  <c r="BL23" i="18"/>
  <c r="BM23" i="18" s="1"/>
  <c r="BC23" i="18"/>
  <c r="BD23" i="18" s="1"/>
  <c r="AV23" i="18"/>
  <c r="AW23" i="18" s="1"/>
  <c r="AO23" i="18"/>
  <c r="AP23" i="18" s="1"/>
  <c r="AH23" i="18"/>
  <c r="AI23" i="18" s="1"/>
  <c r="AA23" i="18"/>
  <c r="AB23" i="18" s="1"/>
  <c r="T23" i="18"/>
  <c r="U23" i="18" s="1"/>
  <c r="M23" i="18"/>
  <c r="N23" i="18" s="1"/>
  <c r="F23" i="18"/>
  <c r="G23" i="18" s="1"/>
  <c r="CU22" i="18"/>
  <c r="CT22" i="18"/>
  <c r="CS22" i="18"/>
  <c r="CR22" i="18"/>
  <c r="CQ22" i="18"/>
  <c r="CP22" i="18"/>
  <c r="CM22" i="18"/>
  <c r="CN22" i="18" s="1"/>
  <c r="CD22" i="18"/>
  <c r="CE22" i="18" s="1"/>
  <c r="BU22" i="18"/>
  <c r="BV22" i="18" s="1"/>
  <c r="BM22" i="18"/>
  <c r="BL22" i="18"/>
  <c r="BC22" i="18"/>
  <c r="BD22" i="18" s="1"/>
  <c r="AV22" i="18"/>
  <c r="AW22" i="18" s="1"/>
  <c r="AP22" i="18"/>
  <c r="AO22" i="18"/>
  <c r="AH22" i="18"/>
  <c r="AI22" i="18" s="1"/>
  <c r="AB22" i="18"/>
  <c r="AA22" i="18"/>
  <c r="T22" i="18"/>
  <c r="U22" i="18" s="1"/>
  <c r="M22" i="18"/>
  <c r="N22" i="18" s="1"/>
  <c r="F22" i="18"/>
  <c r="G22" i="18" s="1"/>
  <c r="CU21" i="18"/>
  <c r="CT21" i="18"/>
  <c r="CS21" i="18"/>
  <c r="CR21" i="18"/>
  <c r="CQ21" i="18"/>
  <c r="CP21" i="18"/>
  <c r="CM21" i="18"/>
  <c r="CN21" i="18" s="1"/>
  <c r="CD21" i="18"/>
  <c r="CE21" i="18" s="1"/>
  <c r="BU21" i="18"/>
  <c r="BV21" i="18" s="1"/>
  <c r="BL21" i="18"/>
  <c r="BM21" i="18" s="1"/>
  <c r="BC21" i="18"/>
  <c r="BD21" i="18" s="1"/>
  <c r="AV21" i="18"/>
  <c r="AW21" i="18" s="1"/>
  <c r="AO21" i="18"/>
  <c r="AP21" i="18" s="1"/>
  <c r="AH21" i="18"/>
  <c r="AI21" i="18" s="1"/>
  <c r="AA21" i="18"/>
  <c r="AB21" i="18" s="1"/>
  <c r="T21" i="18"/>
  <c r="U21" i="18" s="1"/>
  <c r="M21" i="18"/>
  <c r="N21" i="18" s="1"/>
  <c r="F21" i="18"/>
  <c r="G21" i="18" s="1"/>
  <c r="CU20" i="18"/>
  <c r="CT20" i="18"/>
  <c r="CS20" i="18"/>
  <c r="CR20" i="18"/>
  <c r="CQ20" i="18"/>
  <c r="CP20" i="18"/>
  <c r="CM20" i="18"/>
  <c r="CN20" i="18" s="1"/>
  <c r="CD20" i="18"/>
  <c r="CE20" i="18" s="1"/>
  <c r="BU20" i="18"/>
  <c r="BV20" i="18" s="1"/>
  <c r="BL20" i="18"/>
  <c r="BM20" i="18" s="1"/>
  <c r="BC20" i="18"/>
  <c r="BD20" i="18" s="1"/>
  <c r="AV20" i="18"/>
  <c r="AW20" i="18" s="1"/>
  <c r="AO20" i="18"/>
  <c r="AP20" i="18" s="1"/>
  <c r="AH20" i="18"/>
  <c r="AI20" i="18" s="1"/>
  <c r="AB20" i="18"/>
  <c r="AA20" i="18"/>
  <c r="T20" i="18"/>
  <c r="U20" i="18" s="1"/>
  <c r="M20" i="18"/>
  <c r="N20" i="18" s="1"/>
  <c r="F20" i="18"/>
  <c r="G20" i="18" s="1"/>
  <c r="CU19" i="18"/>
  <c r="CT19" i="18"/>
  <c r="CS19" i="18"/>
  <c r="CR19" i="18"/>
  <c r="CQ19" i="18"/>
  <c r="CP19" i="18"/>
  <c r="CM19" i="18"/>
  <c r="CN19" i="18" s="1"/>
  <c r="CD19" i="18"/>
  <c r="CE19" i="18" s="1"/>
  <c r="BU19" i="18"/>
  <c r="BV19" i="18" s="1"/>
  <c r="BL19" i="18"/>
  <c r="BM19" i="18" s="1"/>
  <c r="BC19" i="18"/>
  <c r="BD19" i="18" s="1"/>
  <c r="AV19" i="18"/>
  <c r="AW19" i="18" s="1"/>
  <c r="AO19" i="18"/>
  <c r="AP19" i="18" s="1"/>
  <c r="AH19" i="18"/>
  <c r="AI19" i="18" s="1"/>
  <c r="AA19" i="18"/>
  <c r="AB19" i="18" s="1"/>
  <c r="T19" i="18"/>
  <c r="U19" i="18" s="1"/>
  <c r="M19" i="18"/>
  <c r="N19" i="18" s="1"/>
  <c r="F19" i="18"/>
  <c r="G19" i="18" s="1"/>
  <c r="CU18" i="18"/>
  <c r="CT18" i="18"/>
  <c r="CS18" i="18"/>
  <c r="CR18" i="18"/>
  <c r="CQ18" i="18"/>
  <c r="CP18" i="18"/>
  <c r="CM18" i="18"/>
  <c r="CN18" i="18" s="1"/>
  <c r="CD18" i="18"/>
  <c r="CE18" i="18" s="1"/>
  <c r="BU18" i="18"/>
  <c r="BV18" i="18" s="1"/>
  <c r="BL18" i="18"/>
  <c r="BM18" i="18" s="1"/>
  <c r="BC18" i="18"/>
  <c r="BD18" i="18" s="1"/>
  <c r="AV18" i="18"/>
  <c r="AW18" i="18" s="1"/>
  <c r="AO18" i="18"/>
  <c r="AP18" i="18" s="1"/>
  <c r="AH18" i="18"/>
  <c r="AI18" i="18" s="1"/>
  <c r="AA18" i="18"/>
  <c r="AB18" i="18" s="1"/>
  <c r="T18" i="18"/>
  <c r="U18" i="18" s="1"/>
  <c r="N18" i="18"/>
  <c r="M18" i="18"/>
  <c r="F18" i="18"/>
  <c r="G18" i="18" s="1"/>
  <c r="CU17" i="18"/>
  <c r="CT17" i="18"/>
  <c r="CS17" i="18"/>
  <c r="CR17" i="18"/>
  <c r="CQ17" i="18"/>
  <c r="CP17" i="18"/>
  <c r="CM17" i="18"/>
  <c r="CN17" i="18" s="1"/>
  <c r="CD17" i="18"/>
  <c r="CE17" i="18" s="1"/>
  <c r="BU17" i="18"/>
  <c r="BV17" i="18" s="1"/>
  <c r="BL17" i="18"/>
  <c r="BM17" i="18" s="1"/>
  <c r="BC17" i="18"/>
  <c r="BD17" i="18" s="1"/>
  <c r="AV17" i="18"/>
  <c r="AW17" i="18" s="1"/>
  <c r="AO17" i="18"/>
  <c r="AP17" i="18" s="1"/>
  <c r="AH17" i="18"/>
  <c r="AI17" i="18" s="1"/>
  <c r="AA17" i="18"/>
  <c r="AB17" i="18" s="1"/>
  <c r="T17" i="18"/>
  <c r="U17" i="18" s="1"/>
  <c r="M17" i="18"/>
  <c r="N17" i="18" s="1"/>
  <c r="F17" i="18"/>
  <c r="G17" i="18" s="1"/>
  <c r="CU16" i="18"/>
  <c r="CT16" i="18"/>
  <c r="CS16" i="18"/>
  <c r="CR16" i="18"/>
  <c r="CQ16" i="18"/>
  <c r="CP16" i="18"/>
  <c r="CM16" i="18"/>
  <c r="CN16" i="18" s="1"/>
  <c r="CD16" i="18"/>
  <c r="CE16" i="18" s="1"/>
  <c r="BU16" i="18"/>
  <c r="BV16" i="18" s="1"/>
  <c r="BL16" i="18"/>
  <c r="BM16" i="18" s="1"/>
  <c r="BC16" i="18"/>
  <c r="BD16" i="18" s="1"/>
  <c r="AV16" i="18"/>
  <c r="AW16" i="18" s="1"/>
  <c r="AO16" i="18"/>
  <c r="AP16" i="18" s="1"/>
  <c r="AH16" i="18"/>
  <c r="AI16" i="18" s="1"/>
  <c r="AA16" i="18"/>
  <c r="AB16" i="18" s="1"/>
  <c r="T16" i="18"/>
  <c r="U16" i="18" s="1"/>
  <c r="M16" i="18"/>
  <c r="N16" i="18" s="1"/>
  <c r="F16" i="18"/>
  <c r="G16" i="18" s="1"/>
  <c r="CU15" i="18"/>
  <c r="CT15" i="18"/>
  <c r="CS15" i="18"/>
  <c r="CR15" i="18"/>
  <c r="CQ15" i="18"/>
  <c r="CP15" i="18"/>
  <c r="CM15" i="18"/>
  <c r="CN15" i="18" s="1"/>
  <c r="CD15" i="18"/>
  <c r="CE15" i="18" s="1"/>
  <c r="BU15" i="18"/>
  <c r="BV15" i="18" s="1"/>
  <c r="BL15" i="18"/>
  <c r="BM15" i="18" s="1"/>
  <c r="BC15" i="18"/>
  <c r="BD15" i="18" s="1"/>
  <c r="AV15" i="18"/>
  <c r="AW15" i="18" s="1"/>
  <c r="AO15" i="18"/>
  <c r="AP15" i="18" s="1"/>
  <c r="AH15" i="18"/>
  <c r="AI15" i="18" s="1"/>
  <c r="AA15" i="18"/>
  <c r="AB15" i="18" s="1"/>
  <c r="T15" i="18"/>
  <c r="U15" i="18" s="1"/>
  <c r="N15" i="18"/>
  <c r="M15" i="18"/>
  <c r="F15" i="18"/>
  <c r="G15" i="18" s="1"/>
  <c r="CU14" i="18"/>
  <c r="CT14" i="18"/>
  <c r="CS14" i="18"/>
  <c r="CR14" i="18"/>
  <c r="CQ14" i="18"/>
  <c r="CP14" i="18"/>
  <c r="CM14" i="18"/>
  <c r="CN14" i="18" s="1"/>
  <c r="CD14" i="18"/>
  <c r="CE14" i="18" s="1"/>
  <c r="BU14" i="18"/>
  <c r="BV14" i="18" s="1"/>
  <c r="BL14" i="18"/>
  <c r="BM14" i="18" s="1"/>
  <c r="BC14" i="18"/>
  <c r="BD14" i="18" s="1"/>
  <c r="AV14" i="18"/>
  <c r="AW14" i="18" s="1"/>
  <c r="AO14" i="18"/>
  <c r="AP14" i="18" s="1"/>
  <c r="AH14" i="18"/>
  <c r="AI14" i="18" s="1"/>
  <c r="AA14" i="18"/>
  <c r="AB14" i="18" s="1"/>
  <c r="T14" i="18"/>
  <c r="U14" i="18" s="1"/>
  <c r="M14" i="18"/>
  <c r="N14" i="18" s="1"/>
  <c r="F14" i="18"/>
  <c r="G14" i="18" s="1"/>
  <c r="CU13" i="18"/>
  <c r="CT13" i="18"/>
  <c r="CS13" i="18"/>
  <c r="CR13" i="18"/>
  <c r="CQ13" i="18"/>
  <c r="CP13" i="18"/>
  <c r="CM13" i="18"/>
  <c r="CD13" i="18"/>
  <c r="BU13" i="18"/>
  <c r="BV13" i="18" s="1"/>
  <c r="BL13" i="18"/>
  <c r="BM13" i="18" s="1"/>
  <c r="BC13" i="18"/>
  <c r="BD13" i="18" s="1"/>
  <c r="AV13" i="18"/>
  <c r="AO13" i="18"/>
  <c r="AP13" i="18" s="1"/>
  <c r="AH13" i="18"/>
  <c r="AA13" i="18"/>
  <c r="T13" i="18"/>
  <c r="M13" i="18"/>
  <c r="N13" i="18" s="1"/>
  <c r="F13" i="18"/>
  <c r="CU12" i="18"/>
  <c r="CT12" i="18"/>
  <c r="CS12" i="18"/>
  <c r="CR12" i="18"/>
  <c r="CQ12" i="18"/>
  <c r="CP12" i="18"/>
  <c r="CM12" i="18"/>
  <c r="CN12" i="18" s="1"/>
  <c r="CD12" i="18"/>
  <c r="CE12" i="18" s="1"/>
  <c r="BV12" i="18"/>
  <c r="BU12" i="18"/>
  <c r="BL12" i="18"/>
  <c r="BM12" i="18" s="1"/>
  <c r="BC12" i="18"/>
  <c r="BD12" i="18" s="1"/>
  <c r="AV12" i="18"/>
  <c r="AW12" i="18" s="1"/>
  <c r="AO12" i="18"/>
  <c r="AP12" i="18" s="1"/>
  <c r="AH12" i="18"/>
  <c r="AI12" i="18" s="1"/>
  <c r="AA12" i="18"/>
  <c r="AB12" i="18" s="1"/>
  <c r="T12" i="18"/>
  <c r="U12" i="18" s="1"/>
  <c r="M12" i="18"/>
  <c r="N12" i="18" s="1"/>
  <c r="F12" i="18"/>
  <c r="G12" i="18" s="1"/>
  <c r="CU11" i="18"/>
  <c r="CT11" i="18"/>
  <c r="CS11" i="18"/>
  <c r="CR11" i="18"/>
  <c r="CQ11" i="18"/>
  <c r="CP11" i="18"/>
  <c r="CM11" i="18"/>
  <c r="CN11" i="18" s="1"/>
  <c r="CD11" i="18"/>
  <c r="CE11" i="18" s="1"/>
  <c r="BU11" i="18"/>
  <c r="BV11" i="18" s="1"/>
  <c r="BL11" i="18"/>
  <c r="BM11" i="18" s="1"/>
  <c r="BC11" i="18"/>
  <c r="BD11" i="18" s="1"/>
  <c r="AV11" i="18"/>
  <c r="AW11" i="18" s="1"/>
  <c r="AO11" i="18"/>
  <c r="AP11" i="18" s="1"/>
  <c r="AH11" i="18"/>
  <c r="AI11" i="18" s="1"/>
  <c r="AA11" i="18"/>
  <c r="AB11" i="18" s="1"/>
  <c r="T11" i="18"/>
  <c r="U11" i="18" s="1"/>
  <c r="M11" i="18"/>
  <c r="N11" i="18" s="1"/>
  <c r="F11" i="18"/>
  <c r="G11" i="18" s="1"/>
  <c r="CU10" i="18"/>
  <c r="CT10" i="18"/>
  <c r="CS10" i="18"/>
  <c r="CR10" i="18"/>
  <c r="CQ10" i="18"/>
  <c r="CP10" i="18"/>
  <c r="CM10" i="18"/>
  <c r="CN10" i="18" s="1"/>
  <c r="CD10" i="18"/>
  <c r="CE10" i="18" s="1"/>
  <c r="BU10" i="18"/>
  <c r="BV10" i="18" s="1"/>
  <c r="BL10" i="18"/>
  <c r="BM10" i="18" s="1"/>
  <c r="BC10" i="18"/>
  <c r="BD10" i="18" s="1"/>
  <c r="AV10" i="18"/>
  <c r="AW10" i="18" s="1"/>
  <c r="AO10" i="18"/>
  <c r="AP10" i="18" s="1"/>
  <c r="AH10" i="18"/>
  <c r="AI10" i="18" s="1"/>
  <c r="AA10" i="18"/>
  <c r="AB10" i="18" s="1"/>
  <c r="T10" i="18"/>
  <c r="U10" i="18" s="1"/>
  <c r="M10" i="18"/>
  <c r="N10" i="18" s="1"/>
  <c r="F10" i="18"/>
  <c r="G10" i="18" s="1"/>
  <c r="CU9" i="18"/>
  <c r="CT9" i="18"/>
  <c r="CS9" i="18"/>
  <c r="CR9" i="18"/>
  <c r="CQ9" i="18"/>
  <c r="CP9" i="18"/>
  <c r="CM9" i="18"/>
  <c r="CN9" i="18" s="1"/>
  <c r="CD9" i="18"/>
  <c r="CE9" i="18" s="1"/>
  <c r="BU9" i="18"/>
  <c r="BV9" i="18" s="1"/>
  <c r="BL9" i="18"/>
  <c r="BM9" i="18" s="1"/>
  <c r="BC9" i="18"/>
  <c r="BD9" i="18" s="1"/>
  <c r="AV9" i="18"/>
  <c r="AW9" i="18" s="1"/>
  <c r="AO9" i="18"/>
  <c r="AP9" i="18" s="1"/>
  <c r="AH9" i="18"/>
  <c r="AI9" i="18" s="1"/>
  <c r="AA9" i="18"/>
  <c r="AB9" i="18" s="1"/>
  <c r="T9" i="18"/>
  <c r="U9" i="18" s="1"/>
  <c r="M9" i="18"/>
  <c r="N9" i="18" s="1"/>
  <c r="F9" i="18"/>
  <c r="G9" i="18" s="1"/>
  <c r="CU8" i="18"/>
  <c r="CT8" i="18"/>
  <c r="CS8" i="18"/>
  <c r="CR8" i="18"/>
  <c r="CQ8" i="18"/>
  <c r="CV8" i="18" s="1"/>
  <c r="CP8" i="18"/>
  <c r="CM8" i="18"/>
  <c r="CD8" i="18"/>
  <c r="BU8" i="18"/>
  <c r="BV8" i="18" s="1"/>
  <c r="BL8" i="18"/>
  <c r="BC8" i="18"/>
  <c r="AV8" i="18"/>
  <c r="AO8" i="18"/>
  <c r="AP8" i="18" s="1"/>
  <c r="AH8" i="18"/>
  <c r="AA8" i="18"/>
  <c r="T8" i="18"/>
  <c r="M8" i="18"/>
  <c r="N8" i="18" s="1"/>
  <c r="F8" i="18"/>
  <c r="S432" i="17"/>
  <c r="E432" i="17"/>
  <c r="S430" i="17"/>
  <c r="R430" i="17"/>
  <c r="Q430" i="17"/>
  <c r="O430" i="17"/>
  <c r="M430" i="17"/>
  <c r="K430" i="17"/>
  <c r="I430" i="17"/>
  <c r="G430" i="17"/>
  <c r="E430" i="17"/>
  <c r="Q426" i="17"/>
  <c r="O426" i="17"/>
  <c r="M426" i="17"/>
  <c r="K426" i="17"/>
  <c r="I426" i="17"/>
  <c r="G426" i="17"/>
  <c r="E426" i="17"/>
  <c r="S424" i="17"/>
  <c r="S423" i="17"/>
  <c r="S422" i="17"/>
  <c r="S421" i="17"/>
  <c r="S420" i="17"/>
  <c r="S419" i="17"/>
  <c r="S418" i="17"/>
  <c r="S417" i="17"/>
  <c r="S416" i="17"/>
  <c r="S415" i="17"/>
  <c r="S414" i="17"/>
  <c r="S413" i="17"/>
  <c r="S412" i="17"/>
  <c r="S411" i="17"/>
  <c r="S410" i="17"/>
  <c r="S409" i="17"/>
  <c r="S408" i="17"/>
  <c r="S407" i="17"/>
  <c r="S406" i="17"/>
  <c r="S405" i="17"/>
  <c r="S404" i="17"/>
  <c r="S403" i="17"/>
  <c r="S402" i="17"/>
  <c r="S401" i="17"/>
  <c r="S400" i="17"/>
  <c r="S399" i="17"/>
  <c r="S398" i="17"/>
  <c r="S397" i="17"/>
  <c r="S396" i="17"/>
  <c r="S395" i="17"/>
  <c r="S394" i="17"/>
  <c r="S393" i="17"/>
  <c r="S392" i="17"/>
  <c r="S391" i="17"/>
  <c r="S390" i="17"/>
  <c r="S389" i="17"/>
  <c r="S388" i="17"/>
  <c r="S387" i="17"/>
  <c r="S386" i="17"/>
  <c r="S385" i="17"/>
  <c r="R385" i="17"/>
  <c r="R384" i="17"/>
  <c r="S384" i="17" s="1"/>
  <c r="R383" i="17"/>
  <c r="S383" i="17" s="1"/>
  <c r="R382" i="17"/>
  <c r="S382" i="17" s="1"/>
  <c r="R381" i="17"/>
  <c r="S381" i="17" s="1"/>
  <c r="R380" i="17"/>
  <c r="S380" i="17" s="1"/>
  <c r="R379" i="17"/>
  <c r="S379" i="17" s="1"/>
  <c r="R378" i="17"/>
  <c r="S378" i="17" s="1"/>
  <c r="S377" i="17"/>
  <c r="R377" i="17"/>
  <c r="R376" i="17"/>
  <c r="S376" i="17" s="1"/>
  <c r="R375" i="17"/>
  <c r="S375" i="17" s="1"/>
  <c r="R374" i="17"/>
  <c r="S374" i="17" s="1"/>
  <c r="R373" i="17"/>
  <c r="S373" i="17" s="1"/>
  <c r="R372" i="17"/>
  <c r="S372" i="17" s="1"/>
  <c r="R371" i="17"/>
  <c r="S371" i="17" s="1"/>
  <c r="R370" i="17"/>
  <c r="S370" i="17" s="1"/>
  <c r="R369" i="17"/>
  <c r="S369" i="17" s="1"/>
  <c r="S368" i="17"/>
  <c r="R368" i="17"/>
  <c r="R367" i="17"/>
  <c r="S367" i="17" s="1"/>
  <c r="R366" i="17"/>
  <c r="S366" i="17" s="1"/>
  <c r="R365" i="17"/>
  <c r="S365" i="17" s="1"/>
  <c r="R364" i="17"/>
  <c r="S364" i="17" s="1"/>
  <c r="R363" i="17"/>
  <c r="S363" i="17" s="1"/>
  <c r="R362" i="17"/>
  <c r="S362" i="17" s="1"/>
  <c r="R361" i="17"/>
  <c r="S361" i="17" s="1"/>
  <c r="S360" i="17"/>
  <c r="R360" i="17"/>
  <c r="S359" i="17"/>
  <c r="R359" i="17"/>
  <c r="R358" i="17"/>
  <c r="S358" i="17" s="1"/>
  <c r="R357" i="17"/>
  <c r="S357" i="17" s="1"/>
  <c r="R356" i="17"/>
  <c r="S356" i="17" s="1"/>
  <c r="R355" i="17"/>
  <c r="S355" i="17" s="1"/>
  <c r="R354" i="17"/>
  <c r="S354" i="17" s="1"/>
  <c r="R353" i="17"/>
  <c r="S353" i="17" s="1"/>
  <c r="R352" i="17"/>
  <c r="S352" i="17" s="1"/>
  <c r="S351" i="17"/>
  <c r="R351" i="17"/>
  <c r="R350" i="17"/>
  <c r="S350" i="17" s="1"/>
  <c r="R349" i="17"/>
  <c r="S349" i="17" s="1"/>
  <c r="R348" i="17"/>
  <c r="S348" i="17" s="1"/>
  <c r="R347" i="17"/>
  <c r="S347" i="17" s="1"/>
  <c r="R346" i="17"/>
  <c r="S346" i="17" s="1"/>
  <c r="S345" i="17"/>
  <c r="R345" i="17"/>
  <c r="R344" i="17"/>
  <c r="S344" i="17" s="1"/>
  <c r="S343" i="17"/>
  <c r="R343" i="17"/>
  <c r="R342" i="17"/>
  <c r="S342" i="17" s="1"/>
  <c r="R341" i="17"/>
  <c r="S341" i="17" s="1"/>
  <c r="R340" i="17"/>
  <c r="S340" i="17" s="1"/>
  <c r="R339" i="17"/>
  <c r="S339" i="17" s="1"/>
  <c r="R338" i="17"/>
  <c r="S338" i="17" s="1"/>
  <c r="R337" i="17"/>
  <c r="S337" i="17" s="1"/>
  <c r="R336" i="17"/>
  <c r="S336" i="17" s="1"/>
  <c r="S335" i="17"/>
  <c r="R335" i="17"/>
  <c r="R334" i="17"/>
  <c r="S334" i="17" s="1"/>
  <c r="R333" i="17"/>
  <c r="S333" i="17" s="1"/>
  <c r="R332" i="17"/>
  <c r="S332" i="17" s="1"/>
  <c r="R331" i="17"/>
  <c r="S331" i="17" s="1"/>
  <c r="R330" i="17"/>
  <c r="S330" i="17" s="1"/>
  <c r="S329" i="17"/>
  <c r="R329" i="17"/>
  <c r="S328" i="17"/>
  <c r="R328" i="17"/>
  <c r="R327" i="17"/>
  <c r="S327" i="17" s="1"/>
  <c r="R326" i="17"/>
  <c r="S326" i="17" s="1"/>
  <c r="R325" i="17"/>
  <c r="S325" i="17" s="1"/>
  <c r="R324" i="17"/>
  <c r="S324" i="17" s="1"/>
  <c r="R323" i="17"/>
  <c r="S323" i="17" s="1"/>
  <c r="R322" i="17"/>
  <c r="S322" i="17" s="1"/>
  <c r="S321" i="17"/>
  <c r="R321" i="17"/>
  <c r="R320" i="17"/>
  <c r="S320" i="17" s="1"/>
  <c r="R319" i="17"/>
  <c r="S319" i="17" s="1"/>
  <c r="R318" i="17"/>
  <c r="S318" i="17" s="1"/>
  <c r="R317" i="17"/>
  <c r="S317" i="17" s="1"/>
  <c r="R316" i="17"/>
  <c r="S316" i="17" s="1"/>
  <c r="R315" i="17"/>
  <c r="S315" i="17" s="1"/>
  <c r="R314" i="17"/>
  <c r="S314" i="17" s="1"/>
  <c r="S313" i="17"/>
  <c r="R313" i="17"/>
  <c r="S312" i="17"/>
  <c r="R312" i="17"/>
  <c r="S311" i="17"/>
  <c r="R311" i="17"/>
  <c r="R310" i="17"/>
  <c r="S310" i="17" s="1"/>
  <c r="R309" i="17"/>
  <c r="S309" i="17" s="1"/>
  <c r="R308" i="17"/>
  <c r="S308" i="17" s="1"/>
  <c r="R307" i="17"/>
  <c r="S307" i="17" s="1"/>
  <c r="R306" i="17"/>
  <c r="S306" i="17" s="1"/>
  <c r="S305" i="17"/>
  <c r="R305" i="17"/>
  <c r="S304" i="17"/>
  <c r="R304" i="17"/>
  <c r="R303" i="17"/>
  <c r="S303" i="17" s="1"/>
  <c r="R302" i="17"/>
  <c r="S302" i="17" s="1"/>
  <c r="R301" i="17"/>
  <c r="S301" i="17" s="1"/>
  <c r="R300" i="17"/>
  <c r="S300" i="17" s="1"/>
  <c r="R299" i="17"/>
  <c r="S299" i="17" s="1"/>
  <c r="R298" i="17"/>
  <c r="S298" i="17" s="1"/>
  <c r="R297" i="17"/>
  <c r="S297" i="17" s="1"/>
  <c r="S296" i="17"/>
  <c r="R296" i="17"/>
  <c r="S295" i="17"/>
  <c r="R295" i="17"/>
  <c r="R294" i="17"/>
  <c r="S294" i="17" s="1"/>
  <c r="R293" i="17"/>
  <c r="E291" i="17"/>
  <c r="M289" i="17"/>
  <c r="K289" i="17"/>
  <c r="I289" i="17"/>
  <c r="G289" i="17"/>
  <c r="M288" i="17"/>
  <c r="R288" i="17" s="1"/>
  <c r="S288" i="17" s="1"/>
  <c r="K288" i="17"/>
  <c r="I288" i="17"/>
  <c r="G288" i="17"/>
  <c r="M287" i="17"/>
  <c r="K287" i="17"/>
  <c r="I287" i="17"/>
  <c r="G287" i="17"/>
  <c r="M286" i="17"/>
  <c r="K286" i="17"/>
  <c r="I286" i="17"/>
  <c r="G286" i="17"/>
  <c r="M285" i="17"/>
  <c r="K285" i="17"/>
  <c r="I285" i="17"/>
  <c r="G285" i="17"/>
  <c r="Q284" i="17"/>
  <c r="Q291" i="17" s="1"/>
  <c r="O284" i="17"/>
  <c r="O291" i="17" s="1"/>
  <c r="G284" i="17"/>
  <c r="M283" i="17"/>
  <c r="K283" i="17"/>
  <c r="I283" i="17"/>
  <c r="G283" i="17"/>
  <c r="M282" i="17"/>
  <c r="K282" i="17"/>
  <c r="I282" i="17"/>
  <c r="G282" i="17"/>
  <c r="M281" i="17"/>
  <c r="K281" i="17"/>
  <c r="R281" i="17" s="1"/>
  <c r="S281" i="17" s="1"/>
  <c r="I281" i="17"/>
  <c r="G281" i="17"/>
  <c r="M280" i="17"/>
  <c r="K280" i="17"/>
  <c r="I280" i="17"/>
  <c r="G280" i="17"/>
  <c r="M278" i="17"/>
  <c r="K278" i="17"/>
  <c r="I278" i="17"/>
  <c r="G278" i="17"/>
  <c r="M277" i="17"/>
  <c r="K277" i="17"/>
  <c r="I277" i="17"/>
  <c r="G277" i="17"/>
  <c r="M276" i="17"/>
  <c r="K276" i="17"/>
  <c r="I276" i="17"/>
  <c r="G276" i="17"/>
  <c r="M275" i="17"/>
  <c r="K275" i="17"/>
  <c r="I275" i="17"/>
  <c r="G275" i="17"/>
  <c r="M274" i="17"/>
  <c r="K274" i="17"/>
  <c r="I274" i="17"/>
  <c r="G274" i="17"/>
  <c r="M272" i="17"/>
  <c r="K272" i="17"/>
  <c r="I272" i="17"/>
  <c r="G272" i="17"/>
  <c r="M271" i="17"/>
  <c r="K271" i="17"/>
  <c r="I271" i="17"/>
  <c r="G271" i="17"/>
  <c r="M270" i="17"/>
  <c r="K270" i="17"/>
  <c r="I270" i="17"/>
  <c r="G270" i="17"/>
  <c r="M269" i="17"/>
  <c r="K269" i="17"/>
  <c r="I269" i="17"/>
  <c r="G269" i="17"/>
  <c r="M268" i="17"/>
  <c r="K268" i="17"/>
  <c r="I268" i="17"/>
  <c r="G268" i="17"/>
  <c r="M267" i="17"/>
  <c r="K267" i="17"/>
  <c r="I267" i="17"/>
  <c r="G267" i="17"/>
  <c r="M265" i="17"/>
  <c r="K265" i="17"/>
  <c r="I265" i="17"/>
  <c r="G265" i="17"/>
  <c r="M264" i="17"/>
  <c r="K264" i="17"/>
  <c r="I264" i="17"/>
  <c r="G264" i="17"/>
  <c r="E262" i="17"/>
  <c r="S260" i="17"/>
  <c r="R260" i="17"/>
  <c r="G260" i="17"/>
  <c r="Q259" i="17"/>
  <c r="O259" i="17"/>
  <c r="R259" i="17" s="1"/>
  <c r="S259" i="17" s="1"/>
  <c r="G259" i="17"/>
  <c r="Q258" i="17"/>
  <c r="O258" i="17"/>
  <c r="G258" i="17"/>
  <c r="Q257" i="17"/>
  <c r="O257" i="17"/>
  <c r="G257" i="17"/>
  <c r="R256" i="17"/>
  <c r="S256" i="17" s="1"/>
  <c r="M256" i="17"/>
  <c r="K256" i="17"/>
  <c r="I256" i="17"/>
  <c r="G256" i="17"/>
  <c r="M255" i="17"/>
  <c r="K255" i="17"/>
  <c r="I255" i="17"/>
  <c r="G255" i="17"/>
  <c r="M254" i="17"/>
  <c r="K254" i="17"/>
  <c r="I254" i="17"/>
  <c r="G254" i="17"/>
  <c r="M253" i="17"/>
  <c r="M262" i="17" s="1"/>
  <c r="K253" i="17"/>
  <c r="I253" i="17"/>
  <c r="G253" i="17"/>
  <c r="S251" i="17"/>
  <c r="R251" i="17"/>
  <c r="Q251" i="17"/>
  <c r="O251" i="17"/>
  <c r="M251" i="17"/>
  <c r="K251" i="17"/>
  <c r="I251" i="17"/>
  <c r="G251" i="17"/>
  <c r="E251" i="17"/>
  <c r="E247" i="17"/>
  <c r="Q245" i="17"/>
  <c r="Q247" i="17" s="1"/>
  <c r="O245" i="17"/>
  <c r="O247" i="17" s="1"/>
  <c r="G245" i="17"/>
  <c r="M244" i="17"/>
  <c r="K244" i="17"/>
  <c r="I244" i="17"/>
  <c r="G244" i="17"/>
  <c r="M243" i="17"/>
  <c r="K243" i="17"/>
  <c r="I243" i="17"/>
  <c r="G243" i="17"/>
  <c r="M242" i="17"/>
  <c r="K242" i="17"/>
  <c r="I242" i="17"/>
  <c r="G242" i="17"/>
  <c r="M241" i="17"/>
  <c r="K241" i="17"/>
  <c r="I241" i="17"/>
  <c r="G241" i="17"/>
  <c r="M240" i="17"/>
  <c r="K240" i="17"/>
  <c r="K247" i="17" s="1"/>
  <c r="I240" i="17"/>
  <c r="G240" i="17"/>
  <c r="M239" i="17"/>
  <c r="K239" i="17"/>
  <c r="I239" i="17"/>
  <c r="G239" i="17"/>
  <c r="S237" i="17"/>
  <c r="R237" i="17"/>
  <c r="Q237" i="17"/>
  <c r="O237" i="17"/>
  <c r="M237" i="17"/>
  <c r="K237" i="17"/>
  <c r="I237" i="17"/>
  <c r="G237" i="17"/>
  <c r="E237" i="17"/>
  <c r="M233" i="17"/>
  <c r="K233" i="17"/>
  <c r="I233" i="17"/>
  <c r="E233" i="17"/>
  <c r="Q232" i="17"/>
  <c r="R232" i="17" s="1"/>
  <c r="S232" i="17" s="1"/>
  <c r="O232" i="17"/>
  <c r="G232" i="17"/>
  <c r="Q231" i="17"/>
  <c r="Q233" i="17" s="1"/>
  <c r="O231" i="17"/>
  <c r="O233" i="17" s="1"/>
  <c r="G231" i="17"/>
  <c r="S229" i="17"/>
  <c r="R229" i="17"/>
  <c r="Q229" i="17"/>
  <c r="O229" i="17"/>
  <c r="M229" i="17"/>
  <c r="K229" i="17"/>
  <c r="I229" i="17"/>
  <c r="G229" i="17"/>
  <c r="E229" i="17"/>
  <c r="E225" i="17"/>
  <c r="Q223" i="17"/>
  <c r="O223" i="17"/>
  <c r="G223" i="17"/>
  <c r="Q222" i="17"/>
  <c r="O222" i="17"/>
  <c r="G222" i="17"/>
  <c r="Q221" i="17"/>
  <c r="O221" i="17"/>
  <c r="G221" i="17"/>
  <c r="M220" i="17"/>
  <c r="K220" i="17"/>
  <c r="I220" i="17"/>
  <c r="R220" i="17" s="1"/>
  <c r="S220" i="17" s="1"/>
  <c r="G220" i="17"/>
  <c r="M219" i="17"/>
  <c r="K219" i="17"/>
  <c r="I219" i="17"/>
  <c r="G219" i="17"/>
  <c r="M218" i="17"/>
  <c r="K218" i="17"/>
  <c r="I218" i="17"/>
  <c r="R218" i="17" s="1"/>
  <c r="S218" i="17" s="1"/>
  <c r="G218" i="17"/>
  <c r="E216" i="17"/>
  <c r="Q214" i="17"/>
  <c r="O214" i="17"/>
  <c r="G214" i="17"/>
  <c r="Q213" i="17"/>
  <c r="O213" i="17"/>
  <c r="O216" i="17" s="1"/>
  <c r="G213" i="17"/>
  <c r="M212" i="17"/>
  <c r="K212" i="17"/>
  <c r="I212" i="17"/>
  <c r="G212" i="17"/>
  <c r="M211" i="17"/>
  <c r="K211" i="17"/>
  <c r="I211" i="17"/>
  <c r="G211" i="17"/>
  <c r="M210" i="17"/>
  <c r="K210" i="17"/>
  <c r="I210" i="17"/>
  <c r="G210" i="17"/>
  <c r="M209" i="17"/>
  <c r="M216" i="17" s="1"/>
  <c r="K209" i="17"/>
  <c r="I209" i="17"/>
  <c r="G209" i="17"/>
  <c r="G216" i="17" s="1"/>
  <c r="S207" i="17"/>
  <c r="R207" i="17"/>
  <c r="Q207" i="17"/>
  <c r="O207" i="17"/>
  <c r="M207" i="17"/>
  <c r="K207" i="17"/>
  <c r="I207" i="17"/>
  <c r="G207" i="17"/>
  <c r="E207" i="17"/>
  <c r="S203" i="17"/>
  <c r="R203" i="17"/>
  <c r="Q203" i="17"/>
  <c r="O203" i="17"/>
  <c r="M203" i="17"/>
  <c r="K203" i="17"/>
  <c r="I203" i="17"/>
  <c r="G203" i="17"/>
  <c r="E203" i="17"/>
  <c r="S199" i="17"/>
  <c r="R199" i="17"/>
  <c r="Q199" i="17"/>
  <c r="O199" i="17"/>
  <c r="M199" i="17"/>
  <c r="K199" i="17"/>
  <c r="I199" i="17"/>
  <c r="G199" i="17"/>
  <c r="E199" i="17"/>
  <c r="S195" i="17"/>
  <c r="R195" i="17"/>
  <c r="Q195" i="17"/>
  <c r="O195" i="17"/>
  <c r="M195" i="17"/>
  <c r="K195" i="17"/>
  <c r="I195" i="17"/>
  <c r="G195" i="17"/>
  <c r="E195" i="17"/>
  <c r="S192" i="17"/>
  <c r="R192" i="17"/>
  <c r="Q192" i="17"/>
  <c r="O192" i="17"/>
  <c r="M192" i="17"/>
  <c r="K192" i="17"/>
  <c r="I192" i="17"/>
  <c r="G192" i="17"/>
  <c r="E192" i="17"/>
  <c r="E188" i="17"/>
  <c r="R186" i="17"/>
  <c r="S186" i="17" s="1"/>
  <c r="Q185" i="17"/>
  <c r="O185" i="17"/>
  <c r="G185" i="17"/>
  <c r="Q184" i="17"/>
  <c r="O184" i="17"/>
  <c r="G184" i="17"/>
  <c r="Q183" i="17"/>
  <c r="O183" i="17"/>
  <c r="G183" i="17"/>
  <c r="Q182" i="17"/>
  <c r="O182" i="17"/>
  <c r="G182" i="17"/>
  <c r="Q181" i="17"/>
  <c r="O181" i="17"/>
  <c r="G181" i="17"/>
  <c r="Q180" i="17"/>
  <c r="O180" i="17"/>
  <c r="G180" i="17"/>
  <c r="Q179" i="17"/>
  <c r="O179" i="17"/>
  <c r="G179" i="17"/>
  <c r="Q178" i="17"/>
  <c r="O178" i="17"/>
  <c r="R178" i="17" s="1"/>
  <c r="S178" i="17" s="1"/>
  <c r="G178" i="17"/>
  <c r="G188" i="17" s="1"/>
  <c r="M177" i="17"/>
  <c r="M188" i="17" s="1"/>
  <c r="K177" i="17"/>
  <c r="K188" i="17" s="1"/>
  <c r="I177" i="17"/>
  <c r="G177" i="17"/>
  <c r="E175" i="17"/>
  <c r="Q173" i="17"/>
  <c r="Q175" i="17" s="1"/>
  <c r="O173" i="17"/>
  <c r="O175" i="17" s="1"/>
  <c r="G173" i="17"/>
  <c r="M172" i="17"/>
  <c r="M175" i="17" s="1"/>
  <c r="K172" i="17"/>
  <c r="K175" i="17" s="1"/>
  <c r="I172" i="17"/>
  <c r="I175" i="17" s="1"/>
  <c r="G172" i="17"/>
  <c r="G175" i="17" s="1"/>
  <c r="E170" i="17"/>
  <c r="Q168" i="17"/>
  <c r="O168" i="17"/>
  <c r="O170" i="17" s="1"/>
  <c r="G168" i="17"/>
  <c r="Q167" i="17"/>
  <c r="O167" i="17"/>
  <c r="G167" i="17"/>
  <c r="M166" i="17"/>
  <c r="K166" i="17"/>
  <c r="I166" i="17"/>
  <c r="R166" i="17" s="1"/>
  <c r="S166" i="17" s="1"/>
  <c r="G166" i="17"/>
  <c r="M165" i="17"/>
  <c r="K165" i="17"/>
  <c r="R165" i="17" s="1"/>
  <c r="S165" i="17" s="1"/>
  <c r="I165" i="17"/>
  <c r="G165" i="17"/>
  <c r="M164" i="17"/>
  <c r="K164" i="17"/>
  <c r="I164" i="17"/>
  <c r="G164" i="17"/>
  <c r="M163" i="17"/>
  <c r="K163" i="17"/>
  <c r="I163" i="17"/>
  <c r="G163" i="17"/>
  <c r="M162" i="17"/>
  <c r="K162" i="17"/>
  <c r="I162" i="17"/>
  <c r="R162" i="17" s="1"/>
  <c r="S162" i="17" s="1"/>
  <c r="G162" i="17"/>
  <c r="M161" i="17"/>
  <c r="K161" i="17"/>
  <c r="I161" i="17"/>
  <c r="G161" i="17"/>
  <c r="M160" i="17"/>
  <c r="K160" i="17"/>
  <c r="I160" i="17"/>
  <c r="G160" i="17"/>
  <c r="M159" i="17"/>
  <c r="K159" i="17"/>
  <c r="I159" i="17"/>
  <c r="G159" i="17"/>
  <c r="M158" i="17"/>
  <c r="K158" i="17"/>
  <c r="I158" i="17"/>
  <c r="G158" i="17"/>
  <c r="R157" i="17"/>
  <c r="S157" i="17" s="1"/>
  <c r="M157" i="17"/>
  <c r="K157" i="17"/>
  <c r="I157" i="17"/>
  <c r="G157" i="17"/>
  <c r="M156" i="17"/>
  <c r="K156" i="17"/>
  <c r="I156" i="17"/>
  <c r="G156" i="17"/>
  <c r="M155" i="17"/>
  <c r="K155" i="17"/>
  <c r="I155" i="17"/>
  <c r="G155" i="17"/>
  <c r="M154" i="17"/>
  <c r="K154" i="17"/>
  <c r="R154" i="17" s="1"/>
  <c r="S154" i="17" s="1"/>
  <c r="I154" i="17"/>
  <c r="G154" i="17"/>
  <c r="M153" i="17"/>
  <c r="K153" i="17"/>
  <c r="I153" i="17"/>
  <c r="G153" i="17"/>
  <c r="M152" i="17"/>
  <c r="K152" i="17"/>
  <c r="I152" i="17"/>
  <c r="G152" i="17"/>
  <c r="M151" i="17"/>
  <c r="K151" i="17"/>
  <c r="I151" i="17"/>
  <c r="R151" i="17" s="1"/>
  <c r="S151" i="17" s="1"/>
  <c r="G151" i="17"/>
  <c r="M150" i="17"/>
  <c r="K150" i="17"/>
  <c r="I150" i="17"/>
  <c r="G150" i="17"/>
  <c r="M149" i="17"/>
  <c r="K149" i="17"/>
  <c r="I149" i="17"/>
  <c r="G149" i="17"/>
  <c r="M148" i="17"/>
  <c r="K148" i="17"/>
  <c r="I148" i="17"/>
  <c r="G148" i="17"/>
  <c r="M147" i="17"/>
  <c r="K147" i="17"/>
  <c r="I147" i="17"/>
  <c r="R147" i="17" s="1"/>
  <c r="S147" i="17" s="1"/>
  <c r="G147" i="17"/>
  <c r="R146" i="17"/>
  <c r="S146" i="17" s="1"/>
  <c r="M146" i="17"/>
  <c r="K146" i="17"/>
  <c r="I146" i="17"/>
  <c r="G146" i="17"/>
  <c r="M145" i="17"/>
  <c r="K145" i="17"/>
  <c r="I145" i="17"/>
  <c r="R145" i="17" s="1"/>
  <c r="S145" i="17" s="1"/>
  <c r="G145" i="17"/>
  <c r="M144" i="17"/>
  <c r="K144" i="17"/>
  <c r="I144" i="17"/>
  <c r="G144" i="17"/>
  <c r="M143" i="17"/>
  <c r="K143" i="17"/>
  <c r="I143" i="17"/>
  <c r="G143" i="17"/>
  <c r="M142" i="17"/>
  <c r="K142" i="17"/>
  <c r="I142" i="17"/>
  <c r="G142" i="17"/>
  <c r="M141" i="17"/>
  <c r="K141" i="17"/>
  <c r="I141" i="17"/>
  <c r="R141" i="17" s="1"/>
  <c r="S141" i="17" s="1"/>
  <c r="G141" i="17"/>
  <c r="M140" i="17"/>
  <c r="K140" i="17"/>
  <c r="I140" i="17"/>
  <c r="G140" i="17"/>
  <c r="M139" i="17"/>
  <c r="K139" i="17"/>
  <c r="I139" i="17"/>
  <c r="R139" i="17" s="1"/>
  <c r="S139" i="17" s="1"/>
  <c r="G139" i="17"/>
  <c r="M138" i="17"/>
  <c r="K138" i="17"/>
  <c r="I138" i="17"/>
  <c r="G138" i="17"/>
  <c r="M137" i="17"/>
  <c r="K137" i="17"/>
  <c r="I137" i="17"/>
  <c r="G137" i="17"/>
  <c r="O135" i="17"/>
  <c r="E135" i="17"/>
  <c r="R133" i="17"/>
  <c r="S133" i="17" s="1"/>
  <c r="Q132" i="17"/>
  <c r="Q135" i="17" s="1"/>
  <c r="O132" i="17"/>
  <c r="G132" i="17"/>
  <c r="M131" i="17"/>
  <c r="K131" i="17"/>
  <c r="I131" i="17"/>
  <c r="G131" i="17"/>
  <c r="M130" i="17"/>
  <c r="K130" i="17"/>
  <c r="I130" i="17"/>
  <c r="G130" i="17"/>
  <c r="R129" i="17"/>
  <c r="S129" i="17" s="1"/>
  <c r="E127" i="17"/>
  <c r="Q125" i="17"/>
  <c r="O125" i="17"/>
  <c r="G125" i="17"/>
  <c r="Q124" i="17"/>
  <c r="O124" i="17"/>
  <c r="G124" i="17"/>
  <c r="Q123" i="17"/>
  <c r="O123" i="17"/>
  <c r="G123" i="17"/>
  <c r="R122" i="17"/>
  <c r="S122" i="17" s="1"/>
  <c r="Q122" i="17"/>
  <c r="O122" i="17"/>
  <c r="G122" i="17"/>
  <c r="Q121" i="17"/>
  <c r="O121" i="17"/>
  <c r="G121" i="17"/>
  <c r="Q120" i="17"/>
  <c r="O120" i="17"/>
  <c r="G120" i="17"/>
  <c r="Q119" i="17"/>
  <c r="O119" i="17"/>
  <c r="G119" i="17"/>
  <c r="Q118" i="17"/>
  <c r="R118" i="17" s="1"/>
  <c r="S118" i="17" s="1"/>
  <c r="O118" i="17"/>
  <c r="G118" i="17"/>
  <c r="Q117" i="17"/>
  <c r="O117" i="17"/>
  <c r="G117" i="17"/>
  <c r="Q116" i="17"/>
  <c r="O116" i="17"/>
  <c r="G116" i="17"/>
  <c r="Q115" i="17"/>
  <c r="O115" i="17"/>
  <c r="G115" i="17"/>
  <c r="Q114" i="17"/>
  <c r="O114" i="17"/>
  <c r="R114" i="17" s="1"/>
  <c r="S114" i="17" s="1"/>
  <c r="G114" i="17"/>
  <c r="Q113" i="17"/>
  <c r="O113" i="17"/>
  <c r="R113" i="17" s="1"/>
  <c r="S113" i="17" s="1"/>
  <c r="G113" i="17"/>
  <c r="Q112" i="17"/>
  <c r="O112" i="17"/>
  <c r="G112" i="17"/>
  <c r="Q111" i="17"/>
  <c r="O111" i="17"/>
  <c r="G111" i="17"/>
  <c r="R110" i="17"/>
  <c r="S110" i="17" s="1"/>
  <c r="Q110" i="17"/>
  <c r="O110" i="17"/>
  <c r="G110" i="17"/>
  <c r="Q109" i="17"/>
  <c r="O109" i="17"/>
  <c r="G109" i="17"/>
  <c r="Q108" i="17"/>
  <c r="O108" i="17"/>
  <c r="R108" i="17" s="1"/>
  <c r="S108" i="17" s="1"/>
  <c r="G108" i="17"/>
  <c r="Q107" i="17"/>
  <c r="R107" i="17" s="1"/>
  <c r="S107" i="17" s="1"/>
  <c r="O107" i="17"/>
  <c r="G107" i="17"/>
  <c r="Q106" i="17"/>
  <c r="R106" i="17" s="1"/>
  <c r="S106" i="17" s="1"/>
  <c r="O106" i="17"/>
  <c r="G106" i="17"/>
  <c r="Q105" i="17"/>
  <c r="O105" i="17"/>
  <c r="G105" i="17"/>
  <c r="Q104" i="17"/>
  <c r="O104" i="17"/>
  <c r="R104" i="17" s="1"/>
  <c r="S104" i="17" s="1"/>
  <c r="G104" i="17"/>
  <c r="Q103" i="17"/>
  <c r="O103" i="17"/>
  <c r="G103" i="17"/>
  <c r="Q102" i="17"/>
  <c r="O102" i="17"/>
  <c r="G102" i="17"/>
  <c r="Q101" i="17"/>
  <c r="O101" i="17"/>
  <c r="G101" i="17"/>
  <c r="Q100" i="17"/>
  <c r="O100" i="17"/>
  <c r="G100" i="17"/>
  <c r="Q99" i="17"/>
  <c r="O99" i="17"/>
  <c r="G99" i="17"/>
  <c r="Q98" i="17"/>
  <c r="O98" i="17"/>
  <c r="R98" i="17" s="1"/>
  <c r="S98" i="17" s="1"/>
  <c r="G98" i="17"/>
  <c r="Q97" i="17"/>
  <c r="O97" i="17"/>
  <c r="G97" i="17"/>
  <c r="Q96" i="17"/>
  <c r="O96" i="17"/>
  <c r="G96" i="17"/>
  <c r="Q95" i="17"/>
  <c r="O95" i="17"/>
  <c r="G95" i="17"/>
  <c r="Q94" i="17"/>
  <c r="O94" i="17"/>
  <c r="G94" i="17"/>
  <c r="Q93" i="17"/>
  <c r="O93" i="17"/>
  <c r="R93" i="17" s="1"/>
  <c r="S93" i="17" s="1"/>
  <c r="G93" i="17"/>
  <c r="Q92" i="17"/>
  <c r="O92" i="17"/>
  <c r="G92" i="17"/>
  <c r="Q91" i="17"/>
  <c r="O91" i="17"/>
  <c r="G91" i="17"/>
  <c r="Q90" i="17"/>
  <c r="R90" i="17" s="1"/>
  <c r="S90" i="17" s="1"/>
  <c r="O90" i="17"/>
  <c r="G90" i="17"/>
  <c r="Q89" i="17"/>
  <c r="O89" i="17"/>
  <c r="R89" i="17" s="1"/>
  <c r="S89" i="17" s="1"/>
  <c r="G89" i="17"/>
  <c r="Q88" i="17"/>
  <c r="O88" i="17"/>
  <c r="G88" i="17"/>
  <c r="M87" i="17"/>
  <c r="K87" i="17"/>
  <c r="I87" i="17"/>
  <c r="G87" i="17"/>
  <c r="M86" i="17"/>
  <c r="K86" i="17"/>
  <c r="I86" i="17"/>
  <c r="G86" i="17"/>
  <c r="M85" i="17"/>
  <c r="K85" i="17"/>
  <c r="I85" i="17"/>
  <c r="G85" i="17"/>
  <c r="M84" i="17"/>
  <c r="K84" i="17"/>
  <c r="I84" i="17"/>
  <c r="G84" i="17"/>
  <c r="M83" i="17"/>
  <c r="K83" i="17"/>
  <c r="I83" i="17"/>
  <c r="G83" i="17"/>
  <c r="M82" i="17"/>
  <c r="K82" i="17"/>
  <c r="I82" i="17"/>
  <c r="G82" i="17"/>
  <c r="M81" i="17"/>
  <c r="K81" i="17"/>
  <c r="I81" i="17"/>
  <c r="G81" i="17"/>
  <c r="M80" i="17"/>
  <c r="K80" i="17"/>
  <c r="I80" i="17"/>
  <c r="G80" i="17"/>
  <c r="M79" i="17"/>
  <c r="R79" i="17" s="1"/>
  <c r="S79" i="17" s="1"/>
  <c r="K79" i="17"/>
  <c r="I79" i="17"/>
  <c r="G79" i="17"/>
  <c r="M78" i="17"/>
  <c r="K78" i="17"/>
  <c r="I78" i="17"/>
  <c r="G78" i="17"/>
  <c r="M77" i="17"/>
  <c r="K77" i="17"/>
  <c r="I77" i="17"/>
  <c r="G77" i="17"/>
  <c r="Q75" i="17"/>
  <c r="O75" i="17"/>
  <c r="E75" i="17"/>
  <c r="M73" i="17"/>
  <c r="K73" i="17"/>
  <c r="I73" i="17"/>
  <c r="G73" i="17"/>
  <c r="M72" i="17"/>
  <c r="K72" i="17"/>
  <c r="I72" i="17"/>
  <c r="G72" i="17"/>
  <c r="M71" i="17"/>
  <c r="K71" i="17"/>
  <c r="I71" i="17"/>
  <c r="G71" i="17"/>
  <c r="M70" i="17"/>
  <c r="K70" i="17"/>
  <c r="I70" i="17"/>
  <c r="R70" i="17" s="1"/>
  <c r="S70" i="17" s="1"/>
  <c r="G70" i="17"/>
  <c r="M69" i="17"/>
  <c r="K69" i="17"/>
  <c r="I69" i="17"/>
  <c r="G69" i="17"/>
  <c r="M68" i="17"/>
  <c r="K68" i="17"/>
  <c r="I68" i="17"/>
  <c r="R68" i="17" s="1"/>
  <c r="S68" i="17" s="1"/>
  <c r="G68" i="17"/>
  <c r="M67" i="17"/>
  <c r="K67" i="17"/>
  <c r="R67" i="17" s="1"/>
  <c r="S67" i="17" s="1"/>
  <c r="I67" i="17"/>
  <c r="G67" i="17"/>
  <c r="M66" i="17"/>
  <c r="K66" i="17"/>
  <c r="I66" i="17"/>
  <c r="G66" i="17"/>
  <c r="E64" i="17"/>
  <c r="Q62" i="17"/>
  <c r="O62" i="17"/>
  <c r="G62" i="17"/>
  <c r="Q61" i="17"/>
  <c r="O61" i="17"/>
  <c r="R61" i="17" s="1"/>
  <c r="S61" i="17" s="1"/>
  <c r="G61" i="17"/>
  <c r="Q60" i="17"/>
  <c r="O60" i="17"/>
  <c r="G60" i="17"/>
  <c r="Q58" i="17"/>
  <c r="O58" i="17"/>
  <c r="R58" i="17" s="1"/>
  <c r="S58" i="17" s="1"/>
  <c r="G58" i="17"/>
  <c r="M57" i="17"/>
  <c r="K57" i="17"/>
  <c r="I57" i="17"/>
  <c r="G57" i="17"/>
  <c r="Q56" i="17"/>
  <c r="R56" i="17" s="1"/>
  <c r="S56" i="17" s="1"/>
  <c r="O56" i="17"/>
  <c r="G56" i="17"/>
  <c r="Q55" i="17"/>
  <c r="O55" i="17"/>
  <c r="R55" i="17" s="1"/>
  <c r="S55" i="17" s="1"/>
  <c r="G55" i="17"/>
  <c r="M52" i="17"/>
  <c r="K52" i="17"/>
  <c r="I52" i="17"/>
  <c r="G52" i="17"/>
  <c r="M51" i="17"/>
  <c r="K51" i="17"/>
  <c r="I51" i="17"/>
  <c r="G51" i="17"/>
  <c r="M50" i="17"/>
  <c r="K50" i="17"/>
  <c r="I50" i="17"/>
  <c r="G50" i="17"/>
  <c r="M47" i="17"/>
  <c r="K47" i="17"/>
  <c r="I47" i="17"/>
  <c r="R47" i="17" s="1"/>
  <c r="S47" i="17" s="1"/>
  <c r="G47" i="17"/>
  <c r="M46" i="17"/>
  <c r="K46" i="17"/>
  <c r="I46" i="17"/>
  <c r="G46" i="17"/>
  <c r="M44" i="17"/>
  <c r="K44" i="17"/>
  <c r="I44" i="17"/>
  <c r="G44" i="17"/>
  <c r="M43" i="17"/>
  <c r="K43" i="17"/>
  <c r="I43" i="17"/>
  <c r="G43" i="17"/>
  <c r="S41" i="17"/>
  <c r="R41" i="17"/>
  <c r="Q41" i="17"/>
  <c r="O41" i="17"/>
  <c r="M41" i="17"/>
  <c r="K41" i="17"/>
  <c r="I41" i="17"/>
  <c r="G41" i="17"/>
  <c r="E41" i="17"/>
  <c r="Q37" i="17"/>
  <c r="O37" i="17"/>
  <c r="E37" i="17"/>
  <c r="M35" i="17"/>
  <c r="K35" i="17"/>
  <c r="I35" i="17"/>
  <c r="G35" i="17"/>
  <c r="M34" i="17"/>
  <c r="K34" i="17"/>
  <c r="I34" i="17"/>
  <c r="R34" i="17" s="1"/>
  <c r="S34" i="17" s="1"/>
  <c r="G34" i="17"/>
  <c r="R33" i="17"/>
  <c r="S33" i="17" s="1"/>
  <c r="G33" i="17"/>
  <c r="M32" i="17"/>
  <c r="K32" i="17"/>
  <c r="I32" i="17"/>
  <c r="G32" i="17"/>
  <c r="R31" i="17"/>
  <c r="S31" i="17" s="1"/>
  <c r="G31" i="17"/>
  <c r="M30" i="17"/>
  <c r="K30" i="17"/>
  <c r="I30" i="17"/>
  <c r="G30" i="17"/>
  <c r="M29" i="17"/>
  <c r="K29" i="17"/>
  <c r="I29" i="17"/>
  <c r="G29" i="17"/>
  <c r="M28" i="17"/>
  <c r="K28" i="17"/>
  <c r="I28" i="17"/>
  <c r="G28" i="17"/>
  <c r="E26" i="17"/>
  <c r="E431" i="17" s="1"/>
  <c r="E433" i="17" s="1"/>
  <c r="Q24" i="17"/>
  <c r="O24" i="17"/>
  <c r="G24" i="17"/>
  <c r="Q23" i="17"/>
  <c r="O23" i="17"/>
  <c r="G23" i="17"/>
  <c r="Q22" i="17"/>
  <c r="O22" i="17"/>
  <c r="R22" i="17" s="1"/>
  <c r="S22" i="17" s="1"/>
  <c r="G22" i="17"/>
  <c r="Q21" i="17"/>
  <c r="O21" i="17"/>
  <c r="G21" i="17"/>
  <c r="M20" i="17"/>
  <c r="K20" i="17"/>
  <c r="I20" i="17"/>
  <c r="G20" i="17"/>
  <c r="M19" i="17"/>
  <c r="K19" i="17"/>
  <c r="I19" i="17"/>
  <c r="G19" i="17"/>
  <c r="M18" i="17"/>
  <c r="K18" i="17"/>
  <c r="I18" i="17"/>
  <c r="G18" i="17"/>
  <c r="M17" i="17"/>
  <c r="R17" i="17" s="1"/>
  <c r="S17" i="17" s="1"/>
  <c r="K17" i="17"/>
  <c r="I17" i="17"/>
  <c r="G17" i="17"/>
  <c r="M16" i="17"/>
  <c r="K16" i="17"/>
  <c r="I16" i="17"/>
  <c r="G16" i="17"/>
  <c r="R15" i="17"/>
  <c r="S15" i="17" s="1"/>
  <c r="M15" i="17"/>
  <c r="K15" i="17"/>
  <c r="I15" i="17"/>
  <c r="G15" i="17"/>
  <c r="M14" i="17"/>
  <c r="K14" i="17"/>
  <c r="I14" i="17"/>
  <c r="G14" i="17"/>
  <c r="M13" i="17"/>
  <c r="K13" i="17"/>
  <c r="I13" i="17"/>
  <c r="G13" i="17"/>
  <c r="M12" i="17"/>
  <c r="K12" i="17"/>
  <c r="I12" i="17"/>
  <c r="G12" i="17"/>
  <c r="M11" i="17"/>
  <c r="K11" i="17"/>
  <c r="I11" i="17"/>
  <c r="R11" i="17" s="1"/>
  <c r="G11" i="17"/>
  <c r="K170" i="17" l="1"/>
  <c r="R14" i="17"/>
  <c r="S14" i="17" s="1"/>
  <c r="R103" i="17"/>
  <c r="S103" i="17" s="1"/>
  <c r="I135" i="17"/>
  <c r="R143" i="17"/>
  <c r="S143" i="17" s="1"/>
  <c r="R158" i="17"/>
  <c r="S158" i="17" s="1"/>
  <c r="R164" i="17"/>
  <c r="S164" i="17" s="1"/>
  <c r="Q188" i="17"/>
  <c r="M225" i="17"/>
  <c r="G233" i="17"/>
  <c r="K262" i="17"/>
  <c r="R257" i="17"/>
  <c r="S257" i="17" s="1"/>
  <c r="I75" i="17"/>
  <c r="R72" i="17"/>
  <c r="S72" i="17" s="1"/>
  <c r="R96" i="17"/>
  <c r="S96" i="17" s="1"/>
  <c r="R119" i="17"/>
  <c r="S119" i="17" s="1"/>
  <c r="R149" i="17"/>
  <c r="S149" i="17" s="1"/>
  <c r="R155" i="17"/>
  <c r="S155" i="17" s="1"/>
  <c r="R184" i="17"/>
  <c r="S184" i="17" s="1"/>
  <c r="R223" i="17"/>
  <c r="S223" i="17" s="1"/>
  <c r="R243" i="17"/>
  <c r="S243" i="17" s="1"/>
  <c r="R426" i="17"/>
  <c r="R117" i="17"/>
  <c r="S117" i="17" s="1"/>
  <c r="M135" i="17"/>
  <c r="R159" i="17"/>
  <c r="S159" i="17" s="1"/>
  <c r="R161" i="17"/>
  <c r="S161" i="17" s="1"/>
  <c r="R71" i="17"/>
  <c r="S71" i="17" s="1"/>
  <c r="K127" i="17"/>
  <c r="R94" i="17"/>
  <c r="S94" i="17" s="1"/>
  <c r="R99" i="17"/>
  <c r="S99" i="17" s="1"/>
  <c r="R120" i="17"/>
  <c r="S120" i="17" s="1"/>
  <c r="R125" i="17"/>
  <c r="S125" i="17" s="1"/>
  <c r="R142" i="17"/>
  <c r="S142" i="17" s="1"/>
  <c r="R153" i="17"/>
  <c r="S153" i="17" s="1"/>
  <c r="R179" i="17"/>
  <c r="S179" i="17" s="1"/>
  <c r="R182" i="17"/>
  <c r="S182" i="17" s="1"/>
  <c r="R214" i="17"/>
  <c r="S214" i="17" s="1"/>
  <c r="R254" i="17"/>
  <c r="S254" i="17" s="1"/>
  <c r="R95" i="17"/>
  <c r="S95" i="17" s="1"/>
  <c r="R19" i="17"/>
  <c r="S19" i="17" s="1"/>
  <c r="R60" i="17"/>
  <c r="S60" i="17" s="1"/>
  <c r="M170" i="17"/>
  <c r="R150" i="17"/>
  <c r="S150" i="17" s="1"/>
  <c r="Q170" i="17"/>
  <c r="R285" i="17"/>
  <c r="S285" i="17" s="1"/>
  <c r="R287" i="17"/>
  <c r="S287" i="17" s="1"/>
  <c r="M75" i="17"/>
  <c r="R29" i="17"/>
  <c r="S29" i="17" s="1"/>
  <c r="R66" i="17"/>
  <c r="R102" i="17"/>
  <c r="S102" i="17" s="1"/>
  <c r="R123" i="17"/>
  <c r="S123" i="17" s="1"/>
  <c r="K135" i="17"/>
  <c r="R148" i="17"/>
  <c r="S148" i="17" s="1"/>
  <c r="R163" i="17"/>
  <c r="S163" i="17" s="1"/>
  <c r="R180" i="17"/>
  <c r="S180" i="17" s="1"/>
  <c r="R289" i="17"/>
  <c r="S289" i="17" s="1"/>
  <c r="CV14" i="18"/>
  <c r="CV15" i="18"/>
  <c r="R32" i="17"/>
  <c r="S32" i="17" s="1"/>
  <c r="G64" i="17"/>
  <c r="R52" i="17"/>
  <c r="S52" i="17" s="1"/>
  <c r="R78" i="17"/>
  <c r="S78" i="17" s="1"/>
  <c r="R83" i="17"/>
  <c r="S83" i="17" s="1"/>
  <c r="R87" i="17"/>
  <c r="S87" i="17" s="1"/>
  <c r="R92" i="17"/>
  <c r="S92" i="17" s="1"/>
  <c r="R101" i="17"/>
  <c r="S101" i="17" s="1"/>
  <c r="R130" i="17"/>
  <c r="S130" i="17" s="1"/>
  <c r="R144" i="17"/>
  <c r="S144" i="17" s="1"/>
  <c r="R181" i="17"/>
  <c r="S181" i="17" s="1"/>
  <c r="R183" i="17"/>
  <c r="S183" i="17" s="1"/>
  <c r="I225" i="17"/>
  <c r="M247" i="17"/>
  <c r="R258" i="17"/>
  <c r="S258" i="17" s="1"/>
  <c r="R265" i="17"/>
  <c r="S265" i="17" s="1"/>
  <c r="S293" i="17"/>
  <c r="S426" i="17" s="1"/>
  <c r="I37" i="17"/>
  <c r="R44" i="17"/>
  <c r="S44" i="17" s="1"/>
  <c r="R80" i="17"/>
  <c r="S80" i="17" s="1"/>
  <c r="R82" i="17"/>
  <c r="S82" i="17" s="1"/>
  <c r="R137" i="17"/>
  <c r="R156" i="17"/>
  <c r="S156" i="17" s="1"/>
  <c r="R168" i="17"/>
  <c r="S168" i="17" s="1"/>
  <c r="K225" i="17"/>
  <c r="G247" i="17"/>
  <c r="R242" i="17"/>
  <c r="S242" i="17" s="1"/>
  <c r="I262" i="17"/>
  <c r="R268" i="17"/>
  <c r="S268" i="17" s="1"/>
  <c r="R270" i="17"/>
  <c r="S270" i="17" s="1"/>
  <c r="R272" i="17"/>
  <c r="S272" i="17" s="1"/>
  <c r="R275" i="17"/>
  <c r="S275" i="17" s="1"/>
  <c r="R277" i="17"/>
  <c r="S277" i="17" s="1"/>
  <c r="R280" i="17"/>
  <c r="S280" i="17" s="1"/>
  <c r="R13" i="17"/>
  <c r="S13" i="17" s="1"/>
  <c r="O26" i="17"/>
  <c r="R23" i="17"/>
  <c r="S23" i="17" s="1"/>
  <c r="R28" i="17"/>
  <c r="R51" i="17"/>
  <c r="S51" i="17" s="1"/>
  <c r="R57" i="17"/>
  <c r="S57" i="17" s="1"/>
  <c r="G75" i="17"/>
  <c r="R84" i="17"/>
  <c r="S84" i="17" s="1"/>
  <c r="R86" i="17"/>
  <c r="S86" i="17" s="1"/>
  <c r="R97" i="17"/>
  <c r="S97" i="17" s="1"/>
  <c r="R109" i="17"/>
  <c r="S109" i="17" s="1"/>
  <c r="R111" i="17"/>
  <c r="S111" i="17" s="1"/>
  <c r="R116" i="17"/>
  <c r="S116" i="17" s="1"/>
  <c r="R121" i="17"/>
  <c r="S121" i="17" s="1"/>
  <c r="R131" i="17"/>
  <c r="S131" i="17" s="1"/>
  <c r="G225" i="17"/>
  <c r="Q225" i="17"/>
  <c r="R241" i="17"/>
  <c r="S241" i="17" s="1"/>
  <c r="R282" i="17"/>
  <c r="S282" i="17" s="1"/>
  <c r="M37" i="17"/>
  <c r="R73" i="17"/>
  <c r="S73" i="17" s="1"/>
  <c r="K216" i="17"/>
  <c r="Q216" i="17"/>
  <c r="Q26" i="17"/>
  <c r="G127" i="17"/>
  <c r="R12" i="17"/>
  <c r="S12" i="17" s="1"/>
  <c r="R21" i="17"/>
  <c r="S21" i="17" s="1"/>
  <c r="G37" i="17"/>
  <c r="R100" i="17"/>
  <c r="S100" i="17" s="1"/>
  <c r="R105" i="17"/>
  <c r="S105" i="17" s="1"/>
  <c r="R112" i="17"/>
  <c r="S112" i="17" s="1"/>
  <c r="R124" i="17"/>
  <c r="S124" i="17" s="1"/>
  <c r="G135" i="17"/>
  <c r="R138" i="17"/>
  <c r="S138" i="17" s="1"/>
  <c r="R140" i="17"/>
  <c r="S140" i="17" s="1"/>
  <c r="R160" i="17"/>
  <c r="S160" i="17" s="1"/>
  <c r="R167" i="17"/>
  <c r="S167" i="17" s="1"/>
  <c r="R211" i="17"/>
  <c r="S211" i="17" s="1"/>
  <c r="R213" i="17"/>
  <c r="S213" i="17" s="1"/>
  <c r="R255" i="17"/>
  <c r="S255" i="17" s="1"/>
  <c r="R284" i="17"/>
  <c r="S284" i="17" s="1"/>
  <c r="K26" i="17"/>
  <c r="R16" i="17"/>
  <c r="S16" i="17" s="1"/>
  <c r="R35" i="17"/>
  <c r="S35" i="17" s="1"/>
  <c r="R173" i="17"/>
  <c r="S173" i="17" s="1"/>
  <c r="R245" i="17"/>
  <c r="S245" i="17" s="1"/>
  <c r="R253" i="17"/>
  <c r="S253" i="17" s="1"/>
  <c r="S262" i="17" s="1"/>
  <c r="R274" i="17"/>
  <c r="S274" i="17" s="1"/>
  <c r="M26" i="17"/>
  <c r="R18" i="17"/>
  <c r="S18" i="17" s="1"/>
  <c r="R20" i="17"/>
  <c r="S20" i="17" s="1"/>
  <c r="R24" i="17"/>
  <c r="S24" i="17" s="1"/>
  <c r="K64" i="17"/>
  <c r="R50" i="17"/>
  <c r="S50" i="17" s="1"/>
  <c r="R132" i="17"/>
  <c r="S132" i="17" s="1"/>
  <c r="S135" i="17" s="1"/>
  <c r="I170" i="17"/>
  <c r="R152" i="17"/>
  <c r="S152" i="17" s="1"/>
  <c r="R172" i="17"/>
  <c r="R185" i="17"/>
  <c r="S185" i="17" s="1"/>
  <c r="R210" i="17"/>
  <c r="S210" i="17" s="1"/>
  <c r="R212" i="17"/>
  <c r="S212" i="17" s="1"/>
  <c r="R231" i="17"/>
  <c r="S231" i="17" s="1"/>
  <c r="S233" i="17" s="1"/>
  <c r="G262" i="17"/>
  <c r="Q262" i="17"/>
  <c r="R267" i="17"/>
  <c r="S267" i="17" s="1"/>
  <c r="R271" i="17"/>
  <c r="S271" i="17" s="1"/>
  <c r="R276" i="17"/>
  <c r="S276" i="17" s="1"/>
  <c r="CV16" i="18"/>
  <c r="CW16" i="18" s="1"/>
  <c r="CV25" i="18"/>
  <c r="CW25" i="18" s="1"/>
  <c r="CV33" i="18"/>
  <c r="CW33" i="18" s="1"/>
  <c r="CV11" i="18"/>
  <c r="CW11" i="18" s="1"/>
  <c r="AA37" i="18"/>
  <c r="CU37" i="18"/>
  <c r="CV10" i="18"/>
  <c r="CW10" i="18" s="1"/>
  <c r="CV18" i="18"/>
  <c r="CW18" i="18" s="1"/>
  <c r="CV22" i="18"/>
  <c r="CW22" i="18" s="1"/>
  <c r="CV23" i="18"/>
  <c r="CW23" i="18" s="1"/>
  <c r="CV27" i="18"/>
  <c r="CW27" i="18" s="1"/>
  <c r="CM37" i="18"/>
  <c r="CV12" i="18"/>
  <c r="CW12" i="18" s="1"/>
  <c r="CV29" i="18"/>
  <c r="CW29" i="18" s="1"/>
  <c r="CW8" i="18"/>
  <c r="CV9" i="18"/>
  <c r="CW9" i="18" s="1"/>
  <c r="CV17" i="18"/>
  <c r="CW15" i="18"/>
  <c r="CW17" i="18"/>
  <c r="CW14" i="18"/>
  <c r="BL37" i="18"/>
  <c r="G8" i="18"/>
  <c r="AI8" i="18"/>
  <c r="BM8" i="18"/>
  <c r="M37" i="18"/>
  <c r="AO37" i="18"/>
  <c r="BU37" i="18"/>
  <c r="CR37" i="18"/>
  <c r="CT43" i="18" s="1"/>
  <c r="BM35" i="18"/>
  <c r="AP37" i="18"/>
  <c r="AI35" i="18"/>
  <c r="T37" i="18"/>
  <c r="AV37" i="18"/>
  <c r="CD37" i="18"/>
  <c r="G35" i="18"/>
  <c r="BV37" i="18"/>
  <c r="U8" i="18"/>
  <c r="AW8" i="18"/>
  <c r="CE8" i="18"/>
  <c r="U13" i="18"/>
  <c r="AW13" i="18"/>
  <c r="CE13" i="18"/>
  <c r="CV36" i="18"/>
  <c r="CW36" i="18" s="1"/>
  <c r="N37" i="18"/>
  <c r="BC37" i="18"/>
  <c r="CV13" i="18"/>
  <c r="F37" i="18"/>
  <c r="CT37" i="18"/>
  <c r="AB8" i="18"/>
  <c r="BD8" i="18"/>
  <c r="CN8" i="18"/>
  <c r="AB13" i="18"/>
  <c r="CN13" i="18"/>
  <c r="CW13" i="18"/>
  <c r="CV21" i="18"/>
  <c r="CW21" i="18" s="1"/>
  <c r="CV24" i="18"/>
  <c r="CW24" i="18" s="1"/>
  <c r="CV26" i="18"/>
  <c r="CW26" i="18" s="1"/>
  <c r="CV28" i="18"/>
  <c r="CW28" i="18" s="1"/>
  <c r="CV30" i="18"/>
  <c r="CW30" i="18" s="1"/>
  <c r="CV32" i="18"/>
  <c r="CW32" i="18" s="1"/>
  <c r="CV34" i="18"/>
  <c r="CW34" i="18" s="1"/>
  <c r="AW35" i="18"/>
  <c r="CP37" i="18"/>
  <c r="CU40" i="18" s="1"/>
  <c r="CV20" i="18"/>
  <c r="CW20" i="18" s="1"/>
  <c r="AH37" i="18"/>
  <c r="CS37" i="18"/>
  <c r="CT44" i="18" s="1"/>
  <c r="CQ37" i="18"/>
  <c r="CT42" i="18" s="1"/>
  <c r="G13" i="18"/>
  <c r="AI13" i="18"/>
  <c r="CV19" i="18"/>
  <c r="CW19" i="18" s="1"/>
  <c r="CV35" i="18"/>
  <c r="CW35" i="18"/>
  <c r="S28" i="17"/>
  <c r="I64" i="17"/>
  <c r="R43" i="17"/>
  <c r="S11" i="17"/>
  <c r="S26" i="17" s="1"/>
  <c r="K37" i="17"/>
  <c r="G170" i="17"/>
  <c r="M64" i="17"/>
  <c r="R46" i="17"/>
  <c r="S46" i="17" s="1"/>
  <c r="Q64" i="17"/>
  <c r="O64" i="17"/>
  <c r="R69" i="17"/>
  <c r="S69" i="17" s="1"/>
  <c r="R115" i="17"/>
  <c r="S115" i="17" s="1"/>
  <c r="O188" i="17"/>
  <c r="O225" i="17"/>
  <c r="R222" i="17"/>
  <c r="S222" i="17" s="1"/>
  <c r="R239" i="17"/>
  <c r="I247" i="17"/>
  <c r="R283" i="17"/>
  <c r="S283" i="17" s="1"/>
  <c r="I291" i="17"/>
  <c r="G26" i="17"/>
  <c r="G431" i="17" s="1"/>
  <c r="Q127" i="17"/>
  <c r="G291" i="17"/>
  <c r="O127" i="17"/>
  <c r="R88" i="17"/>
  <c r="S88" i="17" s="1"/>
  <c r="I26" i="17"/>
  <c r="R81" i="17"/>
  <c r="S81" i="17" s="1"/>
  <c r="R177" i="17"/>
  <c r="I188" i="17"/>
  <c r="R240" i="17"/>
  <c r="S240" i="17" s="1"/>
  <c r="R264" i="17"/>
  <c r="K75" i="17"/>
  <c r="I127" i="17"/>
  <c r="S137" i="17"/>
  <c r="R30" i="17"/>
  <c r="S30" i="17" s="1"/>
  <c r="R62" i="17"/>
  <c r="S62" i="17" s="1"/>
  <c r="S66" i="17"/>
  <c r="S75" i="17" s="1"/>
  <c r="M127" i="17"/>
  <c r="R85" i="17"/>
  <c r="S85" i="17" s="1"/>
  <c r="R91" i="17"/>
  <c r="S91" i="17" s="1"/>
  <c r="I216" i="17"/>
  <c r="R244" i="17"/>
  <c r="S244" i="17" s="1"/>
  <c r="K291" i="17"/>
  <c r="R269" i="17"/>
  <c r="S269" i="17" s="1"/>
  <c r="R286" i="17"/>
  <c r="S286" i="17" s="1"/>
  <c r="M291" i="17"/>
  <c r="R278" i="17"/>
  <c r="S278" i="17" s="1"/>
  <c r="R77" i="17"/>
  <c r="R209" i="17"/>
  <c r="O262" i="17"/>
  <c r="R219" i="17"/>
  <c r="R262" i="17"/>
  <c r="R221" i="17"/>
  <c r="S221" i="17" s="1"/>
  <c r="S170" i="17" l="1"/>
  <c r="O431" i="17"/>
  <c r="M431" i="17"/>
  <c r="CU41" i="18"/>
  <c r="CU45" i="18" s="1"/>
  <c r="R170" i="17"/>
  <c r="R233" i="17"/>
  <c r="Q431" i="17"/>
  <c r="K431" i="17"/>
  <c r="R175" i="17"/>
  <c r="S172" i="17"/>
  <c r="S175" i="17" s="1"/>
  <c r="R135" i="17"/>
  <c r="R75" i="17"/>
  <c r="R26" i="17"/>
  <c r="CV37" i="18"/>
  <c r="CW37" i="18"/>
  <c r="BM37" i="18"/>
  <c r="G37" i="18"/>
  <c r="AB37" i="18"/>
  <c r="AI37" i="18"/>
  <c r="U37" i="18"/>
  <c r="CN37" i="18"/>
  <c r="CE37" i="18"/>
  <c r="BD37" i="18"/>
  <c r="AW37" i="18"/>
  <c r="R64" i="17"/>
  <c r="S43" i="17"/>
  <c r="S64" i="17" s="1"/>
  <c r="I431" i="17"/>
  <c r="R291" i="17"/>
  <c r="S264" i="17"/>
  <c r="S291" i="17" s="1"/>
  <c r="R247" i="17"/>
  <c r="S239" i="17"/>
  <c r="S247" i="17" s="1"/>
  <c r="S219" i="17"/>
  <c r="S225" i="17" s="1"/>
  <c r="R225" i="17"/>
  <c r="R216" i="17"/>
  <c r="S209" i="17"/>
  <c r="S216" i="17" s="1"/>
  <c r="S37" i="17"/>
  <c r="R127" i="17"/>
  <c r="S77" i="17"/>
  <c r="S127" i="17" s="1"/>
  <c r="R188" i="17"/>
  <c r="S177" i="17"/>
  <c r="S188" i="17" s="1"/>
  <c r="R37" i="17"/>
  <c r="R431" i="17" l="1"/>
  <c r="R433" i="17" s="1"/>
  <c r="S431" i="17"/>
  <c r="S433" i="17" s="1"/>
</calcChain>
</file>

<file path=xl/comments1.xml><?xml version="1.0" encoding="utf-8"?>
<comments xmlns="http://schemas.openxmlformats.org/spreadsheetml/2006/main">
  <authors>
    <author>Windows User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เก็บข้อมูลจากบัญชี
1) 41100111010006
2) 41100111010009
3) 41100111010022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บัญชี 41100111010006</t>
        </r>
      </text>
    </comment>
    <comment ref="S4" authorId="0" shapeId="0">
      <text>
        <r>
          <rPr>
            <b/>
            <sz val="14"/>
            <color indexed="81"/>
            <rFont val="Angsana New"/>
            <family val="1"/>
          </rPr>
          <t>Windows User:</t>
        </r>
        <r>
          <rPr>
            <sz val="14"/>
            <color indexed="81"/>
            <rFont val="Angsana New"/>
            <family val="1"/>
          </rPr>
          <t xml:space="preserve">
บัญชี 41100111010009</t>
        </r>
      </text>
    </comment>
  </commentList>
</comments>
</file>

<file path=xl/sharedStrings.xml><?xml version="1.0" encoding="utf-8"?>
<sst xmlns="http://schemas.openxmlformats.org/spreadsheetml/2006/main" count="1662" uniqueCount="954">
  <si>
    <t xml:space="preserve"> มหาวิทยาลัยทักษิณ</t>
  </si>
  <si>
    <t>ฝ่ายวิชาการ</t>
  </si>
  <si>
    <t>สำนักหอสมุด (สงขลา)</t>
  </si>
  <si>
    <t>สำนักคอมพิวเตอร์ (สงขลา)</t>
  </si>
  <si>
    <t>สถาบันทักษิณคดีศึกษา</t>
  </si>
  <si>
    <t>สถาบันวิจัยและพัฒนา</t>
  </si>
  <si>
    <t>สำนักคอมพิวเตอร์ (พัทลุง)</t>
  </si>
  <si>
    <t>วิทยาลัยการจัดการเพื่อการพัฒนา</t>
  </si>
  <si>
    <t>สถาบันปฏิบัติการชุมชนเพื่อการศึกษาแบบบูรณาการ</t>
  </si>
  <si>
    <t>รวมรายรับ</t>
  </si>
  <si>
    <t>มหาวิทยาลัยทักษิณ</t>
  </si>
  <si>
    <t>วันเดือนปี</t>
  </si>
  <si>
    <t>เลขที่ใบสำคัญทั่วไป</t>
  </si>
  <si>
    <t>รายการ</t>
  </si>
  <si>
    <t>รายรับ (100%)</t>
  </si>
  <si>
    <t>ค่าธรรมเนียมบริการวิชาการ</t>
  </si>
  <si>
    <t>คณะศึกษาศาสตร์</t>
  </si>
  <si>
    <t>คณะนิติศาสตร์</t>
  </si>
  <si>
    <t>-</t>
  </si>
  <si>
    <t>คณะศิลปกรรมศาสตร์</t>
  </si>
  <si>
    <t>คณะมนุษยศาสตร์และสังคมศาสตร์</t>
  </si>
  <si>
    <t>คณะเศรษฐศาสตร์และบริหารธุรกิจ</t>
  </si>
  <si>
    <t>บัณฑิตวิทยาลัย</t>
  </si>
  <si>
    <t>ฝ่ายประกันคุณภาพการศึกษา</t>
  </si>
  <si>
    <t>สำนักหอสมุด (พัทลุง)</t>
  </si>
  <si>
    <t>คณะวิทยาการสุขภาพและการกีฬา</t>
  </si>
  <si>
    <t>คณะเทคโนโลยีและการพัฒนาชุมชน</t>
  </si>
  <si>
    <t>คณะวิทยาศาสตร์</t>
  </si>
  <si>
    <t>รวมทั้งสิ้น</t>
  </si>
  <si>
    <t>วิทยาลัยนานาชาติ</t>
  </si>
  <si>
    <t>*</t>
  </si>
  <si>
    <t>รายได้โครงการบริการวิชาการ</t>
  </si>
  <si>
    <t>รายรับสุทธิ</t>
  </si>
  <si>
    <t>(1)</t>
  </si>
  <si>
    <t>(2)</t>
  </si>
  <si>
    <t>(3)</t>
  </si>
  <si>
    <t>(4)</t>
  </si>
  <si>
    <t>(5)</t>
  </si>
  <si>
    <t>(6)</t>
  </si>
  <si>
    <t>รวม-คณะนิติศาสตร์</t>
  </si>
  <si>
    <t>รวม-คณะมนุษยศาสตร์และสังคมศาสตร์</t>
  </si>
  <si>
    <t>รวม-คณะวิทยาการสุขภาพและการกีฬา</t>
  </si>
  <si>
    <t>รวม-คณะวิทยาศาสตร์</t>
  </si>
  <si>
    <t>รวม-คณะเทคโนโลยีและการพัฒนาชุมชน</t>
  </si>
  <si>
    <t>รวม-คณะศึกษาศาสตร์</t>
  </si>
  <si>
    <t>รวม-คณะเศรษฐศาสตร์และบริหารธุรกิจ</t>
  </si>
  <si>
    <t>รวม-คณะศิลปกรรมศาสตร์</t>
  </si>
  <si>
    <t>คณะวิศวกรรมศาสตร์</t>
  </si>
  <si>
    <t>รวม-คณะวิศวกรรมศาสตร์</t>
  </si>
  <si>
    <t>รวม-ฝ่ายวิชาการ</t>
  </si>
  <si>
    <t>รวม-วิทยาลัยการจัดการเพื่อการพัฒนา</t>
  </si>
  <si>
    <t>รวม-สำนักหอสมุด (พัทลุง)</t>
  </si>
  <si>
    <t>รวม-สำนักหอสมุด (สงขลา)</t>
  </si>
  <si>
    <t>รวม-สำนักคอมพิวเตอร์ (พัทลุง)</t>
  </si>
  <si>
    <t>รวม-สำนักคอมพิวเตอร์ (สงขลา)</t>
  </si>
  <si>
    <t>รวม-สถาบันวิจัยและพัฒนา</t>
  </si>
  <si>
    <t>รวม-สถาบันทักษิณคดีศึกษา</t>
  </si>
  <si>
    <t>รวม-วิทยาลัยนานาชาติ</t>
  </si>
  <si>
    <t>รวม-บัณฑิตวิทยาลัย</t>
  </si>
  <si>
    <t>รายรับ(100%)</t>
  </si>
  <si>
    <t>1. คณะศึกษาศาสตร์</t>
  </si>
  <si>
    <t>2. คณะนิติศาสตร์</t>
  </si>
  <si>
    <t>3. คณะศิลปกรรมศาสตร์</t>
  </si>
  <si>
    <t>4. คณะมนุษยศาสตร์และสังคมศาสตร์</t>
  </si>
  <si>
    <t>5. คณะเศรษฐศาสตร์และบริหารธุรกิจ</t>
  </si>
  <si>
    <t>6. คณะวิทยาการสุขภาพและการกีฬา</t>
  </si>
  <si>
    <t>7. คณะเทคโนโลยีและการพัฒนาชุมชน</t>
  </si>
  <si>
    <t>8. คณะวิทยาศาสตร์</t>
  </si>
  <si>
    <t>9. คณะวิศวกรรมศาสตร์</t>
  </si>
  <si>
    <t>10. คณะอุตสาหกรรมเกษตรและชีวภาพ</t>
  </si>
  <si>
    <t>11. ฝ่ายบริหารกลางและทรัพยากรบุคคล</t>
  </si>
  <si>
    <t>12. ฝ่ายวิชาการ</t>
  </si>
  <si>
    <t>13. ฝ่ายบริหารวิทยาเขตสงขลา</t>
  </si>
  <si>
    <t>14. ฝ่ายกิจการนิสิตวิทยาเขตพัทลุง</t>
  </si>
  <si>
    <t xml:space="preserve">15. ฝ่ายบริหารวิทยาเขตพัทลุง </t>
  </si>
  <si>
    <t>16. ฝ่ายประกันคุณภาพการศึกษา</t>
  </si>
  <si>
    <t>17. สำนักหอสมุด (สงขลา)</t>
  </si>
  <si>
    <t>18. สำนักหอสมุด (พัทลุง)</t>
  </si>
  <si>
    <t>19. สำนักคอมพิวเตอร์ (สงขลา)</t>
  </si>
  <si>
    <t>20. สำนักคอมพิวเตอร์ (พัทลุง)</t>
  </si>
  <si>
    <t>21. บัณฑิตวิทยาลัย</t>
  </si>
  <si>
    <t>22. วิทยาลัยนานาชาติ</t>
  </si>
  <si>
    <t>รายรับสุทธิ*</t>
  </si>
  <si>
    <t>คณะอุตสาหกรรมเกษตรและชีวภาพ</t>
  </si>
  <si>
    <t>รวม-คณะอุตสาหกรรมเกษตรและชีวภาพ</t>
  </si>
  <si>
    <t>ฝ่ายบริหารกลางและทรัพยากรบุคคล</t>
  </si>
  <si>
    <t>รวม-ฝ่ายบริหารกลางและทรัพยากรบุคคล</t>
  </si>
  <si>
    <t>รวม-สถาบันปฏิบัติการชุมชนเพื่อการศึกษาแบบบูรณาการ</t>
  </si>
  <si>
    <t>(7)</t>
  </si>
  <si>
    <t>รวม-ฝ่ายประกันคุณภาพการศึกษา</t>
  </si>
  <si>
    <t>สำนักส่งเสริมการบริการวิชาการและภูมิปัญญาชุมชน มหาวิทยาลัยทักษิณ</t>
  </si>
  <si>
    <t>รวม-สำนักส่งเสริมการบริการวิชาการและภูมิปัญญาชุมชน มหาวิทยาลัยทักษิณ</t>
  </si>
  <si>
    <t>หมายเหตุ  :</t>
  </si>
  <si>
    <t>รวมค่าธรรมเนียมบริการวิชาการ</t>
  </si>
  <si>
    <t>หลังหักค่าธรรมเนียมบริการวิชาการ</t>
  </si>
  <si>
    <t>เข้ามหาวิทยาลัย</t>
  </si>
  <si>
    <t>เข้ากองทุนบริการวิชาการและนวัตกรรม</t>
  </si>
  <si>
    <t>ส่วนงาน / หน่วยงาน</t>
  </si>
  <si>
    <t>23. สถาบันทักษิณคดีศึกษา</t>
  </si>
  <si>
    <t>24. สถาบันวิจัยและพัฒนา</t>
  </si>
  <si>
    <t>25. สถาบันปฏิบัติการชุมชนเพื่อการศึกษาแบบบูรณาการ</t>
  </si>
  <si>
    <t>26. สำนักส่งเสริมการบริการวิชาการและภูมิปัญญาชุมชน มหาวิทยาลัยทักษิณ</t>
  </si>
  <si>
    <t>รายละเอียดรายได้โครงการบริการวิชาการ</t>
  </si>
  <si>
    <t xml:space="preserve">           เงินสะสมของส่วนงาน ตามระเบียบมหาวิทยาลัยทักษิณ ว่าด้วย การให้บริการวิชาการ พ.ศ. 2563 หมวดที่ 3 เกณฑ์ค่าใช้จ่าย ข้อ 13.1 เงินรายได้อื่นของส่วนงานหรือหน่วยงานเพื่อใช้เป็นเงินสะสมของส่วนงานหรือหน่วยงานไม่ต่ำกว่าร้อยละ 3 ของรายรับ และข้อ 13.2 เงินรายได้อื่นของส่วนงานหรือ</t>
  </si>
  <si>
    <t xml:space="preserve">หน่วยงานเพื่อใช้เป็นเงินสะสมของส่วนงานหรือหน่วยงาน ไม่ต่ำกว่า ร้อยละ 1.5 ของรายรับ  (โดยจะเริ่มปฏิบัติตามแนวปฏิบัติการบริหารเงินรายได้ส่วนงาน  เริ่ม 1 มิถุนายน 2564  ตามหนังสือ อว8202.06/1924 ลว.01/06/2564 ปรับปรุงมิติขารับจากการจัดสรรเงินค่าธรรมเนียมบริการวิชาการเข้าเงินสะสมของส่วนงาน </t>
  </si>
  <si>
    <t>จากมิติเงินรายได้สะสมของส่วนงานเป็นกระทบรับในมิติรายได้ส่วนงาน)</t>
  </si>
  <si>
    <t>ยอดยกไป 3 รหัสบัญชีรวมกันหักด้วยรายการกลับบัญชีต้นปีและรายการปรับปรุง</t>
  </si>
  <si>
    <t>28. วิทยาลัยการจัดการเพื่อการพัฒนา</t>
  </si>
  <si>
    <t>งานวิเทศสัมพันธ์</t>
  </si>
  <si>
    <t>รวม-งานวิเทศสัมพันธ์</t>
  </si>
  <si>
    <t>29. โรงเรียนสาธิตมหาวิทยาลัยทักษิณ</t>
  </si>
  <si>
    <t>โรงเรียนสาธิตมหาวิทยาลัยทักษิณ</t>
  </si>
  <si>
    <t>รวม-โรงเรียนสาธิตมหาวิทยาลัยทักษิณ</t>
  </si>
  <si>
    <t>04/10/2565</t>
  </si>
  <si>
    <t>RV00020900066100006</t>
  </si>
  <si>
    <t>รับเงินโอนจากบัญชีเงินฝากออมทรัพย์ ธ.กรุงไทย เลขที่บัญชี 981-2-81043-9 ในวันที่ 27/09/65 (ปรับลดรายได้รอการรับรู้ RV00020900065090692) จากโรงเรียนดรุณศาสน์วิทยา จังหวัดปัตตานี สำหรับเงินจัดค่ายเทคนิคปฏิบัติการเบื้องต้นทางด้านวิทยาศาสตร์ สำหรับนักเรียนโครงการเสริมสร้างศักยภาพด้านวิทยาศาสตร์ คณิตศาสตร์ (หักค่าธรรมเนียมบริการวิชาการร้อยละ16ของคณะวิทยาศาสตร์) ตามใบเสร็จ เล่มที่ 1128 เลขที่ 5-7</t>
  </si>
  <si>
    <t>05/10/2565</t>
  </si>
  <si>
    <t>RV00020900066100010</t>
  </si>
  <si>
    <t>รับเงินโอนจากบัญชีเงินฝากออมทรัพย์ ธ.กรุงไทย เลขที่บัญชี 981-2-81043-9 ระหว่างวันที่ 04/10/2565 จากโรงเรียนอัครศาสน์วิทยา (มูลนิธิ) จ.นราธิวาส สำหรับงานบริการวิชาการค่ายวิทยาศาสตร์และวิชาการสำหรับนักเรียนกลุ่ม PETCH-P ระดับชั้น ม.4 (หักบริการวิชาการร้อยละ 16ของรายรับคณะวิทย์) ตามใบเสร็จ เล่มที่ 1128 เลขที่ 8</t>
  </si>
  <si>
    <t>27/10/2565</t>
  </si>
  <si>
    <t>RV00020900066100113</t>
  </si>
  <si>
    <t>รับเงินโอนจากบัญชีเงินฝากออมทรัพย์ ธ.กรุงไทย เลขที่บัญชี 981-2-81043-9 ในวันที่ 18/10/65 จากโรงเรียนควนขนุน จังหวัดพัทลุง สำหรับเงินจัดค่ายฝึกปฏิบัติการเบื้องต้นทางด้านวิทยาศาสตร์ สำหรับนักเรียนห้องเรียนพิเศษ ระดับมัธยมศึกษาตอนต้น ชั้นปีที่ 1-3 (หักบริการวิชาการร้อยละ16จากรับคณะวิทยาศาสตร์) ตามใบเสร็จ PR2-2566:1/50</t>
  </si>
  <si>
    <t>28/10/2565</t>
  </si>
  <si>
    <t>RV00020900066100127</t>
  </si>
  <si>
    <t>รับเงินโอนจากบัญชีเงินฝากออมทรัพย์ ธ.กรุงไทย เลขที่บัญชี 981-2-81043-9 ในวันที่ 25/10/65 จากโรงเรียนพัทลุง จังหวัดพัทลุง สำหรับเงินจัดค่ายกิจกรรมส่งเสริมความเป็นเลิศด้านวิทยาศาสตร์ สำหรับนักเรียนโครงการห้องเรียนพิเศษเตรียมทหาร ระดับมัธยมศึกษาปีที่ 1-2 (หักบริการวิชาการร้อยละ16จากรับคณะวิทยาศาสตร์) ตามใบเสร็จ PR2-2566:2/6</t>
  </si>
  <si>
    <t>19/10/2565</t>
  </si>
  <si>
    <t>RV00300000566100241</t>
  </si>
  <si>
    <t>ตัดรด.รอการรับรู้ ธ.ไทยพาณิชย์609-3,5(4000x5)6(4000x3)7(4000x2)8(4000)10(4000)11(4000)12(4000x2)13(4000x3)14(4000x27)15(4000x16)18(4000)19(4000x2)28(4000x2)ก.ย.65 รับเงินใบนำส่ง5/66 รายได้โครงการฯ คณะศึกษาฯ โครงการพัฒนาข้าราชการครูและบุคลากรทางการศึกษาก่อนแต่งตั้งให้มีและเลื่อนวิทยาฐานะให้สูงขึ้นฯ ค่าธ.6%15,840,กองทุน4%10,560,โอน253,440,สะสม2%5,280,เบิก248,160จาก264,000จากข้าราชการครูและบุคลากรทางการศึกษา อว8205.01/0441ลว23มิ.ย.64</t>
  </si>
  <si>
    <t>31/10/2565</t>
  </si>
  <si>
    <t>RV00020900066100159</t>
  </si>
  <si>
    <t>รับเงินโอนจากบัญชีเงินฝากออมทรัพย์ ธ.กรุงไทย เลขที่ 981-2-81043-9 ในวันที่ 21/10/65 จากสถาบันวิจัยและพัฒนา สำหรับเงินค่าลงทะเบียน-การประชุมวิชาการพืชสวนแห่งชาติ ครั้งที่ 19 ภายใต้หัวข้อ พืชสวนสมัยใหม่ เทคโนโลยีและนวัตกรรม (หักบริการวิชาการร้อยละ 6 ของรายรับสถาบันวิจัยฯ) ตามใบเสร็จ PL2-2566:1/1</t>
  </si>
  <si>
    <t>20/10/2565</t>
  </si>
  <si>
    <t>RV00300000566100243</t>
  </si>
  <si>
    <t>รับเงินโอน ธ.ไทยพาณิชย์201-9,12ต.ค.65 รับเงินใบนำส่ง6/66 รายได้โครงการ วิทยาลัยการจัดการฯ  โครงการพัฒนาข้าราชการครูและบุคลากรทางการศึกษาตามหลักเกณฑ์และวิธีการประเมินตำแหน่ง การเลื่อนวิทยะฐานะฯตามข้อตกลงในการพัฒนางาน:PAตำแหน่งครู  ,โอน113,100 ,UM</t>
  </si>
  <si>
    <t>RV00300000566100026</t>
  </si>
  <si>
    <t>รับเงินโอนธ.ไทยพาณิชย์609-3,4ต.ค.65 รับเงินใบนำส่ง2/66 รายได้โครงการฯ วิเทศสัมพันธ์-สข ค่าลทบ.โครงการ English for Daily life จากนร.รร.เบญจมฯปัตตานี  ค่าธ.16%11,200 กองทุน5%3,500,โอนกำไร66,500,สะสม3%2,100,สสช.8%5,600,เบิก58,800จาก70,000 ตามอว8202.04/076 ลว.30ก.ย.65,โอน70,000</t>
  </si>
  <si>
    <t>RV00300000566100240</t>
  </si>
  <si>
    <t>รับเงินโอนธ.ไทยพาณิชย์609-3,7ต.ค.65  รับเงินใบนำส่ง4/66 รายได้โครงการ วิเทศสัมพันธ์-สงขลา โครงการภาษาจีนเพื่อการสื่อสารเบื้องต้น จากบ.แปซิฟิคแปรรูปสัตว์น้ำ ค่าธ.6%2,160กองทุน2%720,โอนกำไร35,280,รายได้สะสม1.5%540สำนักส่งเสริมฯ2.5%900เบิก33,840จาก36,000,โอน36,000 ตามอว8202.04/081 ลว5ต.ค.65</t>
  </si>
  <si>
    <t>RV00300000566100357</t>
  </si>
  <si>
    <t>รับเงินโอน ธ.ไทยพาณิชย์609-3,7(800)20(800)21(800x2)24(800)25(1600+800)ต.ค.65 รับเงินโอนธ.ไทยพาณิชย์609-3,16(3200)20(800)21(800)มิ.ย.65  รับเงินใบนำส่ง14/66 รายได้โครงการ วิเทศสัมพันธ์-สงขลา  โครงการบริการแปลเอกสาร จากนิสิต บุคลากรม.ทักษิณ และผู้สนใจทั่วไป ค่าธ.6%ก384องทุน2%128,โอนกำไร6,272,รายได้สะสม1.5%96สำนักส่งเสริมฯ2.5%160เบิก6,016จาก6,400</t>
  </si>
  <si>
    <t>ประจำเดือนตุลาคม 2565</t>
  </si>
  <si>
    <t>ประจำปีงบประมาณ พ.ศ. 2566  ตั้งแต่วันที่   1 ตุลาคม 2565 - 30 กันยายน 2566</t>
  </si>
  <si>
    <t>ประจำเดือนพฤศจิกายน 2565</t>
  </si>
  <si>
    <t>ประจำเดือนธันวาคม 2565</t>
  </si>
  <si>
    <t>ประจำเดือนมกราคม 2566</t>
  </si>
  <si>
    <t>ประจำเดือนกุมภาพันธ์ 2566</t>
  </si>
  <si>
    <t>ประจำเดือนมีนาคม 2566</t>
  </si>
  <si>
    <t>ประจำเดือนเมษายน 2566</t>
  </si>
  <si>
    <t>ประจำเดือนพฤษภาคม 2566</t>
  </si>
  <si>
    <t>ประจำเดือนมิถุนายน 2566</t>
  </si>
  <si>
    <t>ประจำเดือนกรกฎาคม 2566</t>
  </si>
  <si>
    <t>ประจำเดือนสิงหาคม 2566</t>
  </si>
  <si>
    <t>ประจำเดือนกันยายน 2566</t>
  </si>
  <si>
    <t>รวมทั้งปีงบประมาณ 2566 (1 ตุลาคม 2565 - 30 กันยายน 2566)</t>
  </si>
  <si>
    <t>27. งานวิเทศสัมพันธ์</t>
  </si>
  <si>
    <t>07/11/2565</t>
  </si>
  <si>
    <t>RV00300000566110065</t>
  </si>
  <si>
    <t>ตัดรด.รอการรับรู้ รับเงินโอน ธ.กรุงไทย359-3,26ต.ค65(376,190),รับเงินโอน ธ.กรุงไทย359-3,7พ.ย.65(10)   รายได้โครงการ คณะศึกษาฯ ค่าตอบแทนการตรวจและค่าใช้จ่ายในการดำเนินการประเมินผลงานข้าราชการ/พนักงานครูและบุคลากรทางการศึกษาท้องถิ่นเพื่อเลื่อนวิทยาฐานะให้สูงขึ้นระดับชำนาญการหรือเชี่ยวชาญ รอบเดือนเม.ย.65 จากสำนักงาน ก.จ. ก.ท. และ ก.อบต. ค่าธ.6%22,572กองทุน2%7,524,โอนกำไร368,676,รายได้สะสม1.5%5,643สำนักส่งเสริมฯ2.5%9,405เบิก353,628จาก376,200</t>
  </si>
  <si>
    <t>10/11/2565</t>
  </si>
  <si>
    <t>RV00300000566110306</t>
  </si>
  <si>
    <t>รับเงินโอน SCB609-3,4(4000x2)พ.ย.65เงิน8,000 ,ตัดรด.รอการรับรู้ รับเงินโอนSCB609-3,10(4000)21(4000x2)26(4000x2)27(4000x7)28(4000)30(4000x2)31(4000x6)ต.ค.65เงิน84,000 รับเงินใบนำส่งSR66110001/66 รายได้โครงการ คณะศึกษาฯ ค่าลทบ.โครงการพัฒนาข้าราชการครูและบุคลากรทางการศึกษาก่อนแต่งตั้งให้มีการเลื่อนเป็นวิทยฐานะฯผอ.รองผอ.ชำนาญการพิเศษ และครูชำนาญการพิเศษ ค่าธ.6%5,520กองทุน2%1,840,โอนกำไร90,160,รายได้สะสม1.5%1,380สำนักส่งเสริมฯ2.5%2,300เบิก86,480จาก92,000</t>
  </si>
  <si>
    <t>RV00300000566110307</t>
  </si>
  <si>
    <t>ตัดรด.รอการรับรู้ รับเงินโอน ธ.ไทยพาณิชย์609-3,6(4000x11)7(4000x17)8(4000x10)9(4000x2)17(4000x2)ต.ค.65เงิน168,000 รับเงินใบนำส่งSR66110003/66 รายได้โครงการ คณะศึกษาฯ ค่าลทบ.โครงการพัฒนาข้าราชการครูและบุคลากรทางการศึกษาก่อนแต่งตั้งให้มีการเลื่อนเป็นวิทยฐานะฯผอ.รองผอ.ชำนาญการพิเศษ และครูชำนาญการพิเศษ ค่าธ.6%10,080กองทุน2%3,360,โอนกำไร164,640,รายได้สะสม1.5%2,520สำนักส่งเสริมฯ2.5%4,200เบิกจาก168,000</t>
  </si>
  <si>
    <t>19/12/2565</t>
  </si>
  <si>
    <t>RV00300000566120351</t>
  </si>
  <si>
    <t>รับเงินโอนธ.ไทยพาณิชย์5949-4,15ธ.ค.65 รับเงินใบนำส่ง66/66รายได้โครงการ คณะศึกษาฯ ค่าลทบ.โครงการแข่งขันทักษะทางวิชาการและประชาสัมพันธ์หลักสูตรคณะศึกษาศาตร์  ค่าธ.16%1,920 กองทุน5%600,โอนกำไร11,400,สะสม3%360,สสช.8%960,เบิก10,080จาก12,000 ตามอว.8205.01/ ลว.16ก.ย.65,โอน12,000</t>
  </si>
  <si>
    <t>31/01/2566</t>
  </si>
  <si>
    <t>RV00300000566010534</t>
  </si>
  <si>
    <t>ตัดรด.รอการรับรู้ ธ.ไทยพาณิชย์5949-4,9(3000)15(2500)พ.ย.65  ,19(3000)25(3000)ธ.ค.65  รายได้เงินบริการวิชาการ คณะศึกษาฯ ค่าลงตีพิมพ์ผลงานทางวิชาการในวารสารศึกษาศาสตร์ มหาวิทยาลัยทักษิณ จากบุคคลทั่วไป ค่าธ.16%1,840 กองทุน5%575,โอนกำไร10,925,สะสม3%345,สสช.8%920,เบิก9,660จาก11,500</t>
  </si>
  <si>
    <t>RV00300000566110014</t>
  </si>
  <si>
    <t>รับเงินโอนธ.ไทยพาณิชย์ กระแสรายวัน044-1,3พ.ย.65   รายได้โครงการ นิติฯ สัญญาจ้างที่ปรึกษาเพื่อดำเนินโครงการวิจัย เรื่อง การศึกษาวิจัยเชิงประจักษ์เพื่อให้การส่งคนไทยไปเก็บผลไม้ป่าในฟินแลนด์เป็นไปอย่างถูกต้องและเป็นธรรมต่อทุกฝ่าย จากสถานเอกอัครราชทูต กรุงเฮลซิงกิ ค่าธ.6%3,000กองทุน2%1,000,โอนกำไร49,000,รายได้สะสม1.5%750สำนักส่งเสริมฯ2.5%1,250เบิก47,000จาก50,000 สญ.1/65 อว.8205.08/1823ลว16ก.ย.65,โอน50,000</t>
  </si>
  <si>
    <t>24/11/2565</t>
  </si>
  <si>
    <t>RV00300000566110400</t>
  </si>
  <si>
    <t>รับเงินโอน ธ.กรุงไทย359-3,17(223618)23(12)พ.ย.65  รายได้เงินบริการวิชาการ คณะนิติฯ จ้างที่ปรึกษาโครงการประเมินความเชื่อมั่นของปชช.ในจ.ชายแดนภาคใต้ที่มีผลต่อการอำนวยความยุติธรรมของกระทรวงยุติธรรมฯ ประจำปีงปม.2565 สญ.123/65 งวดที่1 ค่าธ.6%13,417.80กองทุน2%4,472.60,โอนกำไร219,157.40,รายได้สะสม1.5%3,354.45สำนักส่งเสริมฯ2.5%5,590.75เบิก210,212.20จาก223,630จากสนง.ปลัดกระทรวงยุติธรรม223,630</t>
  </si>
  <si>
    <t>RV00300000566120350</t>
  </si>
  <si>
    <t>รับเงินโอนธ.ไทยพาณิชย์ กระแสรายวัน044-1,19ธ.ค.65   รายได้โครงการ นิติฯ สัญญาจ้างที่ปรึกษาเพื่อดำเนินโครงการวิจัย เรื่อง การศึกษาวิจัยเชิงประจักษ์เพื่อให้การส่งคนไทยไปเก็บผลไม้ป่าในฟินแลนด์เป็นไปอย่างถูกต้องและเป็นธรรมต่อทุกฝ่าย จากสถานเอกอัครราชทูต กรุงเฮลซิงกิ(งวดที่2) ค่าธ.6%3,000กองทุน2%1,000,โอนกำไร49,000,รายได้สะสม1.5%750สำนักส่งเสริมฯ2.5%1,250เบิก47,000จาก50,000 สญ.1/65 อว.8205.08/1823ลว16ก.ย.65,โอน50,000</t>
  </si>
  <si>
    <t>26/01/2566</t>
  </si>
  <si>
    <t>RV00300000566010409</t>
  </si>
  <si>
    <t>รับเงินโอน ธ.กรุงไทย359-3,4(335,433),รับเงินโอน ธ.ไทยพาณิชย์ กระแสรายวัน044-1,20ม.ค.66(12) รายได้เงินบริการวิชาการ คณะนิติฯ จ้างที่ปรึกษาโครงการประเมินความเชื่อมั่นของปชช.ในจ.ชายแดนภาคใต้ที่มีผลต่อการอำนวยความยุติธรรมของกระทรวงยุติธรรมฯ ประจำปีงปม.2565 จากสนง.ปลัดกระทรวงยุติธรรม สญ.123/65 งวดที่2 ค่าธ.6%20,126.70กองทุน2%6,708.90,โอนกำไร328,736.10,รายได้สะสม1.5%5,031.67สำนักส่งเสริมฯ2.5%8,386.12เบิก315,318.30จาก335,445</t>
  </si>
  <si>
    <t>08/11/2565</t>
  </si>
  <si>
    <t>RV00300000566110293</t>
  </si>
  <si>
    <t>รับเงินโอน ธ.ไทยพาณิชย์5949-4,3พ.ย.65  รายได้โครงการ คณะมนุษย์ฯ ค่าลงทะเบียนโครงการประชุมวิชาการระดับชาติและนานาชาติ ด้านมนุษยศาสตร์ฯ จากคณะมนุษย์ฯ ม.เกษตรฯ10,000,คณะมนุษย์ฯ ม.ราชภัฎเชียงราย10,000,Soutsaka Institute of Technologyฯ19,114 ค่าธ.6%2,346.84กองทุน2%782.28,โอนกำไร38,331.72,รายได้สะสม1.5%586.71,สำนักส่งเสริมฯ2.5%977.85,เบิก36,767.16จาก39,114ตามอว.8205.02/871ลว2พ.ย.65 และอว8205.02/885ลว3พ.ย.65,โอน10,000+10,000+19,114</t>
  </si>
  <si>
    <t>18/11/2565</t>
  </si>
  <si>
    <t>RV00300000566110374</t>
  </si>
  <si>
    <t>รับเงินโอนธ.ไทยพาณิชย์5949-4,3พ.ย.65 ใบนำส่ง38/66 รายได้โครงการ คณะมนุษย์ฯ บริการวิชาการเพื่อหารายได้ ภายใต้ศูนย์พัฒนาบันลือ ถิ่นพังงา:ค่าลงทะเบียนสมัครสอบวัดความรู้และทักษะภาษาอังกฤษTOEIC ค่าธ.16%21,200 กองทุน5%6,625,โอนกำไร125,875,สะสม3%3,975,สสช.8%10,600,เบิก111,300จาก132,500 อว8205.02/   ลว7ต.ค.65,โอน132,500</t>
  </si>
  <si>
    <t>RV00300000566010481</t>
  </si>
  <si>
    <t>รับเงินโอน ธ.ไทยพาณิชย์5949-4,5ม.ค.66  รายได้โครงการ คณะมนุษย์ฯ งปม.สนับสนุนโครงการประชุมวิชาการระดับชาติและนานาชาติ ด้านมนุษยศาสตร์ฯ ค่าธ.6%600 กองทุน2%200,โอนกำไร9,800,สะสม1.5%150,สสช.2.5%250,เบิก9,400จาก10,000 จากคณะศิลปกรรมฯ ม.นราหธิวาสราชนครินทร์10,000 ตามอว8205.02/0010ลว5ม.ค.66,โอน10,000</t>
  </si>
  <si>
    <t>27/01/2566</t>
  </si>
  <si>
    <t>RV00300000566010489</t>
  </si>
  <si>
    <t>รับเงินโอน ธ.ไทยพาณิชย์609-3,3(4200)5(4200)18(12600)19(4200)20(21000)24(298200)ม.ค.66  รับเงินใบนำส่ง31/66  รายได้โครงการ คณะเศรษฐศาสตร์ฯ ค่าลงทะเบียนโครงการอบรม สัมมนา เพื่อเพิ่มประสิทธิภาพการปฏิบัติงานข้าราชการและพนง.ท้องถิ่นฯ(PA)และการประเมินเพื่อเลื่อนวิทยฐานะฯจากอปท.  ค่าธ.6%20,664กองทุน2%6,888โอนกำไร337,512,รายได้สะสม1.5%5,166สำนักส่งเสริมฯ2.5%8,610เบิก323,736จาก344,400 จากบุคลากรอปท.รวม344,400</t>
  </si>
  <si>
    <t>RV00300000566010535</t>
  </si>
  <si>
    <t>รับเงินโอน ธ.ไทยพาณิชย์609-3,19(4200+8400)20(4200+4200+8400)23(4200)24(12600)25(8400+4200)26(4190)27(8400+4200)30(4200+218400+10)ม.ค.66เงิน298,200  ตัดรด.รอการรับรู้ ธ.ไทยพาณิชย์609-3,22ธ.ค.65(4200) รับเงินใบนำส่ง35/66 รายได้โครงการ คณะเศรษฐศาสตรฯ ค่าลทบ.โครงการฝึกอบรม สัมมนาเพื่อเพิ่มประสิทธิภาพการบริหารงานบุคคลพนง.จ้างอปท.ฯ  ค่าธ.6%18,144กองทุน2%6,048,โอนกำไร296,352,รายได้สะสม1.5%4,536สำนักส่งเสริมฯ2.5%7,560เบิก284,256จาก302,400 อว8205.07 ลว.24พ.ย.65</t>
  </si>
  <si>
    <t>RV00020900066110136</t>
  </si>
  <si>
    <t>รับเงินโอนจากบัญชีเงินฝากออมทรัพย์ ธ.ไทยพาณิชย์ เลขที่บัญชี 403-487220-3 ในวันที่ 02/11/65 จากนางสาวสุกลกาญจน์ กรรณราย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เล่มที่ 1135 เลขที่ 39</t>
  </si>
  <si>
    <t>09/11/2565</t>
  </si>
  <si>
    <t>RV00020900066110155</t>
  </si>
  <si>
    <t>รับเงินโอนจากบัญชีเงินฝากออมทรัพย์ ธ.ไทยพาณิชย์ เลขที่บัญชี 403-487220-3 ในวันที่ 04/11/65 จากนางสาวสุกลกาญจน์ กรรณราย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PL2-2566:1/33</t>
  </si>
  <si>
    <t>RV00020900066110167</t>
  </si>
  <si>
    <t>รับเงินโอนจากบัญชีเงินฝากออมทรัพย์ ธ.ไทยพาณิชย์ เลขที่บัญชี 403-487220-3 ในวันที่ 08/11/65 จากนางสาวสุกลกาญจน์ กรรณราย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PL2-2566:1/40</t>
  </si>
  <si>
    <t>16/11/2565</t>
  </si>
  <si>
    <t>RV00020900066110281</t>
  </si>
  <si>
    <t>รับเงินโอนจากบัญชีเงินฝากออมทรัพย์ ธ.ไทยพาณิชย์ เลขที่บัญชี 403-487220-3 ในวันที่ 15/11/2565 จากนางสาวสุกลกาญจน์ กรรณราย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PL2-2566:1/45</t>
  </si>
  <si>
    <t>17/11/2565</t>
  </si>
  <si>
    <t>RV00020900066110332</t>
  </si>
  <si>
    <t>รับเงินโอนจากบัญชีเงินฝากออมทรัพย์ ธ.ไทยพาณิชย์ เลขที่บัญชี 403-487220-3 ในวันที่ 16/11/2565 จากนางสาวสุกลกาญจน์ กรรณราย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PL2-2566:1/47</t>
  </si>
  <si>
    <t>23/01/2566</t>
  </si>
  <si>
    <t>RV00020900066010219</t>
  </si>
  <si>
    <t>รับเงินโอนจากบัญชีเงินฝากออมทรัพย์ ธ.กรุงไทย เลขที่ 981-2-81043-9 ในวันที่ 06/12/2565 จากกระทรวงอุดมศึกษา วิทยาศาสตร์ วิจัยและนวัตกรรม สำหรับเงินสนับสนุนโครงการยุวชนอาสา (รอบที่ 2) งวดที่ 1 โครงการนักสร้างดินอินทรีย์บ้านเขากลาง (อนุมัติให้ยกเว้นค่าธรรมเนียมบริการวิชาการตามมติกรรมการการเงินและทรัพย์สิน สมัยสามัญ ครั้งที่ 10/2565 ตามใบเสร็จ PR2-2566:14/30</t>
  </si>
  <si>
    <t>ยกเว้นค่าธรรมเนียม</t>
  </si>
  <si>
    <t>03/11/2565</t>
  </si>
  <si>
    <t>RV00020900066110076</t>
  </si>
  <si>
    <t>รับเงินโอนจากบัญชีเงินฝากออมทรัพย์ ธ.กรุงไทย เลขที่ 981-2-81043-9 ในวันที่ 20 ต.ค. 65 จากคณะวิทยาศาสตร์ สำหรัเงินค่าลงทะเบียนเข้าร่วมงานประชุมวิชาการระดับนานาชาติ The 5th International Conference on Mathematics, Engineering and Industrial Applications 2022 (ICoMEIA 2022) หักค่าธรรมเนียมบริการวิชาการร้อยละ 16 จากรายรับคณะวิทย์ ตามใบเสร็จ PL2-2566:1/4</t>
  </si>
  <si>
    <t>รับเงินโอนจากบัญชีเงินฝากออมทรัพย์ ธ.กรุงไทย เลขที่ 981-2-81043-9 ในวันที่ 10 ต.ค. 65 จากคณะวิทยาศาสตร์ สำหรัเงินค่าลงทะเบียนเข้าร่วมงานประชุมวิชาการระดับนานาชาติ The 5th International Conference on Mathematics, Engineering and Industrial Applications 2022 (ICoMEIA 2022) หักค่าธรรมเนียมบริการวิชาการร้อยละ 16 จากรายรับคณะวิทย์ ตามใบเสร็จ PL2-2566:1/5</t>
  </si>
  <si>
    <t>RV00020900066110101</t>
  </si>
  <si>
    <t>15/11/2565</t>
  </si>
  <si>
    <t>RV00020900066110254</t>
  </si>
  <si>
    <t>รับเงินโอนจากบัญชีเงินฝากออมทรัพย์ ธ.กรุงไทย เลขที่ 981-2-81043-9 ในวันที่ 09/11/2565 จากโรงเรียนตรังคริสเตียนศึกษา จังหวัดตรัง สำหรับเงินจัดค่ายบริการวิชาการสำหรับสถานศึกษา : ค่าย The Sci ค้นคว้านักวิทย์สำหรับนักเรียนห้องเรียนพิเศษ ระดับมัธยมศึกษาปีที่ 1-3 (หักบริการวิชการร้อยละ 16 ของรายรับคณะวิทย์) ตามใบเสร็จ PR2-2566:3/33</t>
  </si>
  <si>
    <t>28/11/2565</t>
  </si>
  <si>
    <t>RV00020900066110447</t>
  </si>
  <si>
    <t>รับเงินโอนจากบัญชีเงินฝากออมทรัพย์ ธ.กรุงไทย เลขที่ 981-2-81043-9 ในวันที่ 24/11/2565 จากโรงเรียนเบญจมราชูทิศ จังหวัดนครศรีธรรมราช สำหรับเงินสนับสนุนการจัดค่ายบริการวิชาการในรูปแบบการศึกษาดูงานและเยี่ยมชมห้องปฏิบัติการด้านพลังงานทดแทนและฝึกการใช้เครื่องมือวิทยาศาสตร์ด้านฟิสิกส์ (หักค่าธรรมเนียมบริการวิชาการร้อยละ 16 จากรายรับคณะวิทย์) ตามใบเสร็จ PL2-2566:5/15</t>
  </si>
  <si>
    <t>06/12/2565</t>
  </si>
  <si>
    <t>RV00020900066120037</t>
  </si>
  <si>
    <t>รับเงินโอนจากบัญชีเงินฝากออมทรัพย์ ธ.ออมสิน เลขที่บัญชี 020240828481 ในวันที่ 01/12/2565 จากโรงเรียนสตรีทุ่งสง สำหรับเงินจัดค่ายส่งเสริมและพัฒนาอัจฉริยภาพด้านวิทยาศาสตร์ คณิตศาสตร์และคอมพิวเตอร์ โครงการความสามารถพิเศษด้านวิทยาศาสตร์ คณิตศาสตร์ตามแนวทาง สสวท. และ สอวน. (หักบริการวิชาการร้อยละ 16 จากรายรับของคณะวิทย์) ตามใบเสร็จ PR2-2566:6/18</t>
  </si>
  <si>
    <t>09/12/2565</t>
  </si>
  <si>
    <t>RV00020900066120109</t>
  </si>
  <si>
    <t>รับเงินโอนจากบัญชีเงินฝากออมทรัพย์ ธ.กรุงไทย เลขที่ 981-2-81043-9 ในวันที่ 07/12/2565 จากโรงเรียนสตรีพัทลุง จังหวัดพัทลุง สำหรับเงินจัดค่ายวิชาการห้องปฏิบัติการ สำหรับนักเรียนห้องเรียนพิเศษ ระดับชั้นมัธยมศึกษาปีที่ 1-2 (หักบริการวิชาการร้อยละ 16 ของรายรับ คณะวิทย์) ตามใบเสร็จ PR2-2566:7/1</t>
  </si>
  <si>
    <t>RV00020900066120212</t>
  </si>
  <si>
    <t>รับเงินโอนจากบัญชีเงินฝากออมทรัพย์ ธ.กรุงไทย เลขที่ 981-2-81043-9 ในวันที่ 13/12/2565 จากโรงเรียนกัลยาณีศรีธรรมราช จ.นครศรีธรรมราช สำหรับเงินจัดกิจกรรมศึกษาเรียนรู้โครงงานคณิตศาสตร์กับอาจารย์ในมหาวิทยาลัย จุดประกายโครงงานคณิตศาสตร์ สำหรับนักเรียนโครงการพัฒนานักเรียนความสามารถพิเศษทางวิทยาศาสตร์และคณิตศาสตร์ฯ (หักบริการวิชาการร้อยละ 16 ของรายรับ คณะวิทย์) ตามใบเสร็จ PR2-2566:7/47</t>
  </si>
  <si>
    <t>29/12/2565</t>
  </si>
  <si>
    <t>RV00020900066120351</t>
  </si>
  <si>
    <t>รับเงินโอนจากบัญชีเงินฝากออมทรัพย์ ธ.กรุงไทย เลขที่ 981-2-81043-9 ในวันที่ 26/12/2565 จากโรงเรียนระโนดวิทยา จังหวัดสงขลา สำหรับเงินจัดค่ายทักษะปฏิบัติการทางวิทยาศาสตร์ สำหรับนักเรียนห้องเรียนพิเศษ ระดับมัธยมศึกษาตอนต้น (หักบริการวิชาการร้อยละ 16 ของรายรับ คณะวิทย์) ตามใบเสร็จ PR2-2566:10/17</t>
  </si>
  <si>
    <t>RV00020900066120352</t>
  </si>
  <si>
    <t>รับเงินโอนจากบัญชีเงินฝากออมทรัพย์ ธ.กรุงไทย เลขที่ 981-2-81043-9 ในวันที่ 15/12/2565 จากโรงเรียนกำแพงวิทยา จังหวัดสตูล สำหรับเงินจัดค่ายปฏิบัติการวิทยาศาสตร์สำหรับนักเรียนห้องเรียนพิเศษ ระดับชั้นมัธยมศึกษาตอนปลาย (หักบริการวิชาการร้อยละ 16 ของรายรับ คณะวิทย์) ตามใบเสร็จ PR2-2566:10/16</t>
  </si>
  <si>
    <t>11/01/2566</t>
  </si>
  <si>
    <t>RV00020900066010108</t>
  </si>
  <si>
    <t>รับเงินโอนจากบัญชีเงินฝากออมทรัพย์ ธ.กรุงไทย เลขที่ 981-2-81043-9 ในวันที่ 09/01/2566 จากโรงเรียนตรังคริสเตียนศึกษา จังหวัดตรัง สำหรับเงินจัดค่ายค่าย DAVINCII ถอดรหัสนักวิทยาศาสตร์ สำหรับนักเรียนห้องเรียนพิเศษ ระดับมัธยมศึกษาปีที่ 4-5 (หักบริการวิชาการร้อยละ 16 ของรายรับ คณะวิทย์) ตามใบเสร็จ PR2-2566:13/6</t>
  </si>
  <si>
    <t>12/01/2566</t>
  </si>
  <si>
    <t>RV00020900066010127</t>
  </si>
  <si>
    <t>รับเงินโอนจากบัญชีเงินฝากออมทรัพย์ ธ.กรุงไทย เลขที่ 981-2-81043-9 ในวันที่ 09/01/2566 จากโรงเรียนนราธิวาส จังหวัดนราธิวาส สำหรับเงินจัดค่ายายปฏิบัติการวิทยาศาสตร์สำหรับนักเรียนห้องเรียนพิเศษ ระดับชั้นมัธยมศึกษาตอนต้น (หักบริการวิชาการร้อยละ 16 ของรายรับ คณะวิทย์) ตามใบเสร็จ PR2-2566:13/31</t>
  </si>
  <si>
    <t>19/01/2566</t>
  </si>
  <si>
    <t>RV00020900066010192</t>
  </si>
  <si>
    <t>รับเงินโอนจากบัญชีเงินฝากออมทรัพย์ ธ.กรุงไทย เลขที่ 981-2-81043-9 ในวันที่ 09/01/2566 จากโรงเรียนวีรนาทศึกษามูลนิธิ จังหวัดพัทลุง สำหรับเงินจัดค่ายวิทยาศาสตร์บูรณาการ (GLOBE) สำหรับนักเรียนระดับประถมศึกษาปีที่ 4 (หักบริการวิชาการร้อยละ 16 ของรายรับ คณะวิทย์) ตามใบเสร็จ PR2-2566:14/24</t>
  </si>
  <si>
    <t>RV00020900066010343</t>
  </si>
  <si>
    <t>รับเงินโอนจากบัญชีเงินฝากออมทรัพย์ ธ.กรุงไทย เลขที่ 981-2-81043-9 ในวันที่ 27/01/2566 จากโรงเรียนดรุณศาสตร์วิทยา จังหวัดปัตตานี สำหรับเงินจัดค่ายเทคนิคปฏิบัติการเบื้องต้นทางด้านวิทยาศาสตร์ สำหรับนักเรียนโครงการเสริมสร้างศักยภาพด้านวิทยาศาสตร์ คณิตศาสตร์ ของนักเรียนชั้นมัธยมศึกษาปีที่ 4-5 (หักบริการวิชาการร้อยละ 16 ของรายรับ คณะวิทย์) ตามใบเสร็จ PR2-2566:16/10 ถึง PR2-2566:16/11</t>
  </si>
  <si>
    <t>30/11/2565</t>
  </si>
  <si>
    <t>RV00020900066110464</t>
  </si>
  <si>
    <t>รับเงินโอนจากบัญชีเงินฝากออมทรัพย์ ธ.ไทยพาณิชย์ เลขที่บัญชี 403-487220-3 ในวันที่ 27/10/2565 จากอุทยานวิทยาศาสตร์ มหาวิทยาลัยสงขลานครินทร์ สำหรับเงินค่าสนับสนุนต้นสังกัดผู้เชี่ยวชาญโปรแกรม ITAP ภายใต้โครงการ เรื่อง การออกแบบและสร้างระบบจ่ายอาหารสุกรแบบอัตโนมัติขนาดนำร่อง (ที่ปรึกษาให้แก่ หจก.ศุภากร คอนโทรล) นำส่งเพียงค่าธรรมเนียมบริการวิชาการภายใต้การบริหารของคณะวิศวกรรมศาสตร์ ตามใบเสร็จ PR2-2566:5/24</t>
  </si>
  <si>
    <t>23/12/2565</t>
  </si>
  <si>
    <t>RV00020900066120290</t>
  </si>
  <si>
    <t>รับเงินโอนจากบัญชีเงินฝากออมทรัพย์ ธ.ไทยพาณิชย์ เลขที่บัญชี 416-089435-1 ในวันที่ 16/12/2565 จากโรงเรียนอุบลรัตนราชกัญญาราชวิทยาลัย พัทลุง สำหรับรายการค่าลงทะเบียนเข้าร่วมโครงการค่ายการเรียนรู้วิทยาศาสตร์เชิงปฏิบัติการการตั้งตำรับเครื่องสำอาง (หักบริการวิชาการร้อยละ 16 ของรายรับ อกช.) ตามใบเสร็จ PL2-2566:2/35</t>
  </si>
  <si>
    <t>25/01/2566</t>
  </si>
  <si>
    <t>RV00020900066010270</t>
  </si>
  <si>
    <t>รับเงินจากสำนักคอมพิวเตอร์ พื้นที่พัทลุง สำหรับเงินค่าลงทะเบียนโครงการอบรมเชิงปฏิบัติการ การผลิตสื่อการเรียนการสอนด้วย Canva สำหรับนักศึกษาวิทยาลัยนาฎศิลปพัทลุง (หักบริการวิชาการร้อยละ 16 จากรายรับสำนักคอมพิวเตอร์) ตามใบเสร็จ PL1-2566:1/17</t>
  </si>
  <si>
    <t>RV00020900066010344</t>
  </si>
  <si>
    <t>รับเงินโอนจากบัญชีเงินฝากออมทรัพย์ ธ.ไทยพาณิชย์ เลขที่บัญชี 403-487220-3 ในวันที่ 26/01/2566 จากนางสาวธนสิตา ราชมนตรี (โรงเรียนป่าพะยอมพิทยาคม) สำหรับเงินค่าลงทะเบียนโครงการอบรมเชิงปฏิบัติการ การเขียนโปรแกรมควบคุมระบบสมองกลผ่านแอพพลิเคชั่น (หักบริการวิชาการร้อยละ 16 ของรายรับสำนักคอมพิวเตอร์) ตามใบเสร็จ PL2-2566:3/21</t>
  </si>
  <si>
    <t>11/11/2565</t>
  </si>
  <si>
    <t>RV00020900066110200</t>
  </si>
  <si>
    <t>รับเงินโอนจากบัญชีเงินฝากออมทรัพย์ ธ.กรุงไทย เลขที่ 981-2-81043-9 ในวันที่ 09/11/65 จากสถาบันวิจัยและพัฒนา สำหรับเงินค่าลงทะเบียน-การประชุมวิชาการพืชสวนแห่งชาติ ครั้งที่ 19 ภายใต้หัวข้อ พืชสวนสมัยใหม่ เทคโนโลยีและนวัตกรรม (หักบริการวิชาการร้อยละ 6 ของรายรับสถาบันวิจัยฯ) ตามใบเสร็จ PL2-2566:1/42</t>
  </si>
  <si>
    <t>RV00020900066110282</t>
  </si>
  <si>
    <t>รับเงินโอนจากบัญชีเงินฝากออมทรัพย์ ธ.กรุงไทย เลขที่ 981-2-81043-9 ในวันที่ 10/11/2565 จากสถาบันวิจัยและพัฒนา สำหรับเงินค่าลงทะเบียน-การประชุมวิชาการพืชสวนแห่งชาติ ครั้งที่ 19 ภายใต้หัวข้อ พืชสวนสมัยใหม่ เทคโนโลยีและนวัตกรรม (หักบริการวิชาการร้อยละ 6 ของรายรับสถาบันวิจัยฯ) ตามใบเสร็จ PL2-2566:1/43</t>
  </si>
  <si>
    <t>RV00020900066110408</t>
  </si>
  <si>
    <t>รับเงินโอนจากบัญชีเงินฝากออมทรัพย์ ธ.กรุงไทย เลขที่ 981-2-81043-9 ในวันที่ 21/11/2565 จากสถาบันวิจัยและพัฒนา สำหรับเงินค่าลงทะเบียน-การประชุมวิชาการพืชสวนแห่งชาติ ครั้งที่ 19 ภายใต้หัวข้อ พืชสวนสมัยใหม่ เทคโนโลยีและนวัตกรรม (หักบริการวิชาการร้อยละ 6 ของรายรับสถาบันวิจัยฯ) ตามใบเสร็จ PL2-2566:2/9</t>
  </si>
  <si>
    <t>08/12/2565</t>
  </si>
  <si>
    <t>RV00020900066120085</t>
  </si>
  <si>
    <t>รับเงินโอนจากบัญชีเงินฝากออมทรัพย์ ธ.กรุงไทย เลขที่ 981-2-81043-9 ในวันที่ 23/11/2565 จากสถาบันวิจัยและพัฒนา สำหรับเงินค่าลงทะเบียน-การประชุมวิชาการพืชสวนแห่งชาติ ครั้งที่ 19 ภายใต้หัวข้อ พืชสวนสมัยใหม่ เทคโนโลยีและนวัตกรรม (หักบริการวิชาการร้อยละ 6 ของรายรับสถาบันวิจัยฯ) ตามใบเสร็จ PL2-2566:2/18</t>
  </si>
  <si>
    <t>03/01/2566</t>
  </si>
  <si>
    <t>RV00020900066010009</t>
  </si>
  <si>
    <t>รับเงินโอนจากบัญชีเงินฝากออมทรัพย์ ธ.กรุงไทย เลขที่ 981-2-81043-9 ในวันที่ 20/12/2565 จากสถาบันวิจัยและพัฒนา สำหรับเงินค่าลงทะเบียน-การประชุมวิชาการพืชสวนแห่งชาติ ครั้งที่ 19 ภายใต้หัวข้อ พืชสวนสมัยใหม่ เทคโนโลยีและนวัตกรรม (หักบริการวิชาการร้อยละ 6 ของรายรับสถาบันวิจัยฯ) ตามใบเสร็จ PL2-2566:2/44</t>
  </si>
  <si>
    <t>04/11/2565</t>
  </si>
  <si>
    <t>RV00020900066110100</t>
  </si>
  <si>
    <t>รับเงินโอนจากบัญชีเงินฝากกระแสรายวัน ธ.ไทยพาณิชย์ เลขที่บัญชี 468-022625-8 ในวันที่ 27/10/2565 จากคุณรสวารินทร์ ทองสม สำหรับเงินค่าลงทะเบียน : โครงการฝึกอบรมเชิงปฏิบัติการ การบันทึก-ปิดบัญชีประจำปีงบประมาณ พ.ศ.2565 ของสถานศึกษา สังกัด อปท. รุ่นที่ 1 (หักค่าธรรมเนียมบริการวิชาการร้อยละ 6 จากรายรับ สสช.) ตามใบเสร็จ PL2-2566:1/16</t>
  </si>
  <si>
    <t>RV00020900066120036</t>
  </si>
  <si>
    <t>รับเงินโอนจากบัญชีเงินฝากออมทรัพย์ ธ.กรุงไทย เลขที่ 981-2-81043-9 ในวันที่ 28/11/2565 จากบริษัท แอ้นท์ เอ็กซ์ เวิร์ค จำกัด สำหรับรายการดำเนินการจัดสอบความรู้ผู้ขอขึ้นทะเบียนและใบอนุญาตเป็นผู้ประกอบการวิชาชีพการสาธาณสุขชุมชน ครั้งที่ 3/2565 (หักบริการวิชาการร้อยละ 16 ของรายรับ สสช.) ตามใบเสร็จ PR2-2566:6/22</t>
  </si>
  <si>
    <t>RV00300000566110311</t>
  </si>
  <si>
    <t>ตัดรด.รอการรับรู้ รับเงินโอนธ.ไทยพาณิชย์25(600x31)26(600x10)27(600x8)28(600x8)29(600x8)30(600x10)31(600)ต.ค.65 รับเงินใบนำส่ง30/65 รายได้โครงการ วิเทศสัมพันธ์-สงขลา ค่าลงทะเบียนโครงการจัดสอบTSU-TEP สำหรับนิสิตและบุคลากรม.ทักษิณ ค่าธ.16%7,296 กองทุน5%2,280,โอนกำไร43,320,สะสม3%1,368,สสช.8%3,648,เบิก38,304จาก45,600 ตามอว8202.04/0084 ลว.12ต.ค.65 ,รวม45,600</t>
  </si>
  <si>
    <t>23/11/2565</t>
  </si>
  <si>
    <t>RV00300000566110391</t>
  </si>
  <si>
    <t>รับเงินโอนธ.ไทยพาณิชย์609-3,1(3200)2(800)3(1200)5(1200)6(800)8(1200)11(1200)13(800)15(800)พ.ย.65เงิน11,200 ,ตัดรด.รอการรับรู้ รับเงินโอนธ.ไทยพาณิชย์609-3,27ต.ค.65(2000)  รับเงินใบนำส่ง42/66 รายได้โครงการ ฝ่ายวิชาการ ค่าจ้างบริการโครงการบริการแปลเอกสาร จากบุคลากรภายนอก ค่าธ.6%792กองทุน2%264,โอนกำไร12,936,รายได้สะสม1.5%198สำนักส่งเสริมฯ2.5%330เบิก12,408จาก13,200,ตามอว.8202.04/075 ลว30ก.ย.65</t>
  </si>
  <si>
    <t>RV00300000566120296</t>
  </si>
  <si>
    <t>ตัดรด.รอการรับรู้ ธ.ไทยพาณิชย์609-3,8(6500)10(6500)14(6500)21(6500)23(6500)25(6500)29(6500)พ.ย.65 รับเงินใบนำส่ง60/66 รายได้โครงการ ฝ่ายวิชาการ ค่าจ้างบริการโครงการอบรมภาษาอังกฤษเชิงวิชาการ จากคณาจารย์และบุคคลทั่วไป ค่าธ.6%2,730กองทุน2%910,โอนกำไร44,590,รายได้สะสม1.5%682.50สำนักส่งเสริมฯ2.5%1,137.50เบิก42,770จาก45,500,ตามอว.8202.04/0092 ลว27ต.ค.65</t>
  </si>
  <si>
    <t>05/01/2566</t>
  </si>
  <si>
    <t>RV00300000566010082</t>
  </si>
  <si>
    <t>รับเงินโอนธ.ไทยพาณิชย์609-3,2ม.ค.66  รับเงินใบนำส่ง13/66 รายได้โครงการ วิเทศสัมพันธ์ ค่าลงทะเบียนโครงการอบรมภาษาอังกฤษเชิงวิชาการสำหรับคณะพยาบาลศาสตร์  ค่าธ.6%390กองทุน2%130,โอนกำไร6,370,รายได้สะสม1.5%97.50,สำนักส่งเสริมฯ2.5%162.50เบิก6,110จาก6,500ตามอว8202.04/0125 ลว9ธ.ค.65 ,โอน6,500</t>
  </si>
  <si>
    <t>16/01/2566</t>
  </si>
  <si>
    <t>RV00300000566010395</t>
  </si>
  <si>
    <t>ตัดรด.รอการรับรู้ รับเงินโอน ธ.ไทยพาณิชย์609-3,17(1200)18(800)21(800)23(1600+800)25(800)พ.ย.65เงิน6,000 ,1(800)6(800)11(800)22(800+1600)26(800x2)ธ.ค.65เงิน6,400 รับเงินใบนำส่ง18/66  รายได้โครงการ วิเทศสัมพันธ์-สงขลา โครงการบริการแปลเอกสาร จากนิสิต บุคลากรม.ทักษิณ และผู้สนใจทั่วไป ค่าธ.6%744กองทุน2%248,โอนกำไร12,152,รายได้สะสม1.5%186สำนักส่งเสริมฯ2.5%310เบิก11,656จาก12,400 ตามอว8202.04/075 ลว30ก.ย.65</t>
  </si>
  <si>
    <t>RV00300000566010396</t>
  </si>
  <si>
    <t>รับเงินโอน ธ.ไทยพาณิชย์609-3,1(600)2(600)3(300x3)ม.ค.66เงิน3,000  ,ตัดรด.รอการรับรู้ รับเงินโอน ธ.ไทยพาณิชย์609-3,28(600x3)29(600x2)ธ.ค.65เงิน3,000  รับเงินใบนำส่ง19/66  รายได้โครงการ วิเทศสัมพันธ์-สงขลา ค่าลงทะเบียนโครงการจัดสอบTSU-TEP สำหรับนิสิตและบุคลากรม.ทักษิณ ค่าธ.16%960 กองทุน5%300,โอนกำไร5,700,สะสม3%180,สสช.8%480,เบิก5,040จาก6,000 ตามอว8202.03/2757 ลว.1ต.ค.64</t>
  </si>
  <si>
    <t>RV00300000566010490</t>
  </si>
  <si>
    <t>รับเงินโอน ธ.ไทยพาณิชย์609-3,9(800)10(800)12(800+800)14(800)16(800+800+800)18(800+800)19(800)ม.ค.66 รับเงินใบนำส่ง30/66  รายได้โครงการ วิเทศสัมพันธ์-สงขลา โครงการบริการแปลเอกสาร จากนิสิต บุคลากรม.ทักษิณ และผู้สนใจทั่วไป ค่าธ.6%528กองทุน2%176,โอนกำไร8,624,รายได้สะสม1.5%132สำนักส่งเสริมฯ2.5%220เบิก8,272จาก8,800 ตามอว8202.04/075ลว30ก.ย.65</t>
  </si>
  <si>
    <t>RV00300000566110413</t>
  </si>
  <si>
    <t>ตัดรด.รอการรับรู้ รับเงินโอน ธ.ไทยพาณิชย์201-9,21(3890)22(7800)27(19500+7800x2+3900)28(7800+3900)29(11700+7800+3900)ก.ย.65เงิน85,790 ,3(27266จากยอด27266.60)5(7800+3900)6(3900x2+7800)7(7800+3900x5+15600)12(124800)17(81797.60)18(34+10+102.40)ต.ค.65เงิน304,210 รับเงินใบนำส่ง20/66รายได้โครงการ วิทยาลัยการจัดการฯ  หลักสูตรมาตรฐานทั่วไปเกี่ยวกับการประเมิผลงานข้าราชการหรือพนักงานครูและบุคลากรทางการศึกษาอปท.ตามมาตรฐานทั่วไปใหม่(เกณฑ์PA)ประจำปีงปม.2566,รวม390,000,UM</t>
  </si>
  <si>
    <t>RV00300000566110414</t>
  </si>
  <si>
    <t>ตัดรด.รอการรับรู้ รับเงินโอน ธ.ไทยพาณิชย์201-9,20(49000)28(4900)31(225400)ต.ค.65  รับเงินใบนำส่ง20/66รายได้โครงการ วิทยาลัยการจัดการฯ  โครงการอบรมแนวทางความรับผิดทางละเมิดที่ต้องรู้ ขั้นตอน การปฏิบัติเพื่อหลีกเลี่ยงการชดใช้ค่าเสียหายและดำรงตนในตำแหน่งผู้บริหารท้องถิ่นฯ และเรียนรู้เทคนิคการประชุมสภาท้องถิ่นที่ถูกต้อง ,รวม279,300,UM</t>
  </si>
  <si>
    <t>RV00300000566110415</t>
  </si>
  <si>
    <t>ตัดรด.รอการรับรู้ รับเงินโอน ธ.ไทยพาณิชย์201-9,18(123500)17(104500)31(436800)ต.ค.65 รับเงินใบนำส่ง24-26/66รายได้โครงการ วิทยาลัยการจัดการฯ  หลักสูตรมาตรฐานทั่วไปเกี่ยวกับการประเมิผลงานข้าราชการหรือพนักงานครูและบุคลากรทางการศึกษาอปท.ตามมาตรฐานทั่วไปใหม่(เกณฑ์PA)ประจำปีงปม.2566,รวม664,800,UM</t>
  </si>
  <si>
    <t>RV00300000566110416</t>
  </si>
  <si>
    <t>ตัดรด.รอการรับรู้ รับเงินโอน ธ.ไทยพาณิชย์201-9,26(89700)31(78000)ต.ค.65  รับเงินใบนำส่ง22,29/66รายได้โครงการ วิทยาลัยการจัดการฯ  การพัฒนาข้าราชการครูและบุคลากรทางการศึกษาตามหลักเกณฑ์และวิธีการประเมินตำแหน่งการเลื่อนวิทยฐานะข้าราชการครูและบุคลากรทางการศึกษาตามข้อตกลงในการพัฒนางาน(PA) ,รวม167,700,UM</t>
  </si>
  <si>
    <t>RV00300000566110417</t>
  </si>
  <si>
    <t>ตัดรด.รอการรับรู้ รับเงินโอน ธ.ไทยพาณิชย์201-9,26ก.ย.65(33,000) ,3(33000x4+49500+33000+16500x2)ต.ค.65เงิน247,500 รับเงินใบนำส่ง23/66 รายได้โครงการ วิทยาลัยการจัดการฯ  โครงการศิลปะการทำงานเป็นทีม เทคนิคการสื่อสารภายในองค์กรและการจัดการองค์ความรู้ในองค์กร(KM)เพื่อการพัฒนาท้องถิ่นภายใต้สถานการณ์การแพร่ระบาดของไวรับโควิด19,รวม280,500,UM</t>
  </si>
  <si>
    <t>RV00300000566110418</t>
  </si>
  <si>
    <t>รับเงินโอน ธ.ไทยพาณิชย์201-9,2(44100+4900)3(4900)4(4900)8(191100)พ.ย.65  รับเงินใบนำส่ง27/66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และความเห็นของหน่วยงานที่เกี่ยวข้องเกี่ยวกับกระบวนการพิจารณาของสภาท้องถิ่น บทบาทและอำนาจหน้าที่ในการจัดบริการสาธารณะอำนวยความสะดวกแก่ปชช.ภายใต้ระเบียบ กม.ที่เกี่ยวข้องสำหรับฝ่ายบริหารฯ ,รวม249,900,UM</t>
  </si>
  <si>
    <t>RV00300000566110419</t>
  </si>
  <si>
    <t>รับเงินโอน ธ.ไทยพาณิชย์201-9,3พ.ย.65(9800)  ตัดรด.รอการรับรู้ ธ.ไทยพาณิชย์201-9,7(4900+24500)17(19600)20(4900)29(53900)ต.ค.65เงิน107,800  รับเงินใบนำส่ง125/65 รายได้โครงการ วิทยาลัยการจัดการฯ โครงการฝึกอบรม การจัดทำรายงานการประเมินตนเอง(SAR)ของสถานศึกษาและกองการศึกษาสังกัดอปท.ปีการศึกษา2565 การจัดทำเอกสารประกอบการประเมินและเทคนิคการกระอกข้อมูลในระบบ e-SARฯตามมาตรฐานสถานพัฒนาเด็กปฐมวัยแห่งชาติ(ตามหนังสือด่วนที่สุด ที่ มท.0816.4/ว806) ,โอนรวม117,600,UM</t>
  </si>
  <si>
    <t>RV00300000566110357</t>
  </si>
  <si>
    <t>รับเงินโอน ธ.ไทยพาณิชย์201-9,8(4900)9(44100)10(34300)14(372400)พ.ย.65 รับเงินใบนำส่ง36/66 รายได้โครงการ วิทยาลัยการจัดการฯ  โครงการแนวทางการประชุมสภาท้องถิ่นที่ถูกต้อง และซักซ้อมความเข้าใจในอำนาจหน้าที่เกี่ยวกับวิธีงปม การเงิน การคลัง การเบิกจ่ายเงิน การจัดซื้อฯ วิธีพัสดุสำหรับฝ่ายบริหาร ประธานสภาฯ ,โอน455,700 ,UM</t>
  </si>
  <si>
    <t>RV00300000566110396</t>
  </si>
  <si>
    <t>รับเงินโอน ธ.ไทยพาณิชย์201-9,3(58500)22(15600)พ.ย.65เงิน74,100  ,ตัดรด.รอการรับรู้ ธ.ไทยพาณิชย์201-9,17(15600)18(7800+3900)25(31200)26(15600)27(3900x3+15600+11700)28(11700x2+3900x8+19500+35100+7800+15600+7800)31(237900)ต.ค.65เงิน491,400  รับเงินใบนำส่ง43/66รายได้โครงการ วิทยาลัยการจัดการฯ  หลักสูตรมาตรฐานทั่วไปเกี่ยวกับการประเมิผลงานข้าราชการหรือพนักงานครูและบุคลากรทางการศึกษาอปท.ตามมาตรฐานทั่วไปใหม่(เกณฑ์PA)ประจำปีงปม.2566,รวม565,500,UM</t>
  </si>
  <si>
    <t>RV00300000566110397</t>
  </si>
  <si>
    <t>รับเงินโอน ธ.ไทยพาณิชย์201-9,15(3900)18(31200)พ.ย.65 รับเงินใบนำส่ง44/66 รายได้โครงการ วิทยาลัยการจัดการฯ โครงการฝึกอบรมระเบียบงานสารบรรณ หลักการเขียนหนังสือราชการ เทคนิคการใช้ถ้อยคำภาษาในหนังสือราชการ การจัดเก็บเอกสาร การทำลายเอกสารและการจัดบันทึกรายงานการประชุม ,โอน35,100,UM</t>
  </si>
  <si>
    <t>RV00300000566110411</t>
  </si>
  <si>
    <t>รับเงินโอน ธ.ไทยพาณิชย์201-9,14พ.ย.65  รับเงินใบนำส่ง46/66รายได้โครงการ วิทยาลัยการจัดการฯ  การพัฒนาข้าราชการครูและบุคลากรทางการศึกษาตามหลักเกณฑ์และวิธีการประเมินตำแหน่งการเลื่อนวิทยฐานะข้าราชการครูและบุคลากรทางการศึกษาตามข้อตกลงในการพัฒนางาน(PA) ,โอน105,300,UM</t>
  </si>
  <si>
    <t>RV00300000566120024</t>
  </si>
  <si>
    <t>ตัดรด.รอการรับรู้ รับเงินโอน ธ.ไทยพาณิชย์201-9,28พ.ย.65 รับเงินใบนำส่ง52/66รายได้โครงการ วิทยาลัยการจัดการฯ  การพัฒนาข้าราชการครูและบุคลากรทางการศึกษาตามหลักเกณฑ์และวิธีการประเมินตำแหน่งการเลื่อนวิทยฐานะข้าราชการครูและบุคลากรทางการศึกษาตามข้อตกลงในการพัฒนางาน(PA),รวม265,200,UM</t>
  </si>
  <si>
    <t>RV00300000566120025</t>
  </si>
  <si>
    <t>ตัดรด.รอการรับรู้ รับเงินโอน ธ.ไทยพาณิชย์201-9,14(58800)21(14700)22(4900)23(58800+19600)28(367500)พ.ย.65 รับเงินใบนำส่ง53/66รายได้โครงการ วิทยาลัยการจัดการฯ  บทบาทหน้าที่ของอปท.ในการแก้ปัญหาและฟื้นฟูอุตสาหกรรมการท่องเที่ยวและการจัดบริการสาธารณะอำนวยความสะดวกแก่ปชช.ฯ,รวม524,300,UM</t>
  </si>
  <si>
    <t>07/12/2565</t>
  </si>
  <si>
    <t>RV00300000566120046</t>
  </si>
  <si>
    <t>รับเงินโอน ธ.ไทยพาณิชย์201-9,1(34300)2(49000+24500)6(259700)ธ.ค.65 รับเงินใบนำส่ง55/66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และความเห็นของหน่วยงานที่เกี่ยวข้องเกี่ยวกับกระบวนการพิจารณาของสภาท้องถิ่น บทบาทและอำนาจหน้าที่ในการจัดบริการสาธารณะอำนวยความสะดวกแก่ปชช.ภายใต้ระเบียบ กม.ที่เกี่ยวข้องสำหรับฝ่ายบริหารฯ ,รวม367,500,UM</t>
  </si>
  <si>
    <t>RV00300000566120047</t>
  </si>
  <si>
    <t>ตัดรด.รอการรับรู้ รับเงินโอน ธ.ไทยพาณิชย์201-9,21(58800+4900)28(44100)30(9800+4900x11)พ.ย.65 รับเงินใบนำส่ง55/66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และความเห็นของหน่วยงานที่เกี่ยวข้องเกี่ยวกับกระบวนการพิจารณาของสภาท้องถิ่น บทบาทและอำนาจหน้าที่ในการจัดบริการสาธารณะอำนวยความสะดวกแก่ปชช.ภายใต้ระเบียบ กม.ที่เกี่ยวข้องสำหรับฝ่ายบริหารฯ ,รวม171,500,UM</t>
  </si>
  <si>
    <t>RV00300000566120272</t>
  </si>
  <si>
    <t>รับเงินโอน ธ.ไทยพาณิชย์201-9,2(3900)6(128700)ธ.ค.65 รับเงินใบนำส่ง56/66 รายได้โครงการ วิทยาลัยการจัดการฯ โครงการฝึกอบรม การจัดทำรายงานการประเมินตนเอง(SAR)ของสถานศึกษาและกองการศึกษาสังกัดอปท.ปีการศึกษา2565 การจัดทำเอกสารประกอบการประเมินและเทคนิคการกระอกข้อมูลในระบบ e-SARฯตามมาตรฐานสถานพัฒนาเด็กปฐมวัยแห่งชาติ(ตามหนังสือด่วนที่สุด ที่ มท.0816.4/ว806) ,โอนรวม132,600,UM</t>
  </si>
  <si>
    <t>RV00300000566120273</t>
  </si>
  <si>
    <t>รับเงินโอน ธ.ไทยพาณิชย์201-9,2ธ.ค.65(62400),ตัดรด.รอการรับรู้ ธ.ไทยพาณิชย์201-9,21(3900x2)22(7800)25(23400)29(3900x3)พ.ย.65เงิน50,700 รับเงินใบนำส่ง57/66 รายได้โครงการ วิทยาลัยการจัดการฯ โครงการ การเพิ่มเติม/ทบทวนแผนพัฒนาการศึกษา(พ.ศ.2566-2570)แผนปฏิบัติการประจำปีการศึกษาและแผนปฏิบัติการประจำปีงปมของกองการศึกษาและสถานศึกษา สังกัดอปท. ,โอนรวม113,100,UM</t>
  </si>
  <si>
    <t>RV00300000566120274</t>
  </si>
  <si>
    <t>รับเงินโอน ธ.ไทยพาณิชย์201-9,1(99000x2+49500+16500)2(16500x2+49500)ธ.ค.65,ตัดรด.รอการรับรู้ ธ.ไทยพาณิชย์201-9,23(33000x2)24(16500)25(66000)28(33000)26(16500+49500+66000+33000)30(16500x2+49500+33000)พ.ย.65เงิน462,000 รับเงินใบนำส่ง58-59/66 รายได้โครงการ วิทยาลัยการจัดการฯ โครงการท้องถิ่นยุคใหม่กับการพัฒนาและขับเคลื่อนงานบริการสาธารณะอย่างสร้างสรรค์และยั่งยืน ,โอนรวม808,500,UM</t>
  </si>
  <si>
    <t>16/12/2565</t>
  </si>
  <si>
    <t>RV00300000566120339</t>
  </si>
  <si>
    <t>ตัดรด.รอการรับรู้ ธ.ไทยพาณิชย์201-9,26ต.ค.65(4900) ,22(4900x2)23(4900)25(49000)30(53900)พ.ย.65เงิน117,600 รับเงินใบนำส่ง64-65/66 รายได้โครงการ วิทยาลัยการจัดการฯ โครงการหลักการเบิกจ่ายงปม.ว่าด้วยคชจ.ในการจัดงาน การจัดกิจกรรมสาธารณะ การส่งเสริมกีฬาและการแข่งขันกีฬาของอปท.ฯและระเบียบอื่นๆที่เกี่ยวข้องและบทบาทหน้าที่ในการแก้ปัญหาและฟื้นฟูอุตสาหกรรมการท่องเที่ยวที่ได้รับผลกระทบจากโควิด19 ,โอนรวม122,500,UM</t>
  </si>
  <si>
    <t>RV00300000566120340</t>
  </si>
  <si>
    <t>รับเงินโอนธ.ไทยพาณิชย์201-9,1(14700+4900)2(4900)4(4900)6(4900)7(4900x5+9800+34300+4890)8(4900x3)9(4900)11(9800+4900x9+19600+34300+14700)13(29370.60)15(10+29.40)ธ.ค.65 รับเงินใบนำส่ง64-65/66 รายได้โครงการ วิทยาลัยการจัดการฯ โครงการหลักการเบิกจ่ายงปม.ว่าด้วยคชจ.ในการจัดงาน การจัดกิจกรรมสาธารณะ การส่งเสริมกีฬาและการแข่งขันกีฬาของอปท.ฯและระเบียบอื่นๆที่เกี่ยวข้องและบทบาทหน้าที่ในการแก้ปัญหาและฟื้นฟูอุตสาหกรรมการท่องเที่ยวที่ได้รับผลกระทบจากโควิด19 ,โอนรวม279,300,UM</t>
  </si>
  <si>
    <t>27/12/2565</t>
  </si>
  <si>
    <t>RV00300000566120431</t>
  </si>
  <si>
    <t>รับเงินโอน ธ.ไทยพาณิชย์201-9,13ธ.ค.65 รับเงินใบนำส่ง72/66 รายได้โครงการ วิทยาลัยการจัดการฯ โครงการพัฒนาศักยภาพบุคลากรตามหลักสูตรเทคนิคการเขียนหนังสือราชการและการจัดรายงานการประชุม ,โอน549,900,UM</t>
  </si>
  <si>
    <t>RV00300000566120432</t>
  </si>
  <si>
    <t>รับเงินโอน ธ.ไทยพาณิชย์201-9,7(73500)8(4900)13(44100)14(24500)19(333200)ธ.ค.65เงิน480,200 ตัดรด.รอการรับรู้ รับเงินโอน ธ.ไทยพาณิชย์201-9,29(4900x4)30(4900x7)พ.ย.65เงิน53,900  รับเงินใบนำส่ง70-71/66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กรณีศึกษาจากคำพิพากษาของศาลฯ บทบาทและอำนาจหน้าที่ในการจัดบริการสาธารณะอำนวยความสะดวกแก่ปชช.ภายใต้ระเบียบ กม.ที่เกี่ยวข้องสำหรับฝ่ายบริหารฯ ,รวม534,100,UM</t>
  </si>
  <si>
    <t>04/01/2566</t>
  </si>
  <si>
    <t>RV00300000566010080</t>
  </si>
  <si>
    <t>ตัดรด.รอการรับรู้ รับเงินโอน ธ.ไทยพาณิชย์201-9,6ธ.ค.65 รับเงินใบนำส่ง11/66 รายได้โครงการ วิทยาลัยการจัดการฯ  โครงการพัฒนาข้าราชการครูและบุคลากรทางการศึกษาของอปท. เทคนิคการเขียนข้อตกลงในการพัฒนางานการขอมี ขอเลื่อนตามเกณฑ์การประเมินตำแหน่งการเลื่อนวิทยฐานะฯ(PA)รูปแบบใหม่  ,โอน351,000 ,UM</t>
  </si>
  <si>
    <t>RV00300000566010081</t>
  </si>
  <si>
    <t>ตัดรด.รอการรับรู้ รับเงินโอน ธ.ไทยพาณิชย์201-9,21(68600)27(98000)ธ.ค.65 ,ตัดรด.รอการรับรู้ ธ.ไทยพาณิชย์ กระแสรายวัน303-3,14ธ.ค.65(9800)  รับเงินใบนำส่ง10/66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และความเห็นของหน่วยงานที่เกี่ยวข้องเกี่ยวกับกระบวนการพิจารณาของสภาท้องถิ่น บทบาทและอำนาจหน้าที่ในการจัดบริการสาธารณะอำนวยความสะดวกแก่ปชช.ภายใต้ระเบียบ กม.ที่เกี่ยวข้องสำหรับฝ่ายบริหารฯ   ,โอน176,400 ,UM</t>
  </si>
  <si>
    <t>RV00300000566010547</t>
  </si>
  <si>
    <t>ตัดรด.รอการรับรู้ รับเงินโอน ธ.ไทยพาณิชย์201-9,13ธ.ค.65 รับเงินใบนำส่ง20/66 รายได้โครงการ วิทยาลัยการจัดการฯ  โครงการพัฒนาข้าราชการครูและบุคลากรทางการศึกษาตามหลักเกณฑ์และวิธีการประเมินตำแหน่ง การเลื่อนวิทยะฐานะฯตามข้อตกลงในการพัฒนางาน:PAตำแหน่งครู  ,โอน471,900 ,UM</t>
  </si>
  <si>
    <t>RV00300000566010548</t>
  </si>
  <si>
    <t>ตัดรด.รอการรับรู้ รับเงินโอน ธ.ไทยพาณิชย์201-9,19(3900+3900)27(163800)29(15600)ธ.ค.65 รับเงินใบนำส่ง21/66 รายได้โครงการ วิทยาลัยการจัดการฯ โครงการ การเพิ่มเติม/ทบทวนแผนพัฒนาการศึกษา(พ.ศ.2566-2570)แผนปฏิบัติการประจำปีการศึกษาและแผนปฏิบัติการประจำปีงปมของกองการศึกษาและสถานศึกษา สังกัดอปท. ,โอนรวม187,200,UM</t>
  </si>
  <si>
    <t>RV00300000566010549</t>
  </si>
  <si>
    <t>ตัดรด.รอการรับรู้ รับเงินโอน ธ.ไทยพาณิชย์201-9,23(15600)27(113100)ธ.ค.65  รับเงินใบนำส่ง22/66 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 ตามหลักสูตรการศึกาปฐมวัยพุทธศักราช2560ฯ ที่นำไปสู่การจัดทำแผนจัดประสบการณ์ การเรียนรู้ที่เหมาะสมสอดคล้องกับบริบทของศูนย์พัฒนาเด็ก,รวม128,700,UMDC</t>
  </si>
  <si>
    <t>RV00300000566010550</t>
  </si>
  <si>
    <t>ตัดรด.รอการรับรู้ รับเงินโอน ธ.ไทยพาณิชย์201-9,19(386100)26(35100+39000+19500+66300)ธ.ค.65  รับเงินใบนำส่ง23/66 รายได้โครงการ วิทยาลัยการจัดการฯ โครงการมาตรฐานทั่วไปเกี่ยวกับการประเมินผลงานข้าราชการหรือพนักงานครูและบุคลากรทางการศึกษา อปท.ตามมาตรฐานทั่วไปใหม่(เกณฑ์PA)ประจำปีงปม2566 รวม546,000,UMDC</t>
  </si>
  <si>
    <t>RV00300000566010551</t>
  </si>
  <si>
    <t>รับเงินโอน ธ.ไทยพาณิชย์201-9,4(29400)5(4900x3)7(117600)ม.ค.66 เงิน161,700 ,ตัดรด.รอการรับรู้ ธ.ไทยพาณิชย์201-9,26(4900)27(68600)ธ.ค.65เงิน73,500 รับเงินใบนำส่ง25/66 รายได้โครงการ วิทยาลัยการจัดการฯ โครงการวิเคราะห์ความเสี่ยงเกี่ยวกับวิธีงปม การเงิน การคลัง การจัดซื้อจัดจ้าง วิธีพัสดุและเรียนรู้เทคนิคการประชุมสภาท้องถิ่นสำหรับผู้บริหาร ประธานสภา สมาชิกสภา และบุคลากรท้องถิ่น รวม235,200,UMDC</t>
  </si>
  <si>
    <t>RV00300000566010552</t>
  </si>
  <si>
    <t>ตัดรด.รอการรับรู้ รับเงินโอน ธ.ไทยพาณิชย์201-9,7(19500+3900x2)9(15600+3900x3)14(3900x2)15(3900x8+11700+15600x2)16(7800x8+3900x16+19500x2+11700+23400)17(7800)19(206700+15600)ธ.ค.65  รับเงินใบนำส่ง24/66 รายได้โครงการ วิทยาลัยการจัดการฯ โครงการมาตรฐานทั่วไปเกี่ยวกับการประเมินผลงานข้าราชการหรือพนักงานครูและบุคลากรทางการศึกษา อปท.ตามมาตรฐานทั่วไปใหม่(เกณฑ์PA)ประจำปีงปม2566 รวม565,500,UMDC</t>
  </si>
  <si>
    <t>30/01/2566</t>
  </si>
  <si>
    <t>RV00300000566010556</t>
  </si>
  <si>
    <t>รับเงินโอน ธ.ไทยพาณิชย์201-9,23ม.ค.66 รับเงินใบนำส่ง33/66 รายได้โครงการ วิทยาลัยการจัดการฯ  โครงการพัฒนาข้าราชการครูและบุคลากรทางการศึกษาของอปท. เทคนิคการเขียนข้อตกลงในการพัฒนางานการขอมี ขอเลื่อนตามเกณฑ์การประเมินตำแหน่งการเลื่อนวิทยฐานะฯ(PA)รูปแบบใหม่  ,โอน159,900 ,UM</t>
  </si>
  <si>
    <t>RV00300000566010557</t>
  </si>
  <si>
    <t>รับเงินโอน ธ.ไทยพาณิชย์201-9,23ม.ค.66 รับเงินใบนำส่ง34/66 รายได้โครงการ วิทยาลัยการจัดการฯ โครงการเทคนิคการเขียนหนังสือราชการ และการจัดบันทึกรายงานการประชุม ,โอน117,000,UM</t>
  </si>
  <si>
    <t>RV00300000566010558</t>
  </si>
  <si>
    <t>รับเงินโอน ธ.ไทยพาณิชย์201-9,11(29400)12(4900x10+53900)17(14700)20(4900)23(151900)26(98000)ม.ค.66 รับเงินใบนำส่ง32/66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และความเห็นของหน่วยงานที่เกี่ยวข้องเกี่ยวกับกระบวนการพิจารณาของสภาท้องถิ่นและสรุปรวบรวมกม.ที่สำคัญที่ปรับปรุงใหม่เพื่อลดข้อผิดพลาดในประเด็นที่ฝ่ายบริหาร ประธานสภาฯ ต้องรู้ ,รวม401,800,UM</t>
  </si>
  <si>
    <t>02/02/2566</t>
  </si>
  <si>
    <t>RV00300000566020055</t>
  </si>
  <si>
    <t>ตัดรด.รอรับรู้SCB609-3,ต.ค.65เงิน500 ,พ.ย.65เงิน9,000 ,ธ.ค.65เงิน57,000 ,ม.ค.66เงิน6,500 รับเงินใบนำส่ง39/66รายได้โครงการ คณะนิติฯ ค่าลทบ.โครงการงานประชุมวิชาการระดับชาติทางนิติศาสตร์ ครั้งที่2  ค่าธ.16%11,680 กองทุน5%3,650,โอนกำไร69,350,สะสม3%2,190,สสช.8%5,840,เบิก61,320จาก73,000</t>
  </si>
  <si>
    <t>07/02/2566</t>
  </si>
  <si>
    <t>RV00300000566020047</t>
  </si>
  <si>
    <t>รับเงินโอนธ.ไทยพาณิชย์5949-4,3ก.พ.66 รับเงินใบนำส่ง43/66 รายได้โครงการ คณะมนุษย์ฯ ค่าลงทะเบียนโครงการพัฒนาศักยภาพนิสิต English for CommunicationและEnglish Intensive Couresจากบุคลากร ม.ทักษิณ และบุคลากรภายนอก  จากบุคคลทั่วไป ค่าธ.16%74,480 กองทุน5%23,275,โอนกำไร442,225,สะสม3%13,965,สสช.8%37,240,เบิก391,020จาก465,500 ตามอว8205.02/ ลว25พ.ย.65</t>
  </si>
  <si>
    <t>15/02/2566</t>
  </si>
  <si>
    <t>RV00300000566020641</t>
  </si>
  <si>
    <t>รับเงินโอน ธ.ไทยพาณิชย์609-3,2(4200)7(4200)9(4200x2)11(176400)ก.พ.66เงิน193,200 ,ตัดรด.รอการรับรู้ รับเงินโอน ธ.ไทยพาณิชย์609-3,12(8400)13(4200)27(8400)31(8400x2)ม.ค.66เงิน37,800  รับเงินใบนำส่ง31/66  รายได้โครงการ คณะเศรษฐศาสตร์ฯ ค่าลงทะเบียนโครงการอบรม สัมมนา เพื่อเพิ่มประสิทธิภาพการปฏิบัติงานข้าราชการและพนง.ท้องถิ่นฯ(PA)และการประเมินเพื่อเลื่อนวิทยฐานะฯจากบุคลากรอปท.  ค่าธ.6%13,860กองทุน2%4,620โอนกำไร226,380,รายได้สะสม1.5%3,465สำนักส่งเสริมฯ2.5%5,775เบิก217,140จาก231,000</t>
  </si>
  <si>
    <t>01/02/2566</t>
  </si>
  <si>
    <t>RV00020900066020015</t>
  </si>
  <si>
    <t>รับเงินโอนจากบัญชีเงินฝากออมทรัพย์ ธ.ไทยพาณิชย์ เลขที่บัญชี 403-487220-3 ในวันที่ 30/01/2566 จากโรงเรียนอุบลรัตนราชกัญญาราชวิทยาลัย พัทลุง สำหรับเงินสนับสนุนโครงการค่ายนักวิทยาศาสตร์เกษตรประจำปีการศึกษา 2565 (หักบริการวิชาการร้อยละ 16 ของรายรับคณะเทคโนโลยีและการพัฒนาชุมชน) ตามใบเสร็จ PR2-2566:16/22</t>
  </si>
  <si>
    <t>03/02/2566</t>
  </si>
  <si>
    <t>RV00020900066020035</t>
  </si>
  <si>
    <t>รับเงินโอนจากบัญชีเงินฝากออมทรัพย์ ธ.กรุงไทย เลขที่ 981-2-81043-9 ในวันที่ 31/01/2566 จากโรงเรียนอุบลรัตนราชกัญญาราชวิทยาลัย พัทลุง สำหรับเงินจัดค่ายปฏิบัติการทางวิทยาศาสตร์ (หักค่าธรรมเนียมบริการวิชาการร้อยละ16จากรายรับคณะวิทย์) ตามใบเสร็จ PR2-2566:16/39</t>
  </si>
  <si>
    <t>13/02/2566</t>
  </si>
  <si>
    <t>RV00020900066020165</t>
  </si>
  <si>
    <t>รับเงินโอนจากบัญชีเงินฝากออมทรัพย์ ธ.กรุงไทย เลขที่ 981-2-81043-9 ในวันที่ 09/02/2566 จากโรงเรียนหารเทารังสีประชาสรรค์ จ.พัทลุง สำหรับเงินจัดค่ายเทคนิคปฏิบัติการทางด้านวิทยาศาสตร์ สำหรับนักเรียนโครงการพิเศษ SMTE ระดับชั้นมัธยมศึกษาปีที่ 1 - 2 (หักค่าธรรมเนียมบริการวิชาการร้อยละ16จากรายรับคณะวิทย์) ตามใบเสร็จ PR2-2566:18/20</t>
  </si>
  <si>
    <t>RV00020900066020185</t>
  </si>
  <si>
    <t>รับเงินโอนจากบัญชีเงินฝากออมทรัพย์ ธ.กรุงไทย เลขที่ 981-2-81043-9 ในวันที่ 13/02/2566 จากโรงเรียนพัทลุง จังหวัดพัทลุง สำหรับเงินจัดค่ายปฏิบัติการฟิสิกส์ สำหรับนักเรียนโครงการห้องเรียนพิเศษวิทยาศาสตร์และคณิตศาสตร์ (SMA) ระดับมัธยมศึกษาตอนปลาย (หักค่าธรรมเนียมบริการวิชาการร้อยละ16จากรายรับคณะวิทย์) ตามใบเสร็จ PR2-2566:18/28</t>
  </si>
  <si>
    <t>RV00020900066020187</t>
  </si>
  <si>
    <t>รับเงินโอนจากบัญชีเงินฝากออมทรัพย์ ธ.กรุงไทย เลขที่ 981-2-81043-9 ในวันที่ 31/01/2566 จากโรงเรียนเบญจมราชูทิศ จังหวัดปัตตานี สำหรับเงินจัดค่ายเสริมทักษะปฏิบัติการทางด้านวิทยาศาสตร์ สำหรับนักเรียนห้องเรียนพิเศษวิทยาศาสตร์สุขภาพ ระดับมัธยมศึกษาปีที่ 5 (หักค่าธรรมเนียมบริการวิชาการร้อยละ16จากรายรับคณะวิทย์) ตามใบเสร็จ PR2-2566:18/27</t>
  </si>
  <si>
    <t>21/02/2566</t>
  </si>
  <si>
    <t>RV00020900066020294</t>
  </si>
  <si>
    <t>รับเงินโอนจากบัญชีเงินฝากออมทรัพย์ ธ.กรุงไทย เลขที่ 981-2-81043-9 ในวันที่ 16/02/2566 จากโรงเรียนมัธยมเกาะหมาก จังหวัดพัทลุง สำหรับเงินจัดค่ายปฏิบัติการทางด้านวิทยาศาสตร์ สำหรับนักเรียนโครงการห้องเรียนพิเศษ ระดับชั้นมัธยมศึกษาปีที่ 2 (หักค่าธรรมเนียมบริการร้อยละ16ของคณะวิทยาศาสตร์) ตามใบเสร็จ PR2-2566:20/16</t>
  </si>
  <si>
    <t>17/02/2566</t>
  </si>
  <si>
    <t>RV00300000566020661</t>
  </si>
  <si>
    <t>รับเงินโอน ธ.กรุงไทย359-3,6(200000)7(200000)8(42000)13(50000)ก.พ.66เงิน492,000 ,ตัดรด.รอการรับรู้ ธ.กรุงไทย359-3,16(50000)20(50000)25(100000)26(100000)27(100000)30(50000)31(200000)ม.ค.66เงิน650,000 รับเงินใบนำส่ง57/66  รายได้โครงการ สำนักคอมฯ ค่าสถานที่จัดแสดงผลิภัณฑ์โครงการประชุมเชิงปฏิบัติการการดำเนินกิจกรรมบนระบบเครือข่ายสารสนเทศเพื่อพัฒนาการศึกษา ครั้งที่42(WANCA)จากบริษัท13ราย ค่าธ.16%182,720 กองทุน5%57,100,โอนกำไร1,084,900,สะสม3%34,260,สสช.8%91,360,เบิก959,280จาก1,142,000</t>
  </si>
  <si>
    <t>24/02/2566</t>
  </si>
  <si>
    <t>RV00020900066020349</t>
  </si>
  <si>
    <t>รับเงินโอนจากบัญชีเงินฝากออมทรัพย์ ธ.ไทยพาณิชย์ เลขที่บัญชี 403-487220-3 ในวันที่ 17/02/2566 จากสำนักคอมพิวเตอร์ สำหรับเงินค่าลงทะเบียนโครงการอบรมเชิงปฏิบัติการ การพัฒนาทักษะด้านเทคโนโลยีสารสนเทศ การผลิตสื่อการสอนด้วย Adobe Captivate สำหรับนักศึกษาวิทยาลัยนาฎศิลปพัทลุง (ห้กบริการวิชาการร้อยละ16ของสำนักคอมพิวเตอร์) ตามใบเสร็จ PL2-2566:3/45</t>
  </si>
  <si>
    <t>20/02/2566</t>
  </si>
  <si>
    <t>RV00020900066020284</t>
  </si>
  <si>
    <t>บเงินโอนจากบัญชีเงินฝากออมทรัพย์ ธ.กรุงไทย เลขที่ 981-2-81043-9 ในวันที่ 10/02/2566 จากสำนักงานปลัดกระทรวงการอุดมศึกษา วิทยาศาสตร์ วิจัยและนวัตกรรม สำหรับงานส่งเสริมผลักดันสินค้าและบริการจากการดำเนินการออกสู่ตลาดผ่านช่องทางการจัดจำหน่าย โครงการขับเคลื่อนเศรษฐกิจและสังคมฐานรากหลังโควิดด้วยเศรษฐกิจ BCG ของพื้นที่ภายใต้ความรับผิดชอบจำนวน 99 ตำบล (หักบริการวิชาการร้อยละ6ของ สสช.) ตามใบเสร็จ PR2-2566:20/6</t>
  </si>
  <si>
    <t>22/02/2566</t>
  </si>
  <si>
    <t>RV00020900066020313</t>
  </si>
  <si>
    <t>รับเงินโอนจากบัญชีเงินฝากออมทรัพย์ ธ.กรุงไทย เลขที่ 981-2-81043-9 ในวันที่ 28/11/2565 จากบริษัท แอ้นท์ เอ็กซ์ เวิร์ค จำกัด สำหรับรายการดำเนินการจัดสอบความรู้ผู้ขอขึ้นทะเบียนและใบอนุญาตเป็นผู้ประกอบการวิชาชีพการสาธารณสุขชุมชน ครั้งที่ 1/2566 (หักบริการวิชาการร้อยละ 16 ของรายรับ สสช.) ตามใบเสร็จ PR2-2566:20/25</t>
  </si>
  <si>
    <t>14/02/2566</t>
  </si>
  <si>
    <t>RV00300000566020608</t>
  </si>
  <si>
    <t>รับเงินโอนธ.ไทยพาณิชย์609-3,1(800x2)7(800)ก.พ.66เงิน2,400,ตัดรด.รอการรับรู้ รับเงินโอน ธ.ไทยพาณิชย์609-3,23(800)24(800x3)25(800)26(800)31(800)ม.ค.66เงิน5,600   รับเงินใบนำส่ง54/66 รายได้โครงการ วิเทศสัมพันธ์-สงขลา  โครงการบริการแปลเอกสาร จากนิสิต บุคลากรม.ทักษิณ และผู้สนใจทั่วไป ค่าธ.6%480กองทุน2%160,โอนกำไร7,840,รายได้สะสม1.5%120สำนักส่งเสริมฯ2.5%200เบิก7,520จาก8,000</t>
  </si>
  <si>
    <t>RV00300000566020072</t>
  </si>
  <si>
    <t>รับเงินโอน ธ.ไทยพาณิชย์201-9,1(122.50)17(29.40)ก.พ.66เงิน151.90 ,ตัดรด.รอการรับรู้ ธ.ไทยพาณิชย์201-9,18(19600)25(122377.50)26(39200)27(4900)30(387100+29370.60)ม.ค.66เงิน602,548.10 ,ตัดรด.รอการรับรู้ ธ.ไทยพาณิชย์ กระแสฯ303-3,26ม.ค.66(39,200) รับเงินใบนำส่ง40-41/66 รายได้โครงการ วิทยาลัยการจัดการฯ โครงการวิเคราะห์ความเสี่ยงเกี่ยวกับวิธีงปม การเงิน การคลัง การจัดซื้อจัดจ้าง วิธีพัสดุและเรียนรู้เทคนิคการประชุมสภาท้องถิ่นสำหรับผู้บริหาร ประธานสภา สมาชิกสภา และบุคลากรท้องถิ่น รวม235,200,UMDC</t>
  </si>
  <si>
    <t>RV00300000566020092</t>
  </si>
  <si>
    <t>รับเงินโอน ธ.ไทยพาณิชย์201-9,7ก.พ.66  รายได้บริการวิชาการ วิทยาลัยการจัดการเพื่อการพัฒนา งปม.สนับสนุนโครงการประเมินผลการปฏิบัติราชการขององค์การบริหารส่วนจังหวัดสตูล (BSC) ประจำปีงปม.2565 งวดที่3 จากอบจ.สตูล ตามอว8205.10/0152ลว13ม.ค.66 ,โอน60,000</t>
  </si>
  <si>
    <t>RV00300000566020093</t>
  </si>
  <si>
    <t>รับเงินโอน ธ.ไทยพาณิชย์201-9,5ก.พ.66 รับเงินใบนำส่ง47/66รายได้โครงการ วิทยาลัยการจัดการฯ โครงการฝึกอบรมการจัดทำรายงานการประเมินตนเองSARของสถานศึกษาและกองการศึกษาสังกัดอปท. ปีการศึกษา 2565 การจัดทำเอกสารประกอบการประเมินและเทคนิคการกรอกข้อมูลในระบบe-sarตามมาตรฐานสถานพัฒนาเด็กปฐมวัยแห่งชาติ(ตามหนังสือด่วนที่สุด ที่ มท.0816.4/ว806) ,โอน97,500,UM</t>
  </si>
  <si>
    <t>RV00300000566020094</t>
  </si>
  <si>
    <t>ตัดรด.รอการรับรู้ รับเงินโอน ธ.ไทยพาณิชย์201-9,26ม.ค.66(3900x3) ,ธ.ไทยพาณิชย์ กระแสรายวัน303-3,30ม.ค.66(3900) รับเงินใบนำส่ง48/66รายได้โครงการ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 รร.สังกัดอปท.ตามหลักสูตรการศึกาปฐมวัยพุทธศักราช2560ฯ และการเขียนแผนจัดประสบการณ์การเรียนรู้ที่เหมาะสมสอดคล้องกับบริบทของศูนย์พัฒนาเด็ก,รวม74,100,UMDC</t>
  </si>
  <si>
    <t>RV00300000566020095</t>
  </si>
  <si>
    <t>รับเงินโอน ธ.ไทยพาณิชย์201-9,4ก.พ.66(58,500) รับเงินใบนำส่ง48/66รายได้โครงการ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 รร.สังกัดอปท.ตามหลักสูตรการศึกาปฐมวัยพุทธศักราช2560ฯ และการเขียนแผนจัดประสบการณ์การเรียนรู้ที่เหมาะสมสอดคล้องกับบริบทของศูนย์พัฒนาเด็ก,รวม74,100,UMDC</t>
  </si>
  <si>
    <t>RV00300000566020096</t>
  </si>
  <si>
    <t>ตัดรด.รอการรับรู้  รับเงินโอน ธ.ไทยพาณิชย์201-9,16(3900)19(3900x3+7800)20(3900x2)23(269100)30(27300+23400+23400+31200+11700)ม.ค.66 รับเงินใบนำส่ง49/66รายได้โครงการ วิทยาลัยการจัดการฯ หลักสูตรแนวทางการบริหารบุคคลเกี่ยวกับการคัดเลือกและแต่งตั้งข้าราชการ พนักงานส่วนท้องถิ่นประเภททั่วไปและประเภทวิชาการให้ดำรงตำแหน่งในระดับที่สูงขึ้น ปีงปม.2566,รวม417,300,UMDC</t>
  </si>
  <si>
    <t>10/02/2566</t>
  </si>
  <si>
    <t>RV00300000566020558</t>
  </si>
  <si>
    <t>ตัดรด.รอการรับรู้ รับเงินโอน ธ.ไทยพาณิชย์201-9,3พ.ย.65(2500) ,24(12500)30(98100)ม.ค.66เงิน110,600 รับเงินใบนำส่ง52/66รายได้โครงการ วิทยาลัยการจัดการฯ  การพัฒนาข้าราชการครูและบุคลากรทางการศึกษาของอปท. เทคนิคการเขียนข้อตกลงในการพัฒนางาน การขอมีขอเลื่อนตามหลักเกณฑ์และวิธีการประเมินตำแหน่งการเลื่อนวิทยฐานะข้าราชการครูและบุคลากรทางการศึกษาตามข้อตกลงในการพัฒนางาน(PA)รูปแบบใหม่ ,โอน113,100,UM</t>
  </si>
  <si>
    <t>RV00300000566020559</t>
  </si>
  <si>
    <t>ตัดรด.รอการรับรู้ ธ.ไทยพาณิชย์201-9,30ม.ค.66  รับเงินใบนำส่ง51/66วิทยาลัยการจัดการฯ  โครงการอบรมวินัยข้าราชการท้องถิ่น การคงอยู่และการเปลี่ยนแปลงเพื่อพัฒนาบุคลากรอปทและเพิ่มเติมความรู้ด้านกฎหมายในการรับราชการของข้าราชการสังกัดอปท.,โอน249,600,UM</t>
  </si>
  <si>
    <t>RV00300000566020690</t>
  </si>
  <si>
    <t>รับเงินโอน ธ.ไทยพาณิชย์201-9,5(410200)18(66800)ก.พ.66  รับเงินใบนำส่ง62/66วิทยาลัยการจัดการฯ  โครงการอบรมเทคนิคการเขียนแผนการจัดประสบการณ์ การเรียนรู้ปฐมวัยและการผลิตสื่อกิจกรรมสร้างสรรค์สอดคล้องกับการขอเลื่อนวิทยฐานะข้าราชการครูและบุคลากรทางการศึกษา ต.ครู อปท.(รูปแบบใหม่), รวม477,000,UM</t>
  </si>
  <si>
    <t>RV00300000566020691</t>
  </si>
  <si>
    <t>รับเงินโอน ธ.ไทยพาณิชย์201-9,2(14700)9(9800)13(4900+14700)15(4900)20(279300)ก.พ.66 รับเงินใบนำส่ง64/66 รายได้โครงการ วิทยาลัยการจัดการฯ โครงการหลักการเบิกจ่ายงปม.ว่าด้วยคชจ.ในการจัดงาน การจัดกิจกรรมสาธารณะ การส่งเสริมกีฬาและการแข่งขันกีฬาของอปท.ฯและระเบียบอื่นๆที่เกี่ยวข้องและบทบาทหน้าที่ในการแก้ปัญหาและฟื้นฟูอุตสาหกรรมการท่องเที่ยวที่ได้รับผลกระทบจากโควิด19 ,โอนรวม328,300,UM</t>
  </si>
  <si>
    <t>RV00300000566020692</t>
  </si>
  <si>
    <t>รับเงินโอน ธ.ไทยพาณิชย์201-9,8(3900+3900+3900)10(7800+7800)12(42900)ก.พ.66 รับเงินใบนำส่ง/66 รายได้โครงการ วิทยาลัยการจัดการฯ โครงการอบรมระเบียบงานสารบรรณ หลักการเขียนหนังสือราชการ เทคนิคการใช้ถ้อยคำภาษาในหนังสือราชการ การจัดเก็บเอกสาร การทำลายเอกสารและการจัดบันทึกรายงานการประชุม ,โอน70,200,UM</t>
  </si>
  <si>
    <t>15/03/2566</t>
  </si>
  <si>
    <t>RV00300000566030540</t>
  </si>
  <si>
    <t>ตัดรด.รอการรับรู้ ธ.ไทยพาณิชย์5949-4,25ธ.ค.65(3000) ,4ม.ค.66(1000) ,1(2000)2(2000)6(3000x4+2000)15(3000)17(3000)ก.พ.66เงิน24,000 รับเงินใบนำส่ง80/66 คณะศึกษาฯ รายได้เงินบริการวิชาการ  ค่าลงตีพิมพ์ผลงานทางวิชาการในวารสารศึกษาศาสตร์ มหาวิทยาลัยทักษิณ จากบุคคลทั่วไป ค่าธ.16%4,480 กองทุน5%1,400,โอนกำไร26,600,สะสม3%840,สสช.8%2,240,เบิก23,520จาก28,000 ตามมติกก.การเงินครั้งที่3/63และ7/65</t>
  </si>
  <si>
    <t>23/03/2566</t>
  </si>
  <si>
    <t>RV00300000566030756</t>
  </si>
  <si>
    <t>รับเงินโอน ธ.กรุงไทย359-3,10มี.ค.66(335,433),รับเงินโอน ธ.ไทยพาณิชย์ กระแสรายวัน044-1,22มี.ค.66(12) รายได้เงินบริการวิชาการ คณะนิติฯ จ้างที่ปรึกษาโครงการประเมินความเชื่อมั่นของปชช.ในจ.ชายแดนภาคใต้ที่มีผลต่อการอำนวยความยุติธรรมของกระทรวงยุติธรรมฯ ประจำปีงปม.2565 จากสนง.ปลัดกระทรวงยุติธรรม สญ.123/65 งวดที่3 ค่าธ.6%20,126.70กองทุน2%6,708.90,โอนกำไร328,736.10,รายได้สะสม1.5%5,031.68สำนักส่งเสริมฯ2.5%8,386.12เบิก315,318.30จาก335,445</t>
  </si>
  <si>
    <t>RV00300000566030417</t>
  </si>
  <si>
    <t>ตัดรด.รอการรับรู้SCB609-3,8(4200)9(4200x2+12600)13(4200)15(4200x2)16(37800)17(4200x5+8400+16800)21(12600+4200)22(16800จาก19600+21000+4200x5)23(4200x4)24(4200x3)26(117600+252000)ก.พ.66  รับเงินใบนำส่ง82/66  รายได้โครงการ คณะเศรษฐศาสตร์ฯ ค่าลงทะเบียนโครงการอบรม สัมมนา เพื่อเพิ่มประสิทธิภาพการปฏิบัติงานข้าราชการและพนง.ท้องถิ่นฯ(PA)และการประเมินเพื่อเลื่อนวิทยฐานะฯ ค่าธ.6%36,036กองทุน2%12,012โอนกำไร588,588,รายได้สะสม1.5%9,009สำนักส่งเสริมฯ2.5%15,015เบิก564,564จาก600,600 จากอปท.รวม600,600</t>
  </si>
  <si>
    <t>16/03/2566</t>
  </si>
  <si>
    <t>RV00300000566030415</t>
  </si>
  <si>
    <t>รับเงินโอน SCB609-3,1(4200x3)2(4200x2)3(29400+21000)5(117600+218400)8(20979)14(21)มี.ค.66เงิน428,400 ,ตัดรด.รอการรับรู้SCB609-3,23(4200x2)27(4200x3)28(4200x5)ก.พ.66เงิน42,000  รับเงินใบนำส่ง86/66  รายได้โครงการ คณะเศรษฐศาสตร์ฯ ค่าลงทะเบียนโครงการอบรม สัมมนา เพื่อเพิ่มประสิทธิภาพการปฏิบัติงานข้าราชการและพนง.ท้องถิ่นฯ(PA)และการประเมินเพื่อเลื่อนวิทยฐานะฯจากอปท.  ค่าธ.6%28,224กองทุน2%9,408โอนกำไร460,992,รายได้สะสม1.5%7,056สำนักส่งเสริมฯ2.5%11,760เบิก442,176จาก470,400 จากบุคลากรอปท.รวม470,400</t>
  </si>
  <si>
    <t>21/03/2566</t>
  </si>
  <si>
    <t>RV00020900066030181</t>
  </si>
  <si>
    <t>รับเงินโอนจากบัญชีเงินฝากออมทรัพย์ ธ.ไทยพาณิชย์ เลขที่บัญชี 416-089435-1 ระหว่างวันที่ 21-23 ก.พ.66 และวันที่ 3(16.49น.), 8 มี.ค.66 สำหรับโครงการบริการคณะวิทยาการสุขภาพและการกีฬา สำหรับโครงการอบรมเชิงปฏิบัติการเรื่อง การวิเคราะห์สถิติสำหรับงานวิจัยทางด้านวิทยาศาสตร์สุขภาพ จำนวน 2 หลักสูตร (หักค่าธรรมเนียมบริการวิชาการร้อยละ16ของคณะ วสก.) ตามใบเสร็จ PL2-2566:4/8</t>
  </si>
  <si>
    <t>17/03/2566</t>
  </si>
  <si>
    <t>RV00020900066030135</t>
  </si>
  <si>
    <t>รับเงินโอนจากบัญชีเงินฝากออมทรัพย์ ธ.กรุงไทย เลขที่ 981-2-81043-9 ในวันที่ 15/03/2566 จากโรงเรียนอัครศาสน์วิทยา (มูลนิธิ) สำหรับเงินจัดค่ายปฏิบัติการทางวิทยาศาสตร์ (หักค่าธรรมเนียมบริการวิชาการร้อยละ16จากรายรับคณะวิทย์) ตามใบเสร็จ PR2-2566:23/14</t>
  </si>
  <si>
    <t>RV00020900066030206</t>
  </si>
  <si>
    <t>รับเงินโอนจากบัญชีเงินฝากออมทรัพย์ ธ.กรุงไทย เลขที่ 981-2-81043-9 ในวันที่ 21/03/2566 จากโรงเรียนทุ่งสง จังหวัดนครศรีธรรมราช สำหรับเงินจัดายวิทยาศาสตร์แบบบูรณาการ GLOBE สำหรับนักเรียนห้องเรียนพิเศษ ระดับชั้นมัธยมศึกษาปีที่ 5 (หักค่าธรรมเนียมบริการวิชาการร้อยละ16จากรายรับคณะวิทย์) ตามใบเสร็จ PR2-2566:23/38</t>
  </si>
  <si>
    <t>RV00300000566030757</t>
  </si>
  <si>
    <t>รับเงินโอนSCB609-3,2(600x3)3(600x6)4(600x2)5(600x2)6(600x2)7(600x6)9(600x3)10(600)11(600x6)12(600x7)13(600)มี.ค.66,ตัดรด.รอรับรู้SCB609-3,27ก.พ.66(600) รับเงินใบนำส่ง93/65 รายได้โครงการ วิเทศสัมพันธ์-สงขลา ค่าลทบ.โครงการจัดสอบTSU-TEPที่มีมาตรฐานทัดเทียมกับCEFRและวัดสมรรถนะทางภาษาอังกฤษแก่นิสิต บุคลากรม.และบุคคลทั่วไป ค่าธ.16%3,840กองทุน5%1,200,โอนกำไร22,800,สะสม3%720,สสช.8%1,920,เบิก20,160จาก24,000 ตามอว8202.04/0084ลว.12ต.ค.65,รวม24,000</t>
  </si>
  <si>
    <t>30/03/2566</t>
  </si>
  <si>
    <t>RV00300000566030833</t>
  </si>
  <si>
    <t>รับเงินโอน ธ.ไทยพาณิชย์609-3,1(1200+800)2(800)7(800x3+1600)9(800)มี.ค.66เงิน7,600 ,ตัดรอรับรู้ ธ.ไทยพาณิชย์609-3,1(800)5(800)7(800)9(800)16(800x2)23(1200)27(800)ก.พ.66เงิน6,800  รับเงินใบนำส่ง108/66 รายได้โครงการ วิเทศสัมพันธ์-สงขลา  โครงการบริการแปลเอกสาร จากนิสิต บุคลากรม.ทักษิณ และผู้สนใจทั่วไป ค่าธ.6%864กกองทุน2%288,โอนกำไร14,112,รายได้สะสม1.5%216สำนักส่งเสริมฯ2.5%360เบิก13,536จาก14,400</t>
  </si>
  <si>
    <t>02/03/2566</t>
  </si>
  <si>
    <t>RV00300000566030077</t>
  </si>
  <si>
    <t>ตัดรด.รอการรับรู้ ธ.ไทยพาณิชย์201-9,2(49000)17(78400)21(29400)24(49000)26(176400)ก.พ.66 รับเงินใบนำส่ง69/66 รายได้โครงการ วิทยาลัยการจัดการฯ โครงการทบทวน ถอดบทเรียน กม. ระเบียบ ข้อบังคับเกี่ยวกับการประชุมสภาท้องถิ่นเพื่อความเข้าใจที่ถูกต้องและบทบาทหน้าที่ในการแก้ไขปัญหาและฟื้นฟูอุตสาหกรรมการท่องเที่ยวฯ,รวม382,200,UM</t>
  </si>
  <si>
    <t>14/03/2566</t>
  </si>
  <si>
    <t>RV00300000566030301</t>
  </si>
  <si>
    <t>ตัดรด.รอการรับรู้ รับเงินโอน ธ.ไทยพาณิชย์201-9,13(3900x2)14(3900)16(3900)17(3900x7+15600)19(312000)20(3900)21(7800)22(46800+39000+19500+58500)28(31200)ก.พ.66  รับเงินใบนำส่ง71/66รายได้โครงการ วิทยาลัยการจัดการฯ  โครงการอบรมหลักสูตรการดำเนินการทางวินัยและความผิดทางละเมิดของเจ้าหน้าที่อปท.ปีงปม.2566 ,รวม577,200,UM</t>
  </si>
  <si>
    <t>RV00300000566030303</t>
  </si>
  <si>
    <t>ตัดรด.รอการรับรู้ รับเงินโอน ธ.ไทยพาณิชย์201-9,19ก.พ.66(78000)  รับเงินใบนำส่ง72/66รายได้โครงการ วิทยาลัยการจัดการฯ  โครงการอบรมหลักสูตรการดำเนินการทางวินัยและความผิดทางละเมิดของเจ้าหน้าที่อปท.ปีงปม.2566 ,รวม78,000,UM</t>
  </si>
  <si>
    <t>RV00300000566030313</t>
  </si>
  <si>
    <t>บันทึกตัดรด.รอการรับรู้ รับเงินโอน ธ.ไทยพาณิชย์201-9,23(83300)24(4900x5)26(318500)ก.พ.66  รับเงินใบนำส่ง73/66 รายได้โครงการ วิทยาลัยการจัดการฯ  โครงการหลักสูตรแนวทางปฏิบัติเกี่ยวกับวิธีงบประมาณ การเงิน การคลัง การเบิกจ่ายเงิน การจัดซื้อจัดจ้าง วิธีพัสดุและอื่นๆที่เกี่ยวข้องกับการเงินของฝ่ายบริหาร สมาชิกสภา ประธานสภาและบุคลากรท้องถิ่น426,300,UM</t>
  </si>
  <si>
    <t>RV00300000566030319</t>
  </si>
  <si>
    <t>บันทึกตัดรด.รอการรับรู้ รับเงินโอน ธ.ไทยพาณิชย์201-9,19ก.พ.66(89700)  รับเงินใบนำส่ง74/66 รายได้โครงการ วิทยาลัยการจัดการฯ  โครงการ การพัฒนาศักยภาพการบริหารงานของอปท.ตามหลักคุณธรรม จริยธรรม หลักธรรมาภิบาลและยกระดับการประเมินคุณธรรมและความโปร่งใสในการดำเนินงานของหน่วยงานภาครัฐ(ITA) ,โอน89,700,UM</t>
  </si>
  <si>
    <t>RV00300000566030323</t>
  </si>
  <si>
    <t>บันทึกตัดรด.รอการรับรู้ รับเงินโอน ธ.ไทยพาณิชย์201-9,13(3900+11700)14(7800)15(3900x15+7800x3)17(413400)22(42900)ก.พ.66 รับเงินใบนำส่ง75/66 รายได้โครงการ วิทยาลัยการจัดการฯ  โครงการ การพัฒนาศักยภาพการบริหารงานของอปท.ตามหลักคุณธรรม จริยธรรม หลักธรรมาภิบาลและยกระดับการประเมินคุณธรรมและความโปร่งใสในการดำเนินงานของหน่วยงานภาครัฐ(ITA) ,โอน561,600,UM</t>
  </si>
  <si>
    <t>RV00300000566030325</t>
  </si>
  <si>
    <t>บันทึกตัดรด.รอการรับรู้ รับเงินโอน ธ.ไทยพาณิชย์ กระแสรายวัน303-3,13(3900)14(7800)15(3900)ก.พ.66 รับเงินใบนำส่ง75/66 รายได้โครงการ วิทยาลัยการจัดการฯ  โครงการ การพัฒนาศักยภาพการบริหารงานของอปท.ตามหลักคุณธรรม จริยธรรม หลักธรรมาภิบาลและยกระดับการประเมินคุณธรรมและความโปร่งใสในการดำเนินงานของหน่วยงานภาครัฐ(ITA) ,โอน15,600,UM</t>
  </si>
  <si>
    <t>RV00300000566030468</t>
  </si>
  <si>
    <t>ตัดรด.รอการรับรู้ รับเงินโอน ธ.ไทยพาณิชย์ กระแสรายวัน303-3,6ก.พ.66(4500) ,ตัดรด.รอการรับรู้ ธ.ไทยพาณิชย์201-9,22ก.พ.66(68600) รับเงินใบนำส่ง76/66 รายได้โครงการ วิทยาลัยการจัดการฯ  โครงการสรุปรวบรวม กม.สำคัญที่มีการปรับปรุงใหม่เพื่อลดข้อผิดพลาดในประเด็นที่ฝ่ายบริหาร ประธานสภา สมาชิกสภาและบุคลากรท้องถิ่นต้องรู้และการเตรียมความพร้อมปฏิบัติตามพ.ร.บ.คุ้มครองข้อมูลส่วนบุคคล พ.ศ.2562  รวม401,800,UM</t>
  </si>
  <si>
    <t>RV00300000566030488</t>
  </si>
  <si>
    <t>รับเงินโอน ธ.ไทยพาณิชย์ กระแสรายวัน303-3,3มี.ค.66(78400) ,รับเงินโอน ธ.ไทยพาณิชย์201-9,1(34300)3(4900)6(211100)มี.ค.66เงิน250,300 รับเงินใบนำส่ง76/66 รายได้โครงการ วิทยาลัยการจัดการฯ  โครงการสรุปรวบรวม กม.สำคัญที่มีการปรับปรุงใหม่เพื่อลดข้อผิดพลาดในประเด็นที่ฝ่ายบริหาร ประธานสภา สมาชิกสภาและบุคลากรท้องถิ่นต้องรู้และการเตรียมความพร้อมปฏิบัติตามพ.ร.บ.คุ้มครองข้อมูลส่วนบุคคล พ.ศ.2562  รวม401,800,UM</t>
  </si>
  <si>
    <t>RV00300000566030575</t>
  </si>
  <si>
    <t>ตัดรด.รอการรับรู้ รับเงินโอน ธ.ไทยพาณิชย์201-9,23(358200)24(180000)ก.พ.66 รับเงินใบนำส่ง87/66 รายได้โครงการ วิทยาลัยการจัดการฯ  โครงการนักบริหารท้องถิ่นยุคใหม่กับการพัฒนาและขับเคลื่อนงานบริการสาธารณะให้ก้าวสู่การเป็นเมืองอัจฉริยะ Smart City รวม538,200,UM</t>
  </si>
  <si>
    <t>RV00300000566030739</t>
  </si>
  <si>
    <t>รับเงินโอน ธ.ไทยพาณิชย์201-9,9มี.ค.66(78000)  รับเงินใบนำส่ง89/66รายได้โครงการ วิทยาลัยการจัดการฯ  โครงการอบรมหลักสูตรวินัยข้าราชการท้องถิ่น การคงอยู่และการเปลี่ยนแปลง ,รวม78,000,UM</t>
  </si>
  <si>
    <t>RV00300000566030740</t>
  </si>
  <si>
    <t>รับเงินโอน ธ.ไทยพาณิชย์201-9,12มี.ค.66(ตัด3,900จากโอน214,500)  รับเงินใบนำส่ง90/66รายได้โครงการ วิทยาลัยการจัดการฯ  โครงการเทคนิคการเขียนหนังสือราชการและการจัดบันทึกรายงานการประชุม ,รวม3,900,UM</t>
  </si>
  <si>
    <t>29/03/2566</t>
  </si>
  <si>
    <t>RV00300000566030817</t>
  </si>
  <si>
    <t>รับเงินโอน ธ.ไทยพาณิชย์201-9,7มี.ค.66 รับเงินใบนำส่ง98/66 รายได้โครงการ วิทยาลัยการจัดการฯ  โครงการนักบริหารท้องถิ่นยุคใหม่กับการพัฒนาและขับเคลื่อนงานบริการสาธารณะให้ก้าวสู่การเป็นเมืองอัจฉริยะ Smart City รวม367,500,UM</t>
  </si>
  <si>
    <t>RV00300000566030818</t>
  </si>
  <si>
    <t>รับเงินโอน ธ.ไทยพาณิชย์201-9,7มี.ค.66 รับเงินใบนำส่ง99/66 รายได้โครงการ วิทยาลัยการจัดการฯ  โครงการนักบริหารท้องถิ่นยุคใหม่กับการพัฒนาและขับเคลื่อนงานบริการสาธารณะให้ก้าวสู่การเป็นเมืองอัจฉริยะ Smart City รวม280,000,UM</t>
  </si>
  <si>
    <t>RV00300000566030819</t>
  </si>
  <si>
    <t>รับเงินโอน ธ.ไทยพาณิชย์201-9,16(1900)17(15200) รับเงินใบนำส่ง101/66 รายได้โครงการ วิทยาลัยการจัดการฯ โครงการ การเพิ่มเติม/ทบทวนแผนพัฒนาการศึกษา(พ.ศ.2566-2570)แผนปฏิบัติการประจำปีการศึกษาและแผนปฏิบัติการประจำปีงปมของกองการศึกษาและสถานศึกษา สังกัดอปท. ,โอนรวม17,100,UM</t>
  </si>
  <si>
    <t>RV00300000566030821</t>
  </si>
  <si>
    <t>รับเงินโอน ธ.ไทยพาณิชย์201-9,12(ตัด210,600จาก214,500คงเหลือ3,900)19(273000)มี.ค.66 รับเงินใบนำส่ง100,103/66 รายได้โครงการ วิทยาลัยการจัดการฯ โครงการเทคนิคการเขียนหนังสือราชการและการจัดรายงานการประชุม ,โอน483,600,UM</t>
  </si>
  <si>
    <t>RV00300000566030822</t>
  </si>
  <si>
    <t>รับเงินโอน ธ.ไทยพาณิชย์201-9,16(11700)19(144300)มี.ค.66เงิน156,000 ,ตัดรด.รอการรับรู้ รับเงินโอน201-9,22ก.พ.66(7800) รับเงินใบนำส่ง102/66 รายได้โครงการ วิทยาลัยการจัดการฯ โครงการจัดทำหลักสูตรสถานศึกษา การศึกษาปฐมวัย การเขียนแผนจัดประสบการณ์การเรียนรู้ที่เหมาะสมสอดคล้องกับบริบทของผู้เรียน สถานศึกษาตามหลักสูตรการศึกาปฐมวัยพุทธศักราช2560ฯ ของศูนย์พัฒนาเด็กเล็กและรร.สังกัดอปท.,รวม163,800,UMDC</t>
  </si>
  <si>
    <t>28/04/2566</t>
  </si>
  <si>
    <t>RV00300000566040725</t>
  </si>
  <si>
    <t>รับเงินโอน ธ.ไทยพาณิชย์609-3,3(13000)4(10000+8000+8000)5(10000)เม.ย.66  รับเงินใบนำส่ง147/66 รายได้โครงการ คณะศึกษาฯ ค่าลงทะเบียนโครงการนวัตกรรมวิชาชีพครู จากนิสิต บุคลากรม.ทักษิณ ค่าธ.6%2,940กองทุน2%980,โอนกำไร48,020,รายได้สะสม1.5%735สำนักส่งเสริมฯ2.5%1,225เบิก46,060จาก49,000,ตามอว.8202.01/ ลว14ธ.ค.65</t>
  </si>
  <si>
    <t>04/04/2566</t>
  </si>
  <si>
    <t>RV00300000566040006</t>
  </si>
  <si>
    <t>ตัดรอรับรู้ ธ.ไทยพาณิชย์609-3,3(3000x3)8(3000)16(3000)17(3000)20(3000)21(3000)23(3000x2)24(9000+3000x4)27(6000)มี.ค.66เงิน5,700  รับเงินใบนำส่ง112/66 รายได้โครงการ คณะนิติฯ ค่าลงทะเบียนโครงการพัฒนาศักยภาพการจัดการเรียนการสอนกฎหมายของครูในยุคดิจิทัล (Enhancing Teachers Petential on Legal Teaching in Digital Era)จากครูระดับมัธยมศึกษา ค่าธ.6%3,420กองทุน2%1,140,โอนกำไร55,860,รายได้สะสม1.5%855สำนักส่งเสริมฯ2.5%1,425เบิก53,580จาก57,000 ตามอว8205.08/0374 ลว.21ก.พ.66</t>
  </si>
  <si>
    <t>20/04/2566</t>
  </si>
  <si>
    <t>RV00300000566040408</t>
  </si>
  <si>
    <t>รับเงินโอน ธ.กรุงไทย359-3,10(11758+223618)11(11758+17643+17643)19(60)เม.ย.66 รายได้เงินบริการวิชาการ คณะนิติฯ จ้างที่ปรึกษาโครงการประเมินความเชื่อมั่นของปชช.ในจ.ชายแดนภาคใต้ที่มีผลต่อการอำนวยความยุติธรรมของกระทรวงยุติธรรมฯ ประจำปีงปม.2565 จากสนง.ปลัดกระทรวงยุติธรรม สญ.123/65 งวดที่4 ค่าธ.6%16,948.80กองทุน2%5,649.60,โอนกำไร276,830.4,รายได้สะสม1.5%4,237.20สำนักส่งเสริมฯ2.5%7,062เบิก265,531.20จาก282,480</t>
  </si>
  <si>
    <t>11/04/2566</t>
  </si>
  <si>
    <t>RV00020900066040106</t>
  </si>
  <si>
    <t>รับเงินโอนจากบัญชีเงินฝากออมทรัพย์ ธ.ไทยพาณิชย์ เลขที่บัญชี 416-089435-1 ระหว่างวันที่ 3-24 มี.ค.66 สำหรับโครงการบริการคณะวิทยาการสุขภาพและการกีฬา สำหรับโครงการอบรมเชิงปฏิบัติการเรื่อง การวิเคราะห์สถิติสำหรับงานวิจัยทางด้านวิทยาศาสตร์สุขภาพ จำนวน 2 หลักสูตร (หักค่าธรรมเนียมบริการวิชาการร้อยละ16ของคณะ วสก.) ตามใบเสร็จ PL2-2566:4/20</t>
  </si>
  <si>
    <t>RV00020900066040107</t>
  </si>
  <si>
    <t>รับเงินโอนจากบัญชีเงินฝากออมทรัพย์ ธ.ไทยพาณิชย์ เลขที่บัญชี 403-487220-3 ในวันที่ 31/03/2566 จากนางสาวสุกลกาญจน์ กรรณราย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PL2-2566:4/19</t>
  </si>
  <si>
    <t>25/04/2566</t>
  </si>
  <si>
    <t>RV00020900066040221</t>
  </si>
  <si>
    <t>รับเงินโอนโครงการบริการวิชาการ เข้าบัญชี ธ.กรุงไทย สาขาควนขนุน เลขที่981-2-81043-9 วันที่24เมย.66 จากโรงเรียนสตรีพัทลุง โครงการค่ายวิชาการทางด้านวิทยาศาสตร์ วันที่24เมย.66 หักเข้ากองทุน16% โดยคณะวิทยาศาสตร์ ใบเสร็จเลขที่PR2-2566:28/50 ลว.25เมย.66</t>
  </si>
  <si>
    <t>07/04/2566</t>
  </si>
  <si>
    <t>RV00300000566040582</t>
  </si>
  <si>
    <t>ตัดรด.รอการรับรู้ รับเงินโอนธ.ไทยพาณิชย์609-3,28มี.ค.66 รับเงินใบนำส่ง119รายได้โครงการ วิเทศสัมพันธ์-สงขลา ค่าลงทะเบียนโครงการจัดสอบTSU-TEP สำหรับนิสิตและบุคลากรม.ทักษิณ ค่าธ.16%96 กองทุน5%30,โอนกำไร570,สะสม3%18,สสช.8%48,เบิก504จาก600 ตามอว8202.04/0084 ลว.12ต.ค.65 ,โอน600</t>
  </si>
  <si>
    <t>21/04/2566</t>
  </si>
  <si>
    <t>RV00300000566040664</t>
  </si>
  <si>
    <t>ตัดรด.รอการรับรู้ รับเงินโอนธ.ไทยพาณิชย์609-3,11(800)13(800x2)14(800)15(800x2)16(800)17(800)18(800)20(800)21(800)22(800x3+1600)23(2100)24(1200)มี.ค.66  รับเงินใบนำส่ง133/66 รายได้โครงการ ฝ่ายวิชาการ ค่าจ้างบริการโครงการบริการแปลเอกสาร จากนิสิต บุคลากรม.ทักษิณ และผู้สนใจทั่วไป ค่าธ.6%966กองทุน2%322,โอนกำไร15,778,รายได้สะสม1.5%241.50สำนักส่งเสริมฯ2.5%402.50เบิก15,134จาก16,100,ตามอว.8202.04/075 ลว30ก.ย.65</t>
  </si>
  <si>
    <t>RV00300000566040571</t>
  </si>
  <si>
    <t>ตัดรด.รอการรับรู้ ธ.ไทยพาณิชย์201-9,23(11700)27(ตัด66,300จาก67,300) รับเงินใบนำส่ง118/66 รายได้โครงการ วิทยาลัยการจัดการฯ โครงการฝึกอบรม การจัดทำรายงานการประเมินตนเอง(SAR)ตามขั้นตอนการประกันคุณภาพภายในฯ การติดตาม การตรวจสอบ วิธีการสังเคราะห์ของกองการศึกษา การนำผลไปใช้กรอกในระบบ NCCS/ระบบe-SARและการนำผลวิเคราะห์ไปจัดทำโครงการ กิจกรรมในแผนพัฒนาการศึกษาฯ ,โอนรวม78,000,UM</t>
  </si>
  <si>
    <t>12/04/2566</t>
  </si>
  <si>
    <t>RV00300000566040624</t>
  </si>
  <si>
    <t>ตัดรด.รอการรับรู้ ธ.ไทยพาณิชย์201-9,16(19600)20(39200)23(24500+53900+34300+73500)24(29400)27(205800)มี.ค.66เงิน480,200 ,ตัดรด.รับรู้ ธ.ไทยพาณิชย์303-3,24(4900x4+53900)มี.ค.66เงิน73,500 รับเงินใบนำส่ง129/66 รายได้โครงการ วิทยาลัยการจัดการฯ โครงการทบทวน ถอดบทเรียน กฎหมาย ระเบียบ ข้อบังคับ เกี่ยวกับการประชุมสภาท้องถิ่นเพื่อความเข้าใจที่ถูกต้อง กลยุทธ์การนำเสนอผลงานและการประชาสัมพันธ์ของอปท.ในยุคดิจิทัลฯ ,โอนรวม553,700,UM</t>
  </si>
  <si>
    <t>RV00300000566040625</t>
  </si>
  <si>
    <t>ตัดรด.รอการรับรู้ ธ.ไทยพาณิชย์201-9,23ก.พ.66เงิน14,700 ,8(4900)10(4900+19600)14(63700)17(259700)มี.ค.66เงิน352,800 ,ตัดรด.รับรู้ ธ.ไทยพาณิชย์303-3,9(4900)15(63700)มี.ค.66เงิน68,600 รับเงินใบนำส่ง128/66 รายได้โครงการ วิทยาลัยการจัดการฯ โครงการซักซ้อมความเข้าใจ กม. ข้อบังคับ เกี่ยวกับการประชุมสภาท้องถิ่นภายหลังปฏิบัติหน้าที่มาระยะหนึ่ง และระเบียบ กม.ที่เกี่ยวข้องกับการปฏิบัติหน้าที่การให้บริการสาธารณะและการช่วยเหลือประชาชนของอปท. ,โอนรวม436,100,UM</t>
  </si>
  <si>
    <t>RV00300000566040681</t>
  </si>
  <si>
    <t>ตัดรด.รอการรับรู้ ธ.ไทยพาณิชย์201-9,30ม.ค.66(3000) ,28ก.พ.66เงิน(3000) ,1(3000)4(3000จาก6000+3000จาก6000+12000+6000จาก12000+3000x2)8(3500)10(3500)31(17500)มี.ค.66เงิน54,500 ,ตัดรด.รอรับรู้ ธ.ไทยพาณิชย์303-3,21(3000)28(3000x2)ก.พ.66เงิน9,000 ,1(3000+6000)7(3500)30(3500x2+7000)มี.ค.66เงิน26,500 รับเงินใบนำส่ง140/66 รายได้โครงการ วิทยาลัยการจัดการฯ โครงการอบรมการทำงานเชิงวิเคราะห์จากงานประจำของข้าราชการและพนง.ม.สายสนับสนุนฯ ,โอนรวม99,000,UM</t>
  </si>
  <si>
    <t>RV00300000566040682</t>
  </si>
  <si>
    <t>ตัดรด.รอการรับรู้ ธ.ไทยพาณิชย์201-9,2(3000x2)4(3000จาก6000+6000จาก12000+3000จาก6000)28(3500x2)31(3500)มี.ค.66เงิน28,500 ,ตัดรด.รอรับรู้ ธ.ไทยพาณิชย์ กระแสรายวัน303-3,23ก.พ.66(3000x2) ,3(3000x2)14(3500)15(3500)28(3500x2+7000x3)มี.ค.66เงิน47,000  รับเงินใบนำส่ง141/66 รายได้โครงการ วิทยาลัยการจัดการฯ โครงการฝึกอบรมหลักสูตรเทคนิคการเขียนคู่มือปฏิบัติงาน,โอนรวม75,500,UM</t>
  </si>
  <si>
    <t>RV00300000566040683</t>
  </si>
  <si>
    <t>รับเงินโอน ธ.ไทยพาณิชย์201-9,10เม.ย.66 รับเงินใบนำส่ง142/66 รายได้โครงการ วิทยาลัยการจัดการฯ  โครงการพัฒนาข้าราชการครูและบุคลากรทางการศึกษาของอปท. เทคนิคการเขียนข้อตกลงในการพัฒนางานการขอมี ขอเลื่อนตามเกณฑ์การประเมินตำแหน่งการเลื่อนวิทยฐานะฯ(PA)รูปแบบใหม่  ,โอน62,400 ,UM</t>
  </si>
  <si>
    <t>RV00300000566040684</t>
  </si>
  <si>
    <t>ตัดรด.รอการรับรู้ รับเงินโอน ธ.ไทยพาณิชย์201-9,30มี.ค.66(3900) ,ตัดรด.รอการรับรู้ รับเงินโอน ธ.ไทยพาณิชย์ กระแสรายวัน303-3,28มี.ค.66(11700) รับเงินใบนำส่ง143/66 รายได้โครงการ วิทยาลัยการจัดการฯ โครงการจัดทำหลักสูตรสถานศึกษา การศึกษาปฐมวัย การเขียนแผนจัดประสบการณ์การเรียนรู้ที่เหมาะสมสอดคล้องกับบริบทของผู้เรียน สถานศึกษาตามหลักสูตรการศึกาปฐมวัยพุทธศักราช2560ฯ ของศูนย์พัฒนาเด็กเล็กและรร.สังกัดอปท.,รวม74,100,UMDC</t>
  </si>
  <si>
    <t>RV00300000566040685</t>
  </si>
  <si>
    <t>26/04/2566</t>
  </si>
  <si>
    <t>RV00300000566040699</t>
  </si>
  <si>
    <t>รับเงินโอน ธ.ไทยพาณิชย์201-9,23เม.ย.66 รับเงินใบนำส่ง144/66รายได้โครงการ วิทยาลัยการจัดการฯ  โครงการอบรมหลักสูตรวินัยข้าราชการท้องถิ่น การคงอยู่และการเปลี่ยนแปลง ,โอน195,000,UM</t>
  </si>
  <si>
    <t>RV00300000566040700</t>
  </si>
  <si>
    <t>รับเงินโอน ธ.ไทยพาณิชย์201-9,4(3900x2)10(27,300จาก85,800)20(15,584.40)23(194,000)25(15.60)เม.ย.66เงิน244,700 ,ตัดรด.รอการรับรู้ รับเงินโอน ธ.ไทยพาณิชย์201-9,27มี.ค.66(1,000จาก67,300) รับเงินใบนำส่ง145/66 รายได้โครงการ วิทยาลัยการจัดการฯ โครงการจัดทำหลักสูตรสถานศึกษา การศึกษาปฐมวัย การเขียนแผนจัดประสบการณ์การเรียนรู้ที่เหมาะสมสอดคล้องกับบริบทของผู้เรียน สถานศึกษาตามหลักสูตรการศึกษาปฐมวัยพุทธศักราช2560ฯ ของศูนย์พัฒนาเด็กเล็กและรร.สังกัดอปท.,รวม245,700,UMDC</t>
  </si>
  <si>
    <t>31/05/2566</t>
  </si>
  <si>
    <t>RV00300000566050918</t>
  </si>
  <si>
    <t>รับเงินโอน ธ.ไทยพาณิชย์5949-4,1(2000x2)16(3000)พ.ค.66เงิน7,000 ,ตัดรด.รอการรับรู้ ธ.ไทยพาณิชย์5949-4,10เม.ย.66(2500) รับเงินใบนำส่ง194/66คณะศึกษาฯ  รายได้เงินบริการวิชาการ คณะศึกษาฯ ค่าลงตีพิมพ์ผลงานทางวิชาการในวารสารศึกษาศาสตร์ มหาวิทยาลัยทักษิณ จากบุคคลทั่วไป ค่าธ.16%1,520 กองทุน5%475,โอนกำไร9,025,สะสม3%285,สสช.8%760,เบิก7,980จาก9,500</t>
  </si>
  <si>
    <t>09/05/2566</t>
  </si>
  <si>
    <t>RV00300000566050147</t>
  </si>
  <si>
    <t>รับเงินโอนธ.ไทยพาณิชย์5949-4,8พ.ค.66 รับเงินใบนำส่ง161/65 รายได้โครงการ คณะมนุษย์ฯ ค่าลงทะเบียนโครงการพัฒนาศักยภาพนิสิต English for CommunicationและEnglish Intensive Couresจากบุคลากร ม.ทักษิณ และบุคลากรภายนอก  ค่าธ.16%8,640กองทุน5%2,700,โอนกำไร51,300,สะสม3%1,620,สสช.8%4,320,เบิก45,360จาก54,000 ,ตัด54,000จากโอน64,500 ตามอว8205.02 ลว25พ.ย.65</t>
  </si>
  <si>
    <t>RV00300000566050165</t>
  </si>
  <si>
    <t>ตัดรด.รอการรับรู้ รับเงินโอน ธ.ไทยพาณิชย์5949-4,10(114983.97)19(1200)เม.ย.66  รับเงินใบนำส่ง171/66 รายได้โครงการ คณะมนุษย์ฯ ค่าลงทะเบียนโครงการประชุมวิชาการระดับชาติและนานาชาติและการประชุมวิชาการระดับชาติภาคีเครือข่ายการบริหารทรัพยากรมนุษย์กลุ่มภาคใต้ จากภาคีเครือข่ายฯ ค่าธ.6%6,971.03กองทุน2%2,323.68,โอนกำไร113,860.29,รายได้สะสม1.5%1,742.76,สำนักส่งเสริมฯ2.5%2,904.60,เบิก109,212.94จาก116,183.97ตามอว.8205.02/871ลว2พ.ย.65 และอว8205.02/ ลว12ต.ค.65 รวม116,183.97</t>
  </si>
  <si>
    <t>11/05/2566</t>
  </si>
  <si>
    <t>RV00300000566050388</t>
  </si>
  <si>
    <t>รับเงินโอนธ.ไทยพาณิชย์5949-4,8พ.ค.66 รับเงินใบนำส่ง175/65 รายได้โครงการ คณะมนุษย์ฯ ค่าลงทะเบียนโครงการพัฒนาศักยภาพนิสิต English for CommunicationและEnglish Intensive Couresจากบุคลากร ม.ทักษิณ และบุคลากรภายนอก  ค่าธ.16%1,680กองทุน5%525,โอนกำไร9,975,สะสม3%315,สสช.8%840,เบิก8,820จาก10,500 ,ตัด10,500จากโอน64,500 ตามอว8205.02 ลว25พ.ย.65</t>
  </si>
  <si>
    <t>08/05/2566</t>
  </si>
  <si>
    <t>RV00300000566050074</t>
  </si>
  <si>
    <t>ตัดรด.รอการรับรู้ รับเงินโอนธ.กรุงไทย359-3,20(261,240จาก261250)27(10)เม.ย.66  รายได้โครงการ คณะเศรษฐศาสตร์ฯ เงินค่าจ้างคณะเศรษฐศาสตร์ฯดำเนินโครงการฝึกอบรม สร้างนักวิจัยรุ่นใหม่  ค่าธ.6%15,675กองทุน2%5,225,โอนกำไร256,025,รายได้สะสม1.5%3,918.75สำนักส่งเสริมฯ2.5%6,531.25เบิก245,575จาก261,250 จากสนง.การวิจัยแห่งชาติ ที่อว0401.4(กค2)/538 ลว20เม.ย.66</t>
  </si>
  <si>
    <t>01/05/2566</t>
  </si>
  <si>
    <t>RV00020900066050008</t>
  </si>
  <si>
    <t>รับเงินโอนจากบัญชีเงินฝากออมทรัพย์ ธ.ไทยพาณิชย์ เลขที่บัญชี 403-487220-3 ในวันที่ 24/04/2566 จากนางสาวสุกลกาญจน์ กรรณราย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PL2-2566:4/27</t>
  </si>
  <si>
    <t>RV00020900066050043</t>
  </si>
  <si>
    <t>รับเงินจากคณะ วสก.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PL1-2566:2/18</t>
  </si>
  <si>
    <t>RV00020900066050058</t>
  </si>
  <si>
    <t>รับเงินจากคณะ วสก.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PL1-2566:2/19</t>
  </si>
  <si>
    <t>RV00020900066050001</t>
  </si>
  <si>
    <t>รับเงินโอนจากบัญชีเงินฝากออมทรัพย์ ธ.กรุงไทย เลขที่ 981-2-81043-9 ในวันที่ 28/04/2566 จากโรงเรียนภูเก็ตวิทยาลัย จังหวัดภูเก็ต สำหรับเงินจัดค่ายพัฒนาทักษะกระบวนการทางวิทยาศาสตร์ สำหรับนักเรียนโครงการพิเศษด้านวิทยาศาสตร์ คณิตศาสตร์ และเทคโนโลยี (SMT) ระดับมัธยมศึกษาปีที่ 3 (หักค่าธรรมเนียมบริการร้อยละ16ของคณะวิทยาศาสตร์) ตามใบเสร็จ PR2-2566:29/12</t>
  </si>
  <si>
    <t>03/05/2566</t>
  </si>
  <si>
    <t>RV00020900066050032</t>
  </si>
  <si>
    <t>รับเงินโอนจากบัญชีเงินฝากออมทรัพย์ ธ.กรุงไทย เลขที่ 981-2-81043-9 ในวันที่ 25/04/2566 จากสำนักงานปรมาณูเพื่อสันติ สำหรับรายการค่าใช้จ่ายในการบริหารจัดการสถานีเฝ้าระวังภัยทางรังสีประจำจังหวัดสงขลาประจำปีงบประมาณ 2566 (หักค่าธรรมเนียมบริการวิชาการร้อยละ6จากรายรับคณะวิทย์) ตามใบเสร็จ PR2-2566:29/35</t>
  </si>
  <si>
    <t>12/05/2566</t>
  </si>
  <si>
    <t>RV00020900066050111</t>
  </si>
  <si>
    <t>รับเงินโอนจากบัญชีเงินฝากออมทรัพย์ ธ.กรุงไทย เลขที่ 981-2-81043-9 ในวันที่ 10/05/2566 จากโรงเรียนอุบรัตนราชกัญญาราชวิทยาลัย พัทลุง สำหรับเงินจัดค่ายปฏิบัติการทางวิทยาศาสตร์ (หักค่าธรรมเนียมบริการวิชาการร้อยละ16จากรายรับคณะวิทย์) ตามใบเสร็จ PR2-2566:30/9 ถึง PR2-2566:30/10</t>
  </si>
  <si>
    <t>23/05/2566</t>
  </si>
  <si>
    <t>RV00020900066050229</t>
  </si>
  <si>
    <t>รับเงินโอนจากบัญชีเงินฝากออมทรัพย์ ธ.กรุงไทย เลขที่ 981-2-81043-9 ในวันที่ 19/05/2566 จากโรงเรียนระโนดวิทยา จังหวัดสงขลา สำหรับเงินจัดค่ายทักษะปฏิบัติการทางวิทยาศาสตร์ (ฟิสิกส์ เคมี ชีววิทยา) ประจำปีการศึกษา 2566 สำหรับนักเรียนห้องเรียนพิเศษวิทยาศาสตร์ คณิตศาสตร์ ระดับมัธยมศึกษาตอนต้น (หักค่าธรรมเนียมบริการร้อยละ16ของคณะวิทยาศาสตร์) ตามใบเสร็จ PR2-2566:31/25</t>
  </si>
  <si>
    <t>18/05/2566</t>
  </si>
  <si>
    <t>RV00300000566050695</t>
  </si>
  <si>
    <t>รับเงินโอน ธ.กรุงไทย359-3,2(336,138)11(12)รายได้โครงการ สำนักคอมฯ งปม.สนับสนุนโครงการจัดสอบคัดเลือกบุคคลเข้ารับราชการ ภาค ก. ด้วยระบบอิเล็กทรนิกส์ (E-EXAM)ฯ ค่าธ.16%53,784 กองทุน5%16,807.50,โอนกำไร319,342.50,สะสม3%10,084.50,สสช.8%26,892,เบิก282,366จาก366,150 จากสำนักงาน ก.พ. ตามอว8206.02.01/0004 ลว1มี.ค.66</t>
  </si>
  <si>
    <t>30/05/2566</t>
  </si>
  <si>
    <t>RV00300000566050889</t>
  </si>
  <si>
    <t>รับเงินโอน ธ.กรุงไทย359-3,23(296178)26(12)พ.ค.66 รายได้โครงการ สำนักคอมฯ งปม.สนับสนุนโครงการจัดสอบคัดเลือกบุคคลเข้ารับราชการ ภาค ก. ด้วยระบบอิเล็กทรนิกส์ (E-EXAM)ฯ ค่าธ.16%47,390.40 กองทุน5%14,809.50,โอนกำไร281,380.50,สะสม3%8,885.70,สสช.8%23,695.20,เบิก248,799.60จาก296,190 จากสำนักงาน ก.พ. ตามอว8206.02.01/0004 ลว1มี.ค.66</t>
  </si>
  <si>
    <t>RV00300000566050754</t>
  </si>
  <si>
    <t>ตัดรด.รอการรับรู้ รับเงินโอนธ.ไทยพาณิชย์609-3,20(600x5)21(600x7)22(600x3)23(600x2)24(600x5)25(800+600x9)26(600x7)27(600x5)28(600x5)29(600x9)30(600x9)เม.ย.66 รับเงินใบนำส่ง184/65 รายได้โครงการ วิเทศสัมพันธ์-สงขลา ค่าลงทะเบียนโครงการจัดสอบTSU-TEP สำหรับนิสิตและบุคลากรม.ทักษิณ ค่าธ.16%6,464กองทุน5%2,020,โอนกำไร38,380,สะสม3%1,212,สสช.8%3,232,เบิก33,936จาก40,400 ตามอว8202.04/0084 ลว.12ต.ค.65</t>
  </si>
  <si>
    <t>RV00300000566050052</t>
  </si>
  <si>
    <t>ตัดรด.รอการรับรู้ รับเงินโอน ธ.ไทยพาณิชย์201-9,5(29400)7(44100)11(49000)12(58800x2+29400)18(44100)19(58800)21(39200+29400+68600)23(34300)เม.ย.66 รับเงินใบนำส่ง152/66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และความเห็นของหน่วยงานที่เกี่ยวข้องเกี่ยวกับกระบวนการพิจารณาของสภาท้องถิ่น บทบาทและอำนาจหน้าที่ในการจัดบริการสาธารณะอำนวยความสะดวกแก่ปชช.ภายใต้ระเบียบ กม.ที่เกี่ยวข้องสำหรับฝ่ายบริหารฯ ,รวม,UM543,900</t>
  </si>
  <si>
    <t>RV00300000566050053</t>
  </si>
  <si>
    <t>ตัดรด.รอการรับรู้ รับเงินโอน กระแสรายวัน ธ.ไทยพาณิชย์303-3,12เม.ย.66 รับเงินใบนำส่ง152/66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และความเห็นของหน่วยงานที่เกี่ยวข้องเกี่ยวกับกระบวนการพิจารณาของสภาท้องถิ่น บทบาทและอำนาจหน้าที่ในการจัดบริการสาธารณะอำนวยความสะดวกแก่ปชช.ภายใต้ระเบียบ กม.ที่เกี่ยวข้องสำหรับฝ่ายบริหารฯ ,รวม,UM9,800</t>
  </si>
  <si>
    <t>RV00300000566050054</t>
  </si>
  <si>
    <t>ตัดรด.รอการรับรู้ ธ.ไทยพาณิชย์201-9,27มี.ค.66 รับเงินใบนำส่ง151/66 รายได้โครงการ วิทยาลัยการจัดการฯ การทบทวน ถอดบทเรียน กม. ระเบียบ ข้อบังคับ เกี่ยวกับการประชุมสภาท้องถิ่นเพื่อความเข้าใจที่ถูกต้อง กลยุทธ์การนำเสนอผลงานและการประชาสัมพันธ์ของอปท.ในยุคดิจิทัลฯ ,โอนรวม220,500,UM</t>
  </si>
  <si>
    <t>02/05/2566</t>
  </si>
  <si>
    <t>RV00300000566050057</t>
  </si>
  <si>
    <t>ตัดรด.รอการรับรู้ ธ.ไทยพาณิชย์201-9,11(88200)23(450800)เม.ย.66 รับเงินใบนำส่ง156/66 รายได้โครงการ วิทยาลัยการจัดการฯ โครงการซักซ้อมความเข้าใจ กม. ข้อบังคับ เกี่ยวกับการประชุมสภาท้องถิ่นภายหลังปฏิบัติหน้าที่ประมาณ1ปี และสรุปรวมรวมกม.ต่างๆที่เกี่ยวข้องกับการอำนาจ บทบาทหน้าที่ในการบริหารงานและการปฏิบัติงานของอปท. ,โอนรวม539,000,UM</t>
  </si>
  <si>
    <t>RV00300000566050058</t>
  </si>
  <si>
    <t>รับเงินโอน ธ.ไทยพาณิชย์201-9,1พ.ค.66(166,600) ,ตัดรด.รอการรับรู้ รับเงินโอน ธ.ไทยพาณิชย์201-9,26(4900x2)28(4900)เม.ย.66 รับเงินใบนำส่ง157/66 รายได้โครงการ วิทยาลัยการจัดการฯ โครงการซักซ้อมความเข้าใจ กม. ข้อบังคับ เกี่ยวกับการประชุมสภาท้องถิ่นภายหลังปฏิบัติหน้าที่ประมาณ1ปี และสรุปรวมรวมกม.ต่างๆที่เกี่ยวข้องกับการอำนาจ บทบาทหน้าที่ในการบริหารงานและการปฏิบัติงานของอปท. ,โอนรวม181,300,UM</t>
  </si>
  <si>
    <t>RV00300000566050059</t>
  </si>
  <si>
    <t>ตัดรด.รอการรับรู้ รับเงินโอน ธ.ไทยพาณิชย์201-9,23เม.ย.66(117,600) รับเงินใบนำส่ง158/66 รายได้โครงการ วิทยาลัยการจัดการฯ โครงการซักซ้อมความเข้าใจ กม. ข้อบังคับ เกี่ยวกับการประชุมสภาท้องถิ่นภายหลังปฏิบัติหน้าที่ประมาณ1ปี และสรุปรวมรวมกม.ต่างๆที่เกี่ยวข้องกับการอำนาจ บทบาทหน้าที่ในการบริหารงานและการปฏิบัติงานของอปท. ,โอนรวม117,600,UM</t>
  </si>
  <si>
    <t>RV00300000566050182</t>
  </si>
  <si>
    <t>ตัดรด.รอการรับรู้ รับเงินโอน ธ.ไทยพาณิชย์201-9,28เม.ย.66 รับเงินใบนำส่ง167/66 รายได้โครงการ วิทยาลัยการจัดการฯ รายได้โครงการ วิทยาลัยการจัดการฯ โครงการฝึกอบรม การจัดทำรายงานการประเมินตนเอง(SAR)ตามขั้นตอนการประกันคุณภาพภายในฯ การติดตาม การตรวจสอบ วิธีการสังเคราะห์ของกองการศึกษา การนำผลไปใช้กรอกในระบบ NCCS/ระบบe-SARและการนำผลวิเคราะห์ไปจัดทำโครงการ กิจกรรมในแผนพัฒนาการศึกษาฯ ,โอน78,000,UM</t>
  </si>
  <si>
    <t>RV00300000566050192</t>
  </si>
  <si>
    <t>รับเงินโอน ธ.ไทยพาณิชย์201-9,1พ.ค.66(163,800) ,ตัดรด.รอการรับรู้ รับเงินโอน ธ.ไทยพาณิชย์201-9,27เม.ย.66(3,900) รับเงินใบนำส่ง166/66 รายได้โครงการ วิทยาลัยการจัดการฯ โครงการจัดทำหลักสูตรสถานศึกษา การศึกษาปฐมวัย การเขียนแผนจัดประสบการณ์การเรียนรู้ที่เหมาะสมสอดคล้องกับบริบทของผู้เรียน สถานศึกษาตามหลักสูตรการศึกาปฐมวัยพุทธศักราช2560ฯ ของศูนย์พัฒนาเด็กเล็กและรร.สังกัดอปท.,รวม167,700,UMDC</t>
  </si>
  <si>
    <t>RV00300000566050206</t>
  </si>
  <si>
    <t>รับเงินโอน ธ.ไทยพาณิชย์201-9,1พ.ค.66 รับเงินใบนำส่ง165/66รายได้โครงการ วิทยาลัยการจัดการฯ  การพัฒนาข้าราชการครูและบุคลากรทางการศึกษาของอปท. เทคนิคการเขียนข้อตกลงในการพัฒนางานการขอมีและเลื่อนตามเกณฑ์การประเมินเลื่อนวิทยฐานะข้าราชการครูและบุคลากรทางการศึกษา:PA)รูปแบบใหม่,โอน448,500,UM</t>
  </si>
  <si>
    <t>RV00300000566050208</t>
  </si>
  <si>
    <t>รับเงินโอน ธ.ไทยพาณิชย์201-9,4พ.ค.66 รับเงินใบนำส่ง165/66รายได้โครงการ วิทยาลัยการจัดการฯ หลักสูตรการเตรียมความพร้อมการประเมินประสิทธิภาพของอปท. ประจำปีงปม.2566 ,โอน120,000,UM</t>
  </si>
  <si>
    <t>RV00300000566050209</t>
  </si>
  <si>
    <t>รับเงินโอน ธ.ไทยพาณิชย์201-9,1พ.ค.66 รับเงินใบนำส่ง163/66รายได้โครงการ วิทยาลัยการจัดการฯ หลักสูตรการเตรียมความพร้อมการประเมินประสิทธิภาพของอปท. ประจำปีงปม.2566 ,โอน165,600,UM</t>
  </si>
  <si>
    <t>RV00300000566050211</t>
  </si>
  <si>
    <t>รับเงินโอน ธ.ไทยพาณิชย์201-9,1(1200x2+2400)2(2400+1200)3(9580+7200+2400)4(90000)5(1200)8(20)พ.ค.66เงิน118,800 ,ตัดรด.รอการรับรู้ ธ.ไทยพาณิชย์201-9,27เม.ย.66(6000) รับเงินใบนำส่ง170/66รายได้โครงการ วิทยาลัยการจัดการฯ หลักสูตรการเตรียมความพร้อมการประเมินประสิทธิภาพของอปท. ประจำปีงปม.2566 ,โอน124,800,UM</t>
  </si>
  <si>
    <t>RV00300000566050222</t>
  </si>
  <si>
    <t>รับเงินโอน ธ.ไทยพาณิชย์201-9,3พ.ค.66เงิน118,800  รับเงินใบนำส่ง162/66รายได้โครงการ วิทยาลัยการจัดการฯ หลักสูตรการเตรียมความพร้อมการประเมินประสิทธิภาพของอปท. ประจำปีงปม.2566 ,โอน223,200,UM</t>
  </si>
  <si>
    <t>19/05/2566</t>
  </si>
  <si>
    <t>RV00300000566050764</t>
  </si>
  <si>
    <t>รับเงินโอน ธ.ไทยพาณิชย์201-9,12พ.ค.66 รายได้โครงการ วิทยาลัยการจัดการฯ สนับสนุนงปม.การจ้างทำโครงการบริหารจัดการขยะมูลฝอยอย่างมีประสิทธิภาพในพื้นที่ จังหวัดนนทบุรี งวดที่1 จากบ.ไทยไพบูลย์ อีควิปเม้นท์ จำกัด150,000 ,โอน150,000,UM</t>
  </si>
  <si>
    <t>22/05/2566</t>
  </si>
  <si>
    <t>RV00300000566050689</t>
  </si>
  <si>
    <t>รับเงินโอน ธ.ไทยพาณิชย์201-9,19พ.ค.66  6รายได้โครงการ วิทยาลัยการจัดการฯ งปม.สนับสนุนโครงการยุวชนอาสา ชุมชนนวัตกรรมเพื่อการบริหารจัดการที่ดินและการท่องเที่ยวอย่างยั่งยืน พื้นที่ต.ละมอ อ.นาโยง จ.ตรัง งวดที่2 จากสป.อว.160,000 ,โอน160,000,UM</t>
  </si>
  <si>
    <t>RV00300000566050690</t>
  </si>
  <si>
    <t>รับเงินโอน ธ.ไทยพาณิชย์201-9,9(109200)11(7790)12(10)พ.ค.66เงิน156,000  ,ตัดรด.รอการรับรู้ ธ.ไทยพาณิชย์201-9,28(15600+11700)เม.ย.66เงิน27,300 ,ตัดรด.รอการรับรู้ ธ.ไทยพาณิชย์ กระแสฯ303-3,24เม.ย.66(3900) รับเงินใบนำส่ง182/66 รายได้โครงการ วิทยาลัยการจัดการฯ โครงการจัดทำหลักสูตรสถานศึกษา การศึกษาปฐมวัย การเขียนแผนจัดประสบการณ์การเรียนรู้ที่เหมาะสมสอดคล้องกับบริบทของผู้เรียน สถานศึกษาตามหลักสูตรการศึกาปฐมวัยพุทธศักราช2560ฯ ของศูนย์พัฒนาเด็กเล็กและรร.สังกัดอปท.,รวม148,200,UMDC</t>
  </si>
  <si>
    <t>RV00300000566050886</t>
  </si>
  <si>
    <t>รับเงินโอน ธ.ไทยพาณิชย์201-9,22พ.ค.66 รับเงินใบนำส่ง191/66 รายได้โครงการ วิทยาลัยการจัดการฯ โครงการซักซ้อมความเข้าใจ กม. ข้อบังคับ เกี่ยวกับการประชุมสภาท้องถิ่นภายหลังปฏิบัติหน้าที่ประมาณ1ปี และกลยุทธ์การนำเสนอผลงานและการประชาสัมพันธ์ของอปท. ,โอน269,500,UM</t>
  </si>
  <si>
    <t>RV00300000566050906</t>
  </si>
  <si>
    <t>รับเงินโอน ธ.ไทยพาณิชย์201-9,8(98000)12(9800)15(4900)17(14700)19(24500)22(39160.80)22(323400)25(39.20)พ.ค.66เงิน514,500  ,รับเงินโอน ธ.ไทยพาณิชย์ กระแสฯ303-3,2(9800)10(9800)19(4900)พ.ค.66เงิน24,500  รับเงินใบนำส่ง191/66 รายได้โครงการ วิทยาลัยการจัดการฯ โครงการซักซ้อมความเข้าใจ กม. ข้อบังคับ เกี่ยวกับการประชุมสภาท้องถิ่นภายหลังปฏิบัติหน้าที่ประมาณ1ปี และกลยุทธ์การนำเสนอผลงานและการประชาสัมพันธ์ของอปท. ,โอน269,500,UM</t>
  </si>
  <si>
    <t>RV00300000566050907</t>
  </si>
  <si>
    <t>รับเงินโอน ธ.ไทยพาณิชย์201-9,22พ.ค.66  รับเงินใบนำส่ง193/66 รายได้โครงการฯวิทยาลัยการจัดการฯ  โครงการอบรมวินัยข้าราชการท้องถิ่น การคงอยู่และการเปลี่ยนแปลง ,โอน280,800,UM</t>
  </si>
  <si>
    <t>RV00300000566050908</t>
  </si>
  <si>
    <t>รับเงินโอน ธ.ไทยพาณิชย์201-9,24พ.ค.66  รายได้บริการวิชาการ วิทยาลัยการจัดการเพื่อการพัฒนา งปม.สนับสนุนโครงการประเมินผลการปฏิบัติราชการขององค์การบริหารส่วนจังหวัดสตูล (BSC) ประจำปีงปม.2566 งวดที่1 จากอบจ.สตูล ตามอว8205.10/1441ลว28เม.ย.66 ,โอน45,000</t>
  </si>
  <si>
    <t>RV00300000566050921</t>
  </si>
  <si>
    <t>รับเงินโอน ธ.ไทยพาณิชย์201-9,24(4900x10)26(4900x18)30(191100)พ.ค.66 รับเงินใบนำส่ง196/66 รายได้โครงการ วิทยาลัยการจัดการฯ โครงการซักซ้อมความเข้าใจ กม. ข้อบังคับ เกี่ยวกับการประชุมสภาท้องถิ่นภายหลังปฏิบัติหน้าที่ประมาณ1ปี และอำนาจ บทบาทหน้าที่ในการบริการสาธารณะภายใต้ระเบียบกฎหมายที่เกี่ยวข้อง ,โอนรวม328,300,UM</t>
  </si>
  <si>
    <t>จัดสรรตามระเบียบฯ การให้บริการวิชาการ พ.ศ. 2563</t>
  </si>
  <si>
    <t>จัดสรรตามประกาศฯ การให้บริการวิชาการ พ.ศ. 2566</t>
  </si>
  <si>
    <t>เข้าเงินสะสมของส่วนงาน/หน่วยงาน</t>
  </si>
  <si>
    <t>อัตราค่าธรรมเนียม</t>
  </si>
  <si>
    <t xml:space="preserve">     เข้าเงินสะสมของ     ส่วนงาน/หน่วยงาน</t>
  </si>
  <si>
    <t>( 8%,  2.5%)</t>
  </si>
  <si>
    <t>( 5%,  2%)</t>
  </si>
  <si>
    <t>( 3%,  1.5%)</t>
  </si>
  <si>
    <t>( 5%, 8%)</t>
  </si>
  <si>
    <t>(8) = (3)+(4)+(5)+(6)+(7)</t>
  </si>
  <si>
    <t>(9) = (1) - (8)</t>
  </si>
  <si>
    <t>15/06/2566</t>
  </si>
  <si>
    <t>RV00300000566060185</t>
  </si>
  <si>
    <t>รับเงินโอนธ.ไทยพาณิชย์5949-4,7มิ.ย.66 รับเงินใบนำส่ง205/66 รายได้โครงการ คณะมนุษย์ฯ ค่าลงทะเบียนโครงการพัฒนาศักยภาพนิสิต English for CommunicationและEnglish Intensive Couresจากบุคลากร ม.ทักษิณ และบุคลากรภายนอก  จากบุคคลทั่วไป ค่าธ.10%2,550 กองทุน5%1,275,โอนกำไร24,225,สะสม5%1,275,เบิก22,950จาก25,500 ตามอว8205.02/  ลว.22พ.ค.66 ,โอน25,500</t>
  </si>
  <si>
    <t>21/06/2566</t>
  </si>
  <si>
    <t>RV00300000566060774</t>
  </si>
  <si>
    <t>รับเงินโอนธ.ไทยพาณิชย์5949-4,19มิ.ย.66 รับเงินใบนำส่ง217/66 รายได้โครงการ คณะมนุษย์ฯ ค่าลงทะเบียนโครงการฝึกอมรม HR for Non-Hr: การเพิ่มประสิทธิภาพในการ HRด้วยChat GPT จากนิสิต บุคลากรม.ทักษิณและบุคคลทั่วไป ค่าธ.10%1,560 กองทุน5%780,โอนกำไร21,375,สะสม5%780,เบิก14,040จาก15,600 ตามอว8205.02/  ลว.11พ.ค.66 ,โอน15,600</t>
  </si>
  <si>
    <t>23/06/2566</t>
  </si>
  <si>
    <t>RV00020900066060298</t>
  </si>
  <si>
    <t>รับเงินจากคณะ วสก.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(หักบริการวิชาการปี2566ร้อยละ 10 จากรายรับของ คณะ วสก.) ตามใบเสร็จ PL1-2566:1/21</t>
  </si>
  <si>
    <t>27/06/2566</t>
  </si>
  <si>
    <t>RV00020900066060336</t>
  </si>
  <si>
    <t>รับเงินสด ค่าบริการวิชาการ ค่าบริการคลีนิกแพทย์แผนไทยนวดบำบัด (หัก10%)  ของคณะวิทยาการสุขภาพและการกีฬา ตามใบเสร็จนำส่งเลขที่662107004/30-46 ใบเสร็จรับเงินเลขที่PL1-2566:1/22 ลว.27มิย.66</t>
  </si>
  <si>
    <t>29/06/2566</t>
  </si>
  <si>
    <t>RV00020900066060375</t>
  </si>
  <si>
    <t>รับเงินจากผู้ใช้บริการ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PL1-2566:1/23</t>
  </si>
  <si>
    <t>RV00020900066060376</t>
  </si>
  <si>
    <t>รับเงินโอนจากบัญชีเงินฝากออมทรัพย์ ธ.ไทยพาณิชย์ เลขที่บัญชี 416-089435-1 ในวันที่ 18-26 พ.ค.66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PL2-2566:5/6</t>
  </si>
  <si>
    <t>30/06/2566</t>
  </si>
  <si>
    <t>RV00020900066060395</t>
  </si>
  <si>
    <t>รับเงินโอนจากบัญชีเงินฝากออมทรัพย์ ธ.ไทยพาณิชย์ เลขที่บัญชี 416-089435-1 ในวันที่ 26-31 พ.ค.66 และวันที่ 1-9 มิ.ย.66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PL2-2566:5/7</t>
  </si>
  <si>
    <t>RV00020900066060396</t>
  </si>
  <si>
    <t>รับเงินจากผู้ใช้บริการ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PL1-2566:1/25</t>
  </si>
  <si>
    <t>07/06/2566</t>
  </si>
  <si>
    <t>RV00020900066060071</t>
  </si>
  <si>
    <t>รับเงินโอนจากบัญชีเงินฝากออมทรัพย์ ธ.ไทยพาณิชย์ เลขที่บัญชี 403-487220-3 ในวันที่ 01/06/66 จากโรงเรียนอุบลรัตนราชกัญญาราชวิทยาลัย จังหวัดพัทลุง สำหรับโครงการค่ายเทคนิคปฏิบัติการด้านวิทยาศาสตร์เกษตร ชั้นมัธยมศึกษาปีที่ 1-2 และชั้นมัธยมศึกษาปีที่ 4-5 (หักบริการวิชาการร้อยละ 16 จากรายรับของ คณะ เทคโนฯ) ตามใบเสร็จ PR2-2566:33/10 และ PR2-2566:33/11</t>
  </si>
  <si>
    <t>ระเบียบ 63</t>
  </si>
  <si>
    <t>RV00020900066060266</t>
  </si>
  <si>
    <t>รับเงินโอนจากบัญชีเงินฝากออมทรัพย์ ธ.ไทยพาณิชย์ เลขที่บัญชี 403-487220-3 ในวันที่ 19/06/2566 จากโรงเรียนแสงทองวิทยา สำหรับเงินโครงการค่ายวิทยาศาสตร์เกษตร รุ่นจิ๋วครั้งที่ 1 (หักค่าธรรมเนียมบริการร้อยละ10ของคณะเทคโนฯ) ตามใบเสร็จ PR2-2566:35/10</t>
  </si>
  <si>
    <t>RV00020900066060294</t>
  </si>
  <si>
    <t>รับเงินโอนจากบัญชีเงินฝากออมทรัพย์ ธ.กรุงไทย เลขที่ 981-2-81043-9 ในวันที่ 21/06/2566 จากกระทรวงอุดมศึกษา วิทยาศาสตร์ วิจัยและนวัตกรรม สำหรับเงินสนับสนุนโครงการยุวชนอาสา (รอบที่ 2) งวดที่ 2 โครงการนักสร้างดินอินทรีย์บ้านเขากลาง (อนุมัติให้ยกเว้นค่าธรรมเนียมบริการวิชาการตามมติกรรมการการเงินและทรัพย์สิน สมัยสามัญ ครั้งที่ 10/2565 ตามใบเสร็จ PR2-2566:35/26</t>
  </si>
  <si>
    <t>09/06/2566</t>
  </si>
  <si>
    <t>RV00020900066060109</t>
  </si>
  <si>
    <t>รับเงินโอนจากบัญชีเงินฝากออมทรัพย์ ธ.กรุงไทย เลขที่ 981-2-81043-9 ในวันที่ 07/06/66 จากโรงเรียนเบญจมราชูทิศ นครศรีธรรมราช สำหรับเงินจัดค่ายวิทยาศาสตร์ปฏิบัติการทางด้านฟิสิกส์ สำหรับนักเรียนโครงการส่งเสริมความเป็นเลิศด้านวิทยาศาสตร์ คณิตศาสตร์และเทคโนโลยี (SMTP) ชั้นมัธยมศึกษาปีที่ 3 (หักค่าธรรมเนียมบริการวิชาการร้อยละ16จากรายรับคณะวิทย์) ตามใบเสร็จ PR2-2566:33/29</t>
  </si>
  <si>
    <t>RV00020900066060373</t>
  </si>
  <si>
    <t>รับเงินโอนจากบัญชีเงินฝากออมทรัพย์ ธ.กรุงไทย เลขที่ 981-2-81043-9 ในวันที่ 27/06/2566 จากโรงเรียนดรุณศาสน์วิทยา จังหวัดปัตตานี สำหรับเงินจัด ค่ายเทคนิคปฏิบัติการเบื้องต้นทางด้านวิทยาศาสตร์ สำหรับนักเรียนโครงการเสริมสร้างศักยภาพด้านวิทยาศาสตร์ คณิตศาสตร์ สำหรับนักเรียนชั้นมัธยมศึกษาปีที่ 3-4 (หักค่าธรรมเนียมบริการร้อยละ10ของคณะวิทยาศาสตร์) ตามใบเสร็จ PR2-2566:36/9 ถึง PR2-2566:36/10</t>
  </si>
  <si>
    <t>RV00020900066060335</t>
  </si>
  <si>
    <t>รับเงินโอนเข้า ธ.ไทยพาณิชย์ เลขที่468-0-22625-8 วันที่ 22 มิย.66 ค่าบริการวิชาการโครงการค่ายปฏิบัติการวิศวกรรมเบื้องต้น ให้โรงเรียนแสงทองวิทยา (หัก10%)  ของคณะวิศวกรรมศาสตร์ ตามใบเสร็จรับเงินเลขที่PR2-2566:35/31</t>
  </si>
  <si>
    <t>16/06/2566</t>
  </si>
  <si>
    <t>RV00020900066060225</t>
  </si>
  <si>
    <t>รับเงินโอนจากบัญชีเงินฝากออมทรัพย์ ธ.ไทยพาณิชย์ เลขที่บัญชี 416-089435-1 ระหว่างวันที่ 22-30 พฤษภาคม 2566 สำหรับโครงการเครื่องดื่มทางเลือกเพื่อสุขภาพ (หักค่าธรรมเนียมบริการวิชาการปี2566 ร้อยละ10 ของคณะ อกช.) ตามใบเสร็จ PL2-2566:4/47</t>
  </si>
  <si>
    <t>RV00020900066060293</t>
  </si>
  <si>
    <t>รับเงินโอนจากบัญชีเงินฝากออมทรัพย์ ธ.ไทยพาณิชย์ เลขที่บัญชี 416-089435-1 ระหว่างวันที่ 16-20 มิถุนายน 2566 สำหรับโครงการ Handcraft Workshop : DIY Natural Lipstick การทำผลิตภัณฑ์ลิปสติก (หักค่าธรรมเนียมบริการวิชาการปี2566 ร้อยละ10 ของคณะ อกช.) ตามใบเสร็จ PL2-2566:5/4</t>
  </si>
  <si>
    <t>RV00300000566060187</t>
  </si>
  <si>
    <t>26/06/2566</t>
  </si>
  <si>
    <t>RV00300000566060841</t>
  </si>
  <si>
    <t>รับเงินโอน ธ.กรุงไทย359-3,21(638,268)22(12)มิ.ย.66 รายได้โครงการ สำนักคอมฯ งปม.สนับสนุนโครงการจัดสอบคัดเลือกบุคคลเข้ารับราชการ ภาค ก. ด้วยระบบอิเล็กทรนิกส์ (E-EXAM)ฯ ค่าธ.16%102,124.80 กองทุน5%31,914,โอนกำไร606,366,สะสม3%19,148.40,สสช.8%51,062.40,เบิก536,155.20จาก638,280 จากสำนักงาน ก.พ. ตามอว8206.02.01/0118 ลว22มิ.ย.66</t>
  </si>
  <si>
    <t>RV00020900066060072</t>
  </si>
  <si>
    <t>รับเงินโอนจากบัญชีเงินฝากกระแสรายวัน ธ.ไทยพาณิชย์ เลขที่บัญชี 468-022625-8 ในวันที่ 08/05/66 จากสำนักส่งเสริมการบริการวิชาการและภูมิปัญญาชุมชน สำหรับค่าลงทะเบียนโครงการอบรมการเพิ่มประสิทธิภาพในการปฏิบัติงานจัดซื้อจัดจ้างในการจัดทำขอบเขตงาน (TOR) การกำหนดราคากลางและแนวปฏิบัติในการตรวจรับพัสดุและการบริหารสัญญา ตาม พ.ร.บ.การจัดซื้อจัดจ้างและการบริหารพัสดุภาครัฐ พ.ศ.2560ฯ (หักบริการวิชาการตามระเบียบใหม่ปี66ร้อยละ10) ตามใบเสร็จ PL2-2566:4/41</t>
  </si>
  <si>
    <t>RV00020900066060182</t>
  </si>
  <si>
    <t>รับเช็คเลขที่10705154 ธ.กรุงไทย สาขาตรัง ลว.08/06/66 จากองค์การบริหารส่วนจังวัดตรัง สำหรับเงินว่าจ้างทำงานเกี่ยวกับการดำเนินการออกข้อสอบพร้อมตรวจข้อสอบ จัดพิมพ์และจัดชุดข้อสอบพร้อมกระดาษคำตอบฯ (หักค่าธรรมเนียมบริการวิชาการปี66ในอัตราร้อยละ10ของรายรับ สสช.) ตามใบเสร็จ PR2-2566:34/3</t>
  </si>
  <si>
    <t>RV00300000566060224</t>
  </si>
  <si>
    <t>รับเงินโอน ธ.ไทยพาณิชย์201-9,4มิ.ย.66 รับเงินใบนำส่ง206/66 รายได้โครงการ วิทยาลัยการจัดการฯ โครงการทบทวน ซักซ้อมความเข้าใจ กม. ข้อบังคับ เกี่ยวกับการประชุมสภาท้องถิ่นภายหลังปฏิบัติหน้าที่ประมาณ1ปี และสิทธิคุ้มครองข้อมูลส่วนบุคคล การรวบรวมข้อมูล รวมถึงการนำข้อมูลไปใช้อย่างถูกกม.เพื่อลดความเสี่ยงในการกระทำผิดและถูกฟ้องร้อง ,โอน191,100,UM</t>
  </si>
  <si>
    <t>19/06/2566</t>
  </si>
  <si>
    <t>RV00300000566060278</t>
  </si>
  <si>
    <t>รับเงินโอน ธ.ไทยพาณิชย์201-9,2(4900)4(181210)มิ.ย.66เงิน186,110 ,ตัดรด.รอการรับรู้ รับเงินโอน ธ.ไทยพาณิชย์201-9,24(4900)26(4900)29(4900x3+4990)30(73500+34300+4900)31(63700+29400+4900x3)พ.ค.66เงิน249,990 รับเงินใบนำส่ง22/66 รายได้โครงการ วิทยาลัยการจัดการฯ โครงการจัดทำหลักสูตรสถานศึกษาการศึกษาปฐมวัยการเขียนแผนจัดประสบการณ์การเรียนรู้ที่เหมาสมสอดคล้องกับบริบทของผู้เรียนตามหลักสูตรการศึกาปฐมวัยพุทธศักราช2560ฯของศูนย์พัฒนาเด็กและรร.สังกัดอปท.,รวม436,100,UMDC</t>
  </si>
  <si>
    <t>RV00300000566060854</t>
  </si>
  <si>
    <t>รับเงินโอน ธ.ไทยพาณิชย์201-9,12มิ.ย.66 รับเงินใบนำส่ง224/66 รายได้โครงการ วิทยาลัยการจัดการฯ หลักสูตร การพิจารณาข้อบัญญัติงปม.รายจ่ายประจำปี ตามกม.จัดตั้งอปท. กม.ว่าด้วยวิธีงปม.และการช่วยเหลือปชช.ตามอำนาจหน้าที่และสรุปรวมกม.ที่เกี่ยวกับอำนาจหน้าที่ในการบริหารงานและการปฏิบัติงานของอปท. ,โอน387,100,UM</t>
  </si>
  <si>
    <t>RV00300000566060855</t>
  </si>
  <si>
    <t>รับเงินโอน ธ.ไทยพาณิชย์201-9,2(58800)6(39200x2)7(44100)8(58800+39200)9(39200+4900+19600+44100+4900+19600x2)12(19580.40+39200)23(19.60)มิ.ย.66 รับเงินใบนำส่ง225/66 รายได้โครงการ วิทยาลัยการจัดการฯ หลักสูตร การพิจารณาข้อบัญญัติงปม.รายจ่ายประจำปี ตามกม.จัดตั้งอปท. กม.ว่าด้วยวิธีงปม.และการช่วยเหลือปชช.ตามอำนาจหน้าที่และสรุปรวมกม.ที่เกี่ยวกับอำนาจหน้าที่ในการบริหารงานและการปฏิบัติงานของอปท. ,โอนรวม490,000,UM</t>
  </si>
  <si>
    <t xml:space="preserve">อัตราการจัดสรรเงินค่าธรรมเนียมบริการวิชาการ ตามหลักเกณฑ์ระเบียบมหาวิทยาลัยทักษิณ ว่าด้วยการให้บริการวิชาการ พ.ศ.2563  (ประกาศ ณ วันที่ 25 เมษายน พ.ศ. 2563) </t>
  </si>
  <si>
    <t>1.  กรณีที่ใช้สถานที่ของมหาวิทยาลัย  ร้อยละ  16 ของรายรับ  (กองทุนบริการวิชาการและนวัตกรรมร้อยละ 8  เข้ามหาวิทยาลัยร้อยละ 5   เงินสะสมของส่วนงาน/หน่วยงานร้อยละ 3 )</t>
  </si>
  <si>
    <t>2.  กรณีที่มิใช้สถานที่ของมหาวิทยาลัย  ร้อยละ  6 ของรายรับ  (กองทุนบริการวิชาการและนวัตกรรมร้อยละ 2.5  เข้ามหาวิทยาลัยร้อยละ 2   เงินสะสมของส่วนงาน/หน่วยงานร้อยละ 1.5 )</t>
  </si>
  <si>
    <t xml:space="preserve">อัตราการจัดสรรเงินค่าธรรมเนียมบริการวิชาการ ตามประกาศคณะกรรมการกองทุนบริการวิชาการและนวัตกรรม มหาวิทยาลัยทักษิณ เรื่อง การให้บริการวิชาการ พ.ศ.2566 (ประกาศ ณ วันที่ 18 เมษายน พ.ศ. 2566)  เริ่มมีรายการตั้งแต่เดือนมิถุนายน 2566  </t>
  </si>
  <si>
    <t>1.  กรณีการให้บริการวิชาการมีรายรับต่ำกว่า 500,000 บาท  ร้อยละ  10 ของรายรับ  (กองทุนบริการวิชาการและนวัตกรรมร้อยละ 5,  เงินรายได้สะสมของส่วนงานหรือหน่วยงานร้อยละ 5 )</t>
  </si>
  <si>
    <t>2.  กรณีการให้บริการวิชาการมีรายรับตั้งแต่ 500,000 บาทขึ้นไป  ร้อยละ  16 ของรายรับ  (กองทุนบริการวิชาการและนวัตกรรมร้อยละ 8,  เงินรายได้สะสมของส่วนงานหรือหน่วยงานร้อยละ 8 )</t>
  </si>
  <si>
    <t xml:space="preserve">รายรับสุทธิ คือ รายรับ(100%)  หักด้วยค่าธรรมเนียมบริการวิชาการ ซึ่งรายรับสุทธิดังกล่าวจะบันทึกกระทบงบประมาณรายจ่ายในระบบสารสนเทศบัญชีสามมิติ  แหล่งเงินรายได้บริการวิชาการ  ให้กับหน่วยงานเจ้าของโครงการ เพื่อใช้จ่ายตามวัตถุประสงค์ของการบริการวิชาการที่ได้รับอนุมัติต่อไป </t>
  </si>
  <si>
    <r>
      <rPr>
        <u/>
        <sz val="13"/>
        <rFont val="Angsana New"/>
        <family val="1"/>
      </rPr>
      <t>ทั้งนี้ยกเว้น</t>
    </r>
    <r>
      <rPr>
        <sz val="13"/>
        <rFont val="Angsana New"/>
        <family val="1"/>
      </rPr>
      <t>วิทยาลัยการจัดการเพื่อการพัฒนาจะไม่หักค่าธรรมเนียมบริการวิชาการตามระเบียบมหาวิทยาลัยทักษิณ ว่าด้วย การให้บริการวิชาการ พ.ศ. 2563 และตามประกาศคณะกรรมการกองทุนบริการวิชาการและนวัตกรรม มหาวิทยาลัยทักษิณ เรื่อง การให้บริการวิชาการ พ.ศ.2566</t>
    </r>
  </si>
  <si>
    <t xml:space="preserve">     1.  กรณีที่ใช้สถานที่ของมหาวิทยาลัย  ร้อยละ  16 ของรายรับ  (กองทุนบริการวิชาการและนวัตกรรมร้อยละ 8  เข้ามหาวิทยาลัยร้อยละ 5   เงินสะสมของส่วนงาน/หน่วยงานร้อยละ 3 )</t>
  </si>
  <si>
    <t xml:space="preserve">     2.  กรณีที่มิใช้สถานที่ของมหาวิทยาลัย  ร้อยละ  6 ของรายรับ  (กองทุนบริการวิชาการและนวัตกรรมร้อยละ 2.5  เข้ามหาวิทยาลัยร้อยละ 2   เงินสะสมของส่วนงาน/หน่วยงานร้อยละ 1.5 )</t>
  </si>
  <si>
    <t xml:space="preserve">     1.  กรณีการให้บริการวิชาการมีรายรับต่ำกว่า 500,000 บาท  ร้อยละ  10 ของรายรับ  (กองทุนบริการวิชาการและนวัตกรรมร้อยละ 5,  เงินรายได้สะสมของส่วนงานหรือหน่วยงานร้อยละ 5 )</t>
  </si>
  <si>
    <t xml:space="preserve">     2.  กรณีการให้บริการวิชาการมีรายรับตั้งแต่ 500,000 บาทขึ้นไป  ร้อยละ  16 ของรายรับ  (กองทุนบริการวิชาการและนวัตกรรมร้อยละ 8,  เงินรายได้สะสมของส่วนงานหรือหน่วยงานร้อยละ 8 )</t>
  </si>
  <si>
    <t xml:space="preserve">          * รายรับสุทธิ คือ รายรับ(100%)  หักด้วยค่าธรรมเนียมบริการวิชาการ ซึ่งรายรับสุทธิดังกล่าวจะบันทึกกระทบงบประมาณรายจ่ายในระบบสารสนเทศบัญชีสามมิติ  แหล่งเงินรายได้บริการวิชาการ  ให้กับหน่วยงานเจ้าของโครงการ เพื่อใช้จ่ายตามวัตถุประสงค์ของการบริการวิชาการที่ได้รับอนุมัติต่อไป </t>
  </si>
  <si>
    <t>10/07/2566</t>
  </si>
  <si>
    <t>RV00300000566070055</t>
  </si>
  <si>
    <t>บันทึกตัดรด.รอการรับรู้ ธ.กรุงไทย359-3,22มิ.ย.66  รายได้เงินบริการวิชาการ คณะศึกษาฯ เงินค่าดำเนินการจัดการทดสอบและประเมินสมรรถนะทางวิชาชีพครูด้านความรู้และประสบการณ์วิชาชีพตามมาตรฐานวิชาชีพครู ประจำปีงปม.2566  จากสนง.เลขาธิการคุรุสภา ค่าธ.16%265,528.32 กองทุน5%82,977.60 โอนกำไร1,576,574.40,สะสม3%49,786.56,สสช.8%132,764.16,เบิก1,394,023.68จาก1,659,552,โอน1,659,552</t>
  </si>
  <si>
    <t>11/07/2566</t>
  </si>
  <si>
    <t>RV00300000566070080</t>
  </si>
  <si>
    <t>รับเงินโอนธ.ไทยพาณิชย์5949-4,5ก.ค.66 รายได้โครงการ คณะศึกษาฯงปม.สนับสนุนโครงการมหกรรมทางการศึกษาเพื่อพัฒนาวิชาชีพครูสัญจร (EDUCA Roadshow2023) ค่าธ.10%12,000 กองทุน5%6,000,โอนกำไร114,000,สะสม5%6,000,เบิก108,000จาก120,000 จากบ.ปีโก (ไทยแลนด์) จำกัด (มหาชน) ตามอว8205.01/  ลว.มิ.ย.66 ,โอน120,000</t>
  </si>
  <si>
    <t>13/07/2566</t>
  </si>
  <si>
    <t>RV00300000566070165</t>
  </si>
  <si>
    <t>บันทึกตัดรด.รอการรับรู้ ธ.ไทยพาณิชย์13มิ.ย.66  รายได้เงินบริการวิชาการ คณะมนุษย์ฯ ค่าธรรมเนียมบริการวิชาการโครงการสร้างทักษะวิชาชีพเพื่อพัฒนาศักยภาพเยาวชนนอกระบบการศึกษา ต.แว้ง อ.แว้ง จ.นราธิวาส  จากกสศ. ค่าธ.6%47,954.40กองทุน2%15,984.80,รายได้สะสม1.5%11,988.60,สำนักส่งเสริมฯ2.5%19,981,เบิก-จาก799,240ตามอว.8205.02/- ลว.13มิ.ย.66,โอน47,954.40</t>
  </si>
  <si>
    <t>17/07/2566</t>
  </si>
  <si>
    <t>RV00300000566070222</t>
  </si>
  <si>
    <t>รับเงินโอนธ.ไทยพาณิชย์5949-4,10ก.ค.66 รับเงินใบนำส่ง237-238/66 รายได้โครงการ คณะมนุษย์ฯ ค่าลงทะเบียนโครงการบริการวิชาการเพื่อหารายได้ ภายใต้ศูนย์บันลือ ถิ่นพังงา :จัดสอบวัดระดับภาษาอังกฤษเพื่อการสื่อสารระหว่างประเทศ(TOEIC)จากบุคคลทั่วไป ค่าธ.10%20,430 กองทุน5%10,215,โอนกำไร194,085,สะสม5%10,215,เบิก183,870จาก204,900 ตามอว8205.02/  ลว.3ก.ค.66 ,โอน204,300</t>
  </si>
  <si>
    <t>24/07/2566</t>
  </si>
  <si>
    <t>RV00300000566070859</t>
  </si>
  <si>
    <t>รับเงินโอน ธ.กรุงไทย359-3,12(209000หักค่าธ.10คงเหลือ208,990)24(10)ก.ค.66  รายได้โครงการ คณะเศรษฐศาสตร์ฯ เงินค่าจ้างคณะเศรษฐศาสตร์ฯดำเนินโครงการฝึกอบรม สร้างนักวิจัยรุ่นใหม่  ค่าธ.6%12,540กองทุน2%4,180,โอนกำไร204,820,รายได้สะสม1.5%3,135สำนักส่งเสริมฯ2.5%5,225เบิก196,460จาก209,000 งวดที่2 จากสนง.การวิจัยแห่งชาติ ที่อว0401.4(กค2)/836 ลว12ก.ค.66</t>
  </si>
  <si>
    <t>03/07/2566</t>
  </si>
  <si>
    <t>RV00020900066070005</t>
  </si>
  <si>
    <t>รับเงินจากผู้ใช้บริการ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PL1-2566:1/27</t>
  </si>
  <si>
    <t>RV00020900066070006</t>
  </si>
  <si>
    <t>รับเงินโอนจากบัญชีเงินฝากออมทรัพย์ ธ.ไทยพาณิชย์ เลขที่บัญชี 416-089435-1 ในวันที่ 15-16 พ.ค.66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PL2-2566:5/8</t>
  </si>
  <si>
    <t>RV00020900066070085</t>
  </si>
  <si>
    <t>รับเงินจากผู้ใช้บริการ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PL1-2566:1/28</t>
  </si>
  <si>
    <t>RV00020900066070086</t>
  </si>
  <si>
    <t>รับเงินโอนจากบัญชีเงินฝากออมทรัพย์ ธ.ไทยพาณิชย์ เลขที่บัญชี 416-089435-1 ในวันที่ 12-16 มิ.ย.66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PL2-2566:5/13</t>
  </si>
  <si>
    <t>RV00020900066070179</t>
  </si>
  <si>
    <t>รับเงินโอนจากบัญชีเงินฝากออมทรัพย์ ธ.ไทยพาณิชย์ เลขที่บัญชี 416-089435-1 ในวันที่ 19 มิ.ย.66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PL2-2566:5/16</t>
  </si>
  <si>
    <t>RV00020900066070180</t>
  </si>
  <si>
    <t>รับเงินจากผู้ใช้บริการ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PL1-2566:1/29</t>
  </si>
  <si>
    <t>20/07/2566</t>
  </si>
  <si>
    <t>RV00020900066070254</t>
  </si>
  <si>
    <t>รับเงินโอนจากบัญชีเงินฝากออมทรัพย์ ธ.ไทยพาณิชย์ เลขที่บัญชี 416-089435-1 ในวันที่ 20 มิ.ย.66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PL2-2566:5/18</t>
  </si>
  <si>
    <t>RV00020900066070255</t>
  </si>
  <si>
    <t>รับเงินจากผู้ใช้บริการ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PL1-2566:1/30</t>
  </si>
  <si>
    <t>RV00020900066070256</t>
  </si>
  <si>
    <t>รับเงินโอนจากบัญชีเงินฝากออมทรัพย์ ธ.กรุงไทย เลขที่ 981-2-81043-9 ในวันที่ 17/07/66 จากบริษัท แอ้นท์ เอ็กซ์ เวิร์ค จำกัด สำหรับรายการดำเนินการจัดสอบความรู้ผู้ขอขึ้นทะเบียนและใบอนุญาตเป็นผู้ประกอบการวิชาชีพการสาธาณสุขชุมชน ครั้งที่ 2/2566 (หักบริการวิชาการร้อยละ 10 ของรายรับ สสช.) ตามใบเสร็จ PR2-2566:38/21</t>
  </si>
  <si>
    <t>26/07/2566</t>
  </si>
  <si>
    <t>RV00020900066070324</t>
  </si>
  <si>
    <t>รับเงินโอนจากบัญชีเงินฝากออมทรัพย์ ธ.กรุงไทย เลขที่ 981-2-81043-9 ในวันที่ 30/06/2566 จากกระทรวงการอุดมศึกษา วิทยาศาสตร์ วิจัยและนวัตกรรม สำหรับเงินสนับสนุนงบประมาณในการดำเนินงานตามแนวทางคูปองวิทย์เพื่อโอทอป ภายใต้โครงการพัฒนาผลิตภัณฑ์สินค้าชุมชนปีงบประมาณ พ.ศ.2566 (หักบริการวิชาการร้อยละ10 ของรายรับ อกช.) ตามใบเสร็จ PR2-2566:39/18</t>
  </si>
  <si>
    <t>RV00300000566070333</t>
  </si>
  <si>
    <t>ตัดรด.รอการรับรู้ รับเงินโอน ธ.ไทยพาณิชย์201-9,13(29400)14(4900x2)15(4900)16(4900)20(4500)21(181300)มิ.ย.66เงิน234,800 ,ตัดรด.รอการรับรู้ ธ.ไทยพาณิชย์ กระแสฯ303-3,12มิ.ย.66(20000) รับเงินใบนำส่ง239/66 รายได้โครงการ วิทยาลัยการจัดการฯ หลักสูตรเพิ่มประสิทธิภาพการสร้างรูปแบบการจัดการขยะมูลฝอยชุมชนตามแผนยุทธศาสตร์ฯฯ ,รวม254,800,UM</t>
  </si>
  <si>
    <t>RV00300000566070334</t>
  </si>
  <si>
    <t>รับเงินโอน ธ.ไทยพาณิชย์201-9,5(3900x10)9(74100)ก.ค.66เงิน113,100 ,ตัดรด.รอการรับรู้ รับเงินโอน ธ.ไทยพาณิชย์201-9,16มิ.ย.66(3900) รับเงินใบนำส่ง240/66  รายได้โครงการ วิทยาลัยการจัดการฯ โครงการจัดทำหลักสูตรสถานศึกษา การศึกษาปฐมวัย การเขียนแผนจัดประสบการณ์การเรียนรู้ที่เหมาะสมสอดคล้องกับบริบทของผู้เรียน สถานศึกษาตามหลักสูตรการศึกาปฐมวัยพุทธศักราช2560ฯ ของศูนย์พัฒนาเด็กเล็กและรร.สังกัดอปท.,รวม117,000,UMDC</t>
  </si>
  <si>
    <t>RV00300000566070335</t>
  </si>
  <si>
    <t>รับเงินโอน ธ.ไทยพาณิชย์201-9,7(7800)9(42900)ก.ค.66  รับเงินใบนำส่ง241/66 รายได้โครงการ วิทยาลัยการจัดการฯ โครงการ การประชุมสภาท้องถิ่นที่ถูกต้อง รวมทั้งทบทวนความรู้ วิธีการ  ระเบียบ ข้อบังคับ ภายหลังการปฏิบัติหน้าที่ของผู้บริหารท้องถิ่น สมาชิกสภาท้องถิ่น บุคลากรท้องถิ่นและอำนาจหน้าที่ในการจัดบริการสาธารณะภายใต้ระเบียบกฎหมายที่เกี่ยวข้อง ,โอนรวม50,700,UM</t>
  </si>
  <si>
    <t>RV00300000566070336</t>
  </si>
  <si>
    <t>รับเงินโอน ธ.ไทยพาณิชย์201-9,3ก.ค.66 รับเงินใบนำส่ง242/66รายได้โครงการ วิทยาลัยการจัดการฯ  การพัฒนาข้าราชการครูและบุคลากรทางการศึกษาของอปท.เทคนิคการเขียนข้อตกลงในการพัฒนางานการขอมีและการขอเลื่อนวิทยฐานะข้าราชการครูและบุคลากรทางการศึกษาตามข้อตกลงในการพัฒนางาน(PA) ,โอน179,400,UM</t>
  </si>
  <si>
    <t>21/07/2566</t>
  </si>
  <si>
    <t>RV00300000566070853</t>
  </si>
  <si>
    <t>รับเงินโอน ธ.ไทยพาณิชย์201-9,18ก.ค.66  รับเงินใบนำส่ง252/66รายได้โครงการ วิทยาลัยการจัดการฯ  การพัฒนาข้าราชการครูและบุคลากรทางการศึกษาของอปท. เทคนิคการเขียนข้อตกลงการขอมี และการขอเลื่อนตามหลักเกณฑ์และวิธีการประเมินตำแหน่งการเลื่อนวิทยฐานะข้าราชการครูและบุคลากรทางการศึกษา(PA)รูปแบบใหม่ ,โอน62,400,UM</t>
  </si>
  <si>
    <t>RV00300000566070855</t>
  </si>
  <si>
    <t>รับเงินโอน ธ.ไทยพาณิชย์201-9,6(7800)11(3900)13(11700)17(7800)18(74100)ก.ค.66 รับเงินใบนำส่ง252/66 รายได้โครงการ วิทยาลัยการจัดการฯ โครงการจัดทำหลักสูตรสถานศึกษา การศึกษาปฐมวัย การเขียนแผนจัดประสบการณ์การเรียนรู้ที่เหมาะสมสอดคล้องกับบริบทของผู้เรียน สถานศึกษาตามหลักสูตรการศึกาปฐมวัยพุทธศักราช2560ฯ ของศูนย์พัฒนาเด็กเล็กและรร.สังกัดอปท.,รวม105,300,UMDC</t>
  </si>
  <si>
    <t>RV00300000566070856</t>
  </si>
  <si>
    <t>รับเงินโอน ธ.SCB201-9,4(24500+63700)5(9800+34300+63700+49000)7(53900)6(53900+44100)9(289100)9(44100)ก.ค.66เงิน730,100  ,ตัดรด.รอการรับรู้SCB201-9,27(34300+49000)29(24500)30(58800+68600+14700+53900)มิ.ย.66เงิน303,800  รับเงินใบนำส่ง241/66 รายได้โครงการ วิทยาลัยการจัดการฯ คก.การประชุมสภาท้องถิ่นที่ถูกต้อง รวมทั้งทบทวนความรู้ วิธีการ  ระเบียบ ข้อบังคับ ภายหลังการปฏิบัติหน้าที่ของผู้บริหารท้องถิ่น สมาชิกสภาท้องถิ่น บุคลากรท้องถิ่นและอำนาจหน้าที่ในการจัดบริการสาธารณะฯ ,รวม1,033,900,UM</t>
  </si>
  <si>
    <t>25/07/2566</t>
  </si>
  <si>
    <t>RV00300000566070900</t>
  </si>
  <si>
    <t>บันทึกตัดรด.รอการรับรู้ รับเงินโอน ธ.ไทยพาณิชย์201-9,12(3900)15(4900)21(4900)23(3900x3)24(1900)25(105300)มิ.ย.66 รับเงินใบนำส่ง255/66 รายได้โครงการ วิทยาลัยการจัดการฯ โครงการจัดทำหลักสูตรสถานศึกษา การศึกษาปฐมวัย การเขียนแผนจัดประสบการณ์การเรียนรู้ที่เหมาะสมสอดคล้องกับบริบทของผู้เรียน สถานศึกษาตามหลักสูตรการศึกาปฐมวัยพุทธศักราช2560ฯ ของศูนย์พัฒนาเด็กเล็กและรร.สังกัดอปท.,รวม132,600,UMDC</t>
  </si>
  <si>
    <t>RV00300000566070901</t>
  </si>
  <si>
    <t>ตัดรด.รอการรับรู้ รับเงินโอน ธ.ไทยพาณิชย์201-9,27มิ.ย.66 รับเงินใบนำส่ง254/66 รายได้โครงการ วิทยาลัยการจัดการฯ  โครงการพัฒนาข้าราชการครูและบุคลากรทางการศึกษาของอปท. เทคนิคการเขียนข้อตกลงในการพัฒนางานการขอมี ขอเลื่อนตามเกณฑ์การประเมินตำแหน่งการเลื่อนวิทยฐานะฯ(PA)รูปแบบใหม่  ,โอน3,900 ,UM</t>
  </si>
  <si>
    <t>15/08/2566</t>
  </si>
  <si>
    <t>RV00300000566080728</t>
  </si>
  <si>
    <t>ตัดรด.รอการรับรู้ รับเงินโอน ธ.กรุงไทย359-3,11ก.ค.66  รายได้โครงการ คณะศึกษาฯ ค่าตอบแทนการตรวจและค่าใช้จ่ายในการดำเนินการประเมินผลงานข้าราชการ/พนักงานครูและบุคลากรทางการศึกษาท้องถิ่นเพื่อเลื่อนวิทยาฐานะให้สูงขึ้นระดับชำนาญการหรือเชี่ยวชาญ รอบเดือนต.ค.65 จากสำนักงาน ก.จ. ก.ท. และ ก.อบต. ค่าธ.10%27,010 กองทุน5%13,505,โอนกำไร256,595,สะสม5%13,505,เบิก243,090จาก270,100 ตาม อว8206.02.01/0547  ลว.21ก.ค.66 ,โอน270,100</t>
  </si>
  <si>
    <t>28/08/2566</t>
  </si>
  <si>
    <t>RV00300000566081374</t>
  </si>
  <si>
    <t>รับเงินโอนธ.ไทยพาณิชย์5949-4,23ส.ค.66 รับเงินใบนำส่ง284/66 รายได้โครงการ งานวิเทศสัมพันธ์ฯ ค่าลงทะเบียนโครงการการจัดประชุมวิชาการThe2nd (SUTERA II)และ(SEMALU III)จากบุคคลทั่วไป ค่าธ.10%1,440 กองทุน5%720,โอนกำไร13,680,สะสม5%720,เบิก12,960จาก14,400 ตามอว8205.02/  ลว.12ก.ค.66 ,โอน14,400</t>
  </si>
  <si>
    <t>11/08/2566</t>
  </si>
  <si>
    <t>RV00020900066080091</t>
  </si>
  <si>
    <t>รับเงินโอนจากบัญชีเงินฝากออมทรัพย์ ธ.ไทยพาณิชย์ เลขที่บัญชี 416-089435-1 ในวันที่ 21-29 มิ.ย.66 และวันที่ 3-7 ก.ค.66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PL2-2566:5/25</t>
  </si>
  <si>
    <t>RV00020900066080092</t>
  </si>
  <si>
    <t>รับเงินจากผู้ใช้บริการ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PL1-2566:1/31</t>
  </si>
  <si>
    <t>RV00020900066080096</t>
  </si>
  <si>
    <t>รับเงินโอนจากบัญชีเงินฝากออมทรัพย์ ธ.ไทยพาณิชย์ เลขที่บัญชี 416-089435-1 ในวันที่ 6-26 ก.ค.66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PL2-2566:5/28</t>
  </si>
  <si>
    <t>RV00020900066080097</t>
  </si>
  <si>
    <t>รับเงินจากผู้ใช้บริการ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PL1-2566:1/32</t>
  </si>
  <si>
    <t>31/08/2566</t>
  </si>
  <si>
    <t>RV00020900066080390</t>
  </si>
  <si>
    <t>รับเงินโอนจากบัญชีเงินฝากออมทรัพย์ ธ.กรุงไทย เลขที่บัญชี 981-2-81043-9 ในวันที่ 29/08/2566 จากโรงเรียนเขาชัยสน สำหรับรายการจัดค่ายปฏิบัติการการใช้เครื่องมือทางวิทยาศาสตร์ด้านการประมงและเพาะเลี้ยงสัตว์น้ำเพื่อวิเคราะห์ข้อมูลในการทำโครงงานวิทยาศาสตร์สำหรับนักเรียนชั้นมัธยมศึกษาปีที่ 5 (หักค่าธรรมเนียมค่าบริการวิชาการร้อยละ 10 ของคณะวิทย์) ตามใบเสร็จ PR2-2566:43/31</t>
  </si>
  <si>
    <t>09/08/2566</t>
  </si>
  <si>
    <t>RV00020900066080049</t>
  </si>
  <si>
    <t>รับเงินโอนจากบัญชีเงินฝากออมทรัพย์ ธ.ไทยพาณิชย์ เลขที่บัญชี 416-089435-1 ในวันที่ 25/07/2566 จากผู้ใช้บริการ สำหรับรายการค่าลงทะเบียนโครงการอบรมตั้งตำรับสูตรลิปสติกจากสารธรรมชาติ (หักบริการวิชาการร้อยละ 10 จากรายรับของ คณะ อกช.) ตามใบเสร็จ PL2-2566:5/21</t>
  </si>
  <si>
    <t>22/08/2566</t>
  </si>
  <si>
    <t>RV00020900066080214</t>
  </si>
  <si>
    <t>รับเงินจากผู้ใช้บริการ สำหรับรายการค่าลงทะเบียนโครงการอบรมตั้งตำรับสูตรลิปสติกจากสารธรรมชาติ (หักบริการวิชาการร้อยละ 10 จากรายรับของ คณะ อกช.) ตามใบเสร็จ PL1-2566:1/33</t>
  </si>
  <si>
    <t>RV00020900066080215</t>
  </si>
  <si>
    <t>รับเงินโอนจากบัญชีเงินฝากออมทรัพย์ ธ.ไทยพาณิชย์ เลขที่บัญชี 416-089435-1 ในวันที่ 18-31 ก.ค.66 และวันที่ 3-18 ส.ค.66 จากผู้ใช้บริการ สำหรับรายการค่าสมัครเข้าร่วมโครงการแข่งขันตอบปัญหาทางอุตสาหกรรมเกษตรและชีวภาพ 2566 (หักบริการวิชาการร้อยละ 10 จากรายรับของ คณะ อกช.) ตามใบเสร็จ PL2-2566:5/27</t>
  </si>
  <si>
    <t>25/08/2566</t>
  </si>
  <si>
    <t>RV00020900066080312</t>
  </si>
  <si>
    <t>รับเงินจากโรงเรียนมัธยมเกาะหมาก สำหรับค่าลงทะเบียนเข้าร่วมโครงการอบรมเชิงปฏิบัติการทางวิทยาศาสตร์ ผลิตภัณฑ์เสริมอาหาร หลักสูตร นมอัดเม็ด และผลิตภัณฑ์เครื่องสำอาง หลักสูตร สบู่ชาร์โคลผสมทองคำ (หักค่าธรรมเนียมบริการวิชาการร้อยละ 10 ของคณะ อกช.) ตามใบเสร็จ PL1-2566:1/34</t>
  </si>
  <si>
    <t>07/08/2566</t>
  </si>
  <si>
    <t>RV00300000566080048</t>
  </si>
  <si>
    <t>รับเงินโอนธ.ไทยพาณิชย์5949-4,3ส.ค.66 รับเงินใบนำส่ง259/66 รายได้โครงการ สำนักคอมฯ ค่าลงทะเบียนโครงการMotion Graphic Creator จากโรงเรียนสภาราชินี จ.ตรัง ค่าธ.10%6,000 กองทุน5%3,000,โอนกำไร57,000,สะสม5%3,000,เบิก54,000จาก60,000 ตาม อว8206.02.01/0009  ลว.27ก.ค.66 ,โอน60,000</t>
  </si>
  <si>
    <t>RV00020900066080213</t>
  </si>
  <si>
    <t>รับเงินโอนจากบัญชีเงินฝากออมทรัพย์ ธ.ไทยพาณิชย์ เลขที่บัญชี 403-487220-3 ในวันที่ 17/08/66 จากโรงเรียนเตรียมอุดมศึกษาพัฒนาการ พัทลุง สำหรับเงินดำเนินการจัดโครงการการพัฒนาทักษะด้านเทคโนโลยีสารสนเทศ การสร้างสรรค์งานออกแบบด้วย CANVA (หักค่าธรรมเนียมร้อยละ 10 ของรายรับสำนักคอมพิวเตอร์) ตามใบเสร็จ PL2-2566:5/29</t>
  </si>
  <si>
    <t>RV00020900066080325</t>
  </si>
  <si>
    <t>รับเงินโอนจากบัญชีเงินฝากออมทรัพย์ ธ.ไทยพาณิชย์ เลขที่บัญชี 403-487220-3 ในวันที่ 24/08/2566 จากโรงเรียนเตรียมอุดมศึกษาพัฒนาการ พัทลุง สำหรับเงินดำเนินการจัดโครงการอบรมเชิงปฏิบัติการการพัฒนาทักษะด้านเทคโนโลยีสารสนเทศ การสร้างสรรค์งานในรูปแบบวิดีโอคอนแทนต์ (หักค่าธรรมเนียมร้อยละ 10 ของรายรับสำนักคอมพิวเตอร์) ตามใบเสร็จ PL2-2566:5/31</t>
  </si>
  <si>
    <t>RV00300000566081195</t>
  </si>
  <si>
    <t>รับเงินโอนธ.ไทยพาณิชย์609-3,4ส.ค.66 รับเงินใบนำส่ง270/66 รายได้โครงการ งานวิเทศสัมพันธ์ฯ ค่าลงทะเบียนโครงการการจัดประชุมวิชาการระดับนานาชาติ  จากบุคคลทั่วไป ค่าธ.10%17,133.50 กองทุน5%8,566.75,โอนกำไร162,768.25,สะสม5%8,566.75,เบิก154,201.50จาก171,335 ตามอว8205.11/0463/  ลว.10ก.ค.66 ตัด171,335จากโอน220,560</t>
  </si>
  <si>
    <t>RV00300000566081196</t>
  </si>
  <si>
    <t>รับเงินโอนธ.ไทยพาณิชย์609-3,4ส.ค.66 รับเงินใบนำส่ง269/66 รายได้โครงการ งานวิเทศสัมพันธ์ฯ ค่าลงทะเบียนโครงการการจัดประชุมวิชาการระดับนานาชาติ  จากบุคคลทั่วไป ค่าธ.10%4,922.50 กองทุน5%2,461.25,โอนกำไร46,763.75,สะสม5%2,461.25,เบิก44,302.50จาก49,225 ตามอว8205.11/0463/  ลว.10ก.ค.66 ตัด49,225จากโอน220,560</t>
  </si>
  <si>
    <t>18/08/2566</t>
  </si>
  <si>
    <t>RV00300000566080887</t>
  </si>
  <si>
    <t>ตัดรด.รอการรับรู้ รับเงินโอนธ.ไทยพาณิชย์609-3,8(2800x3)9(2800)10(2800x2)11(2800)12(2800x2)19(2800)20(2800)21(2800)ก.ค.66 รับเงินใบนำส่ง268/66 รายได้โครงการ งานวิเทศสัมพันธ์ฯ ค่าลงทะเบียนโครงการInternational Excursion Camp ณ ประเทศมาเลเซีย จากนิสิตม.ทักษิณ ค่าธ.10%3,360 กองทุน5%1,680,โอนกำไร21,375,สะสม5%1,680,เบิก30,240จาก33,600 ตามอว8202.04/0186/  ลว.3ก.ค.66 รวม33,600</t>
  </si>
  <si>
    <t>RV00300000566081197</t>
  </si>
  <si>
    <t>รับเงินโอนธ.ไทยพาณิชย์609-3,3(800)4(800x3)7(800)10(800)14(1200)ส.ค.66เงิน6,000 ,ตัดรด.รอการรับรู้ ธ.ไทยพาณิชย์609-3,10(800)24(800)ก.ค.6เงิน1,600  รับเงินใบนำส่ง273/66 รายได้โครงการ วิเทศสัมพันธ์-สงขลา โครงการบริการแปลเอกสาร จากบุคลากรภายนอก ค่าธ.6%456กองทุน2%152,โอนกำไร7,448,รายได้สะสม1.5%114สำนักส่งเสริมฯ2.5%190เบิก7,144จาก7,600,โอนรวม7,600 อว8202.04/075 ลว30ก.ย.65</t>
  </si>
  <si>
    <t>ระเบียบ 63 (ขออนุมัติโครงการทั้งปีงปม.2566)</t>
  </si>
  <si>
    <t>RV00300000566081198</t>
  </si>
  <si>
    <t>ตัดรด.รอการรับรู้ รับเงินโอน ธ.ไทยพาณิชย์609-3,19(1600+800)21(2000)มิ.ย.66  รับเงินใบนำส่ง274/66 รายได้โครงการ วิเทศสัมพันธ์-สงขลา โครงการบริการแปลเอกสาร จากบุคลากรภายนอก ค่าธ.6%264กองทุน2%88,โอนกำไร4,312,รายได้สะสม1.5%66สำนักส่งเสริมฯ2.5%110เบิก4,136จาก4,400,โอนรวม7,600 อว8202.04/075 ลว30ก.ย.65</t>
  </si>
  <si>
    <t>08/08/2566</t>
  </si>
  <si>
    <t>RV00300000566080684</t>
  </si>
  <si>
    <t>ตัดรด.รอการรับรู้ รับเงินโอน ธ.ไทยพาณิชย์201-9,21(19500)24(159900)ก.ค.66  รับเงินใบนำส่ง263/66รายได้โครงการ วิทยาลัยการจัดการฯ  โครงการอบรมหลักสูตรวินัยข้าราชการท้องถิ่น การคงอยู่และการเปลี่ยนแปลง ,โอน19,500+159,900,UM</t>
  </si>
  <si>
    <t>RV00300000566080685</t>
  </si>
  <si>
    <t>ตัดรด.รอการรับรู้ รับเงินโอน ธ.ไทยพาณิชย์201-9,20(15600)24(39000)ก.ค.66 รับเงินใบนำส่ง262/66 รายได้โครงการ วิทยาลัยการจัดการฯ โครงการจัดทำหลักสูตรสถานศึกษา การศึกษาปฐมวัย การเขียนแผนจัดประสบการณ์การเรียนรู้ที่เหมาะสมสอดคล้องกับบริบทของผู้เรียน สถานศึกษาตามหลักสูตรการศึกาปฐมวัยพุทธศักราช2560ฯ ของศูนย์พัฒนาเด็กเล็กและรร.สังกัดอปท.,รวม54,600,UMDC</t>
  </si>
  <si>
    <t>RV00300000566080686</t>
  </si>
  <si>
    <t>ตัดรด.รอการรับรู้ รับเงินโอน ธ.ไทยพาณิชย์201-9,18(23400+3900x2+7800)24(354900)ก.ค.66 รับเงินใบนำส่ง262/66 รายได้โครงการ วิทยาลัยการจัดการฯ โครงการอบรมการจัดทำร่างข้อบัญญัติงปม.รายจ่ายประจำปี2567และเรียนรู้ระเบียบกระทรวงมหาดไทย ว่าด้วยข้อบังคับการประชุมสภาท้องถิ่น(ฉบับที่3)พ.ศ.2565เพื่อป้องกันและลดความผิดพลาดปปช.ชี้มูลความผิด,รวม393,900,UMDC</t>
  </si>
  <si>
    <t>24/08/2566</t>
  </si>
  <si>
    <t>RV00300000566081238</t>
  </si>
  <si>
    <t>ตัดรด.รอการรับรู้ รับเงินโอน ธ.ไทยพาณิชย์201-9,25ก.ค.66 รายได้โครงการ วิทยาลัยการจัดการฯ สนับสนุนงปม.การจ้างทำโครงการบริหารจัดการขยะมูลฝอยอย่างมีประสิทธิภาพในพื้นที่ จังหวัดกาญจนบุรี งวดที่1 จากบ.ริช อาร์ท พร็อพเพอร์ตี้ จำกัด275,000 ,โอน275,000,UM</t>
  </si>
  <si>
    <t>RV00300000566081239</t>
  </si>
  <si>
    <t>รับเงินโอน ธ.ไทยพาณิชย์201-9,10(3900x3)16(31200)ส.ค.66 รับเงินใบนำส่ง280/66 รายได้โครงการ วิทยาลัยการจัดการฯ โครงการฝึกอบรม การจัดทำรายงานการประเมินตนเอง(SAR)ตามขั้นตอนการประกันคุณภาพภายในฯ การติดตาม การตรวจสอบ วิธีการสังเคราะห์ของกองการศึกษา การนำผลไปใช้กรอกในระบบ NCCS/ระบบe-SARและการนำผลวิเคราะห์ไปจัดทำโครงการ กิจกรรมในแผนพัฒนาการศึกษาฯ ,โอนรวม42,900,UM</t>
  </si>
  <si>
    <t>RV00300000566081240</t>
  </si>
  <si>
    <t>รับเงินโอน ธ.ไทยพาณิชย์201-9,16ส.ค.66 รับเงินใบนำส่ง279/66 รายได้โครงการ วิทยาลัยการจัดการฯ โครงการพัฒนาศักยภาพบุคลากรตามหลักสูตรเทคนิคการเขียนหนังสือราชการและการจัดรายงานการประชุม ,โอน124,800,UM</t>
  </si>
  <si>
    <t>RV00300000566081241</t>
  </si>
  <si>
    <t>รับเงินโอน ธ.ไทยพาณิชย์201-9,11ส.ค.66(185,400)  ,ตัดรด.รอการรับรู้ รับเงินโอน ธ.ไทยพาณิชย์201-9,29(3900x8+7800+1800)ก.ค.66เงิน40,800 รับเงินใบนำส่ง278/66 รายได้โครงการ วิทยาลัยการจัดการฯ โครงการอบรมการจัดทำร่างข้อบัญญัติงปม.รายจ่ายประจำปี2567และเรียนรู้ระเบียบกระทรวงมหาดไทย ว่าด้วยข้อบังคับการประชุมสภาท้องถิ่น(ฉบับที่3)พ.ศ.2565เพื่อป้องกันและลดความผิดพลาดปปช.ชี้มูลความผิด,รวม226,200,UMDC</t>
  </si>
  <si>
    <t>RV00300000566081242</t>
  </si>
  <si>
    <t>รับเงินโอน ธ.ไทยพาณิชย์201-9,11ส.ค.66 รับเงินใบนำส่ง277/66 รายได้โครงการ วิทยาลัยการจัดการฯ โครงการจัดทำหลักสูตรสถานศึกษา การศึกษาปฐมวัย การเขียนแผนจัดประสบการณ์การเรียนรู้ที่เหมาะสมสอดคล้องกับบริบทของผู้เรียน สถานศึกษาตามหลักสูตรการศึกาปฐมวัยพุทธศักราช2560ฯ ของศูนย์พัฒนาเด็กเล็กและรร.สังกัดอปท.,รวม117,000,UMDC</t>
  </si>
  <si>
    <t>RV00300000566081243</t>
  </si>
  <si>
    <t>รับเงินโอน ธ.ไทยพาณิชย์201-9,15(3900)21(15600)23(249600)ส.ค.66  รับเงินใบนำส่ง281/66รายได้โครงการ วิทยาลัยการจัดการฯ  โครงการอบรมหลักสูตรวินัยข้าราชการท้องถิ่น การคงอยู่และการเปลี่ยนแปลง ,รวม269,100,UM</t>
  </si>
  <si>
    <t>RV00300000566081379</t>
  </si>
  <si>
    <t>รับเงินโอน ธ.ไทยพาณิชย์201-9,11ส.ค66(455700) ,ตัดรด.รอการรับรู้ ธ.ไทยพาณิชย์201-9,21(68600+9800)27(4900)ก.ค.66เงิน83,300 รับเงินใบนำส่ง286/66 รายได้โครงการ วิทยาลัยการจัดการฯ โครงการสรุปรวบรวมกม. ระเบียบที่เกี่ยวข้องกับหน้าที่ อำนาจของอปท.และการปฏิบัติงานภายใต้อำนาจหน้าที่ตามกม.หลัก กม.จัดตั้ง และกม.กำหนดแผนขั้นตอน การกระจายอำนาจที่ปรับปรุงใหม่ สำหรับผู้บริหาร สมาชิกสภาและบุคลากรท้องถิ่น ,รวม539,000,UM</t>
  </si>
  <si>
    <t>RV00300000566081380</t>
  </si>
  <si>
    <t>รับเงินโอนSCB201-9,2(53846.10)23(53.90+14.70)ส.ค.66เงิน53,914.70 ,ตัดรด.รอการรับรู้SCB201-9,10(4900)12(49000)17(63700x2)18(19600+4900x5+9800+24500)19(4900)20(68600+39200+4900+24500)21(93100)26(9800)27(4900x3+14700+9800)28(9800+14700)31(14685.30)ก.ค.66เงิน578,185.30 รับเงินใบนำส่ง286/66 รายได้โครงการ วิทยาลัยการจัดการฯ โครงการสรุปรวบรวมกม. ระเบียบ หน้าที่ อำนาจของอปท.และการปฏิบัติงานภายใต้อำนาจหน้าที่ตามกม.หลัก กม.จัดตั้งและกม.กำหนดแผนขั้นตอนการกระจายอำนาจที่ปรับปรุงใหม่ฯ ,รวม632,100,UM</t>
  </si>
  <si>
    <t>RV00300000566081381</t>
  </si>
  <si>
    <t>ตัดรด.รอการรับรู้SCB201-9,6(4900)12(4900x5)13(68600+53900)14(63700)17(39200)19(9800+4900x8)20(4900x2+29400+53900+24500)24(73500)ก.ค.66เงิน494,900 ,ตัดรด.รอรับรู้ ธ.ไทยพาณิชย์ กระแสฯ303-3,13ก.ค.66(44100) รับเงินใบนำส่ง288/66 รายได้โครงการ วิทยาลัยการจัดการฯ โครงการการประชุมสภาท้องถิ่นที่ถูกต้อง ทบทวนความรู้ วิธีการ ระเบียบ ข้อบังคับฯและสรุปรวบรวมกม. ระเบียบที่เกี่ยวข้องกับหน้าที่และอำนาจของอปท. ,รวม539,000,UM</t>
  </si>
  <si>
    <t>RV00300000566081382</t>
  </si>
  <si>
    <t>รับเงินโอน ธ.ไทยพาณิชย์201-9,24ก.ค.66  รับเงินใบนำส่ง289/66 รายได้โครงการ วิทยาลัยการจัดการฯ โครงการ การประชุมสภาท้องถิ่นที่ถูกต้อง รวมทั้งทบทวนความรู้ วิธีการ  ระเบียบ ข้อบังคับ ภายหลังการปฏิบัติหน้าที่ของผู้บริหารท้องถิ่น สมาชิกสภาท้องถิ่น บุคลากรท้องถิ่นและสรุปรวบรวมกม. ระเบียบที่เกี่ยวข้องกับหน้าที่และอำนาจของอปท.,โอน186,200,UM</t>
  </si>
  <si>
    <t>RV00300000566081383</t>
  </si>
  <si>
    <t>ตัดรด.รอการรับรู้ รับเงินโอน ธ.ไทยพาณิชย์201-9,24(3900)27(3900x5)ก.ค.66เงิน23,400  ,ตัดรด.รอการรับรู้ ธ.ไทยพาณิชย์ กระแสฯ303-3,24ก.ค.66(3900) รับเงินใบนำส่ง285/66วิทยาลัยการจัดการฯ  โครงการอบรมเทคนิคการเขียนแผนการจัดประสบการณ์ การเรียนรู้ปฐมวัยและการผลิตสื่อกิจกรรมสร้างสรรค์สอดคล้องกับการขอเลื่อนวิทยฐานะข้าราชการครูและบุคลากรทางการศึกษา ต.ครู อปท.(รูปแบบใหม่), รวม27,300,UM</t>
  </si>
  <si>
    <t>RV00300000566081384</t>
  </si>
  <si>
    <t>รับเงินโอน ธ.ไทยพาณิชย์201-9,3(3900)4(3900x3)7(3900)11(159900)ส.ค.66เงิน179,400  รับเงินใบนำส่ง285/66วิทยาลัยการจัดการฯ  โครงการอบรมเทคนิคการเขียนแผนการจัดประสบการณ์ การเรียนรู้ปฐมวัยและการผลิตสื่อกิจกรรมสร้างสรรค์สอดคล้องกับการขอเลื่อนวิทยฐานะข้าราชการครูและบุคลากรทางการศึกษา ต.ครู อปท.(รูปแบบใหม่), รวม179,400,UM</t>
  </si>
  <si>
    <t>RV00300000566081402</t>
  </si>
  <si>
    <t>ตัดรด.รอการรับรู้ รับเงินโอน ธ.ไทยพาณิชย์201-9,12(7790)20(3900)24(3900x2)25(3900x3)27(27300+7800x2+3900x4+11700x2)66เงิน  รับเงินใบนำส่ง296/66วิทยาลัยการจัดการฯ  โครงการบูรณาการองค์ความรู้ด้านระเบียบกม.(Laws)แนวคิดทฤษฎีทางการบริหาร(Administrative theory)และสมรรถนะทางการบริหาร(Competency)เพื่อเพิ่มประสิทธิภาพการปฏิบัติราชการในอปท., รวม113,090,UM</t>
  </si>
  <si>
    <t>RV00300000566081403</t>
  </si>
  <si>
    <t>รับเงินโอน ธ.ไทยพาณิชย์201-9,7(3900)11(276900)12(10)ส.ค.66เงิน280,810  รับเงินใบนำส่ง296/66วิทยาลัยการจัดการฯ  โครงการบูรณาการองค์ความรู้ด้านระเบียบกม.(Laws)แนวคิดทฤษฎีทางการบริหาร(Administrative theory)และสมรรถนะทางการบริหาร(Competency)เพื่อเพิ่มประสิทธิภาพการปฏิบัติราชการในอปท., รวม280,810,UM</t>
  </si>
  <si>
    <t>RV00300000566081404</t>
  </si>
  <si>
    <t>รับเงินโอน ธ.ไทยพาณิชย์201-9,4(3900)7(3900x2)11(3900x2)15(3900x2)16(3900)17(3900x2+7800x2)18(1800+3900)19(7800)21(3890+2100)22(3890)23(620100)28(20)ส.ค.66เงิน698,100  รับเงินใบนำส่ง297/66วิทยาลัยการจัดการฯ  โครงการบูรณาการองค์ความรู้ด้านระเบียบกม.(Laws)แนวคิดทฤษฎีทางการบริหาร(Administrative theory)และสมรรถนะทางการบริหาร(Competency)เพื่อเพิ่มประสิทธิภาพการปฏิบัติราชการในอปท., รวม698,100,UM</t>
  </si>
  <si>
    <t>กระทบงปม.ไม่ถูกต้อง ปรับลดงปม.สนง.ม. ไปกองทุนบริการวิชาการ ในเดือนก.ย.66</t>
  </si>
  <si>
    <t>ใส่คำอธิบายผิด(ฝ่ายวิชาการ) ที่ถูกต้องวิเทศฯ กระทบงปม.ถูกต้อง</t>
  </si>
  <si>
    <t>ใส่คำอธิบายผิด ปรับปรุงงปม.จากฝ่ายวิชาการไปงานวิเทศ ในเดือนส.ค.66 JV66080008  อัตราค่าธรรมเนียมไม่ถูกต้อง ต้องปรับจาก 10% ให้เป็น 6% ในเดือนก.ย.66</t>
  </si>
  <si>
    <t>โรงเรียนแสงทองวิทยา
จังหวัดสงขลา</t>
  </si>
  <si>
    <t>PR2-2566:35/10</t>
  </si>
  <si>
    <t>คณะเทคโนโลยีและ
การพัฒนาชุมชน</t>
  </si>
  <si>
    <t xml:space="preserve">เงินสนับสนุนโครงการค่ายวิทยาศาสตร์เกษตร
รุ่นจิ๋ว ครั้งที่ 1 ในวันที่ 27 มิถุนายน 2566 </t>
  </si>
  <si>
    <t>ตัดรด.รอการรับรู้ รับเงินโอนธ.ไทยพาณิชย์609-3,1(800)4(1600)5(800)18(800)19(800+1600)25(800)เม.ย.66เงิน7,200 ,2(800)8(800x2)10(500)13(800)18(2400x2)19(1200+800)21(800)23(800)24(800+1200)25(1200)พ.ค.66เงิน15,300 รับเงินใบนำส่ง200/66 รายได้โครงการ ค่าลงทะเบียนโครงการบริการแปลเอกสาร จากนิสิต บุคลากรม.ทักษิณและบุคคลทั่วไป ค่าธ.10%2,250 กองทุน5%1,125,โอนกำไร21,375,สะสม5%1,125,เบิก20,250จาก22,500 ตามอว8205.04/095  ลว.30ก.ย.65</t>
  </si>
  <si>
    <t>ประจำปีงบประมาณ พ.ศ. 2566   ตั้งแต่วันที่   1 ตุลาคม 2565 - 30 กันยายน 2566</t>
  </si>
  <si>
    <t>07/09/2566</t>
  </si>
  <si>
    <t>RV00300000566090164</t>
  </si>
  <si>
    <t>ตัดรด.รอการรับรู้ รับเงินโอน ธ.ไทยพาณิชย์5949-4,22ก.พ.66(3000),27(3000)28(3000)มี.ค.66 ,19(3000)21(2000)22(3000)เม.ย.66 ,12(3000x2+1000)17(3000)มิ.ย.66 ,27(3000x2)ก.ค.66 ,8ส.ค.65(3000) รับเงินใบนำส่ง304/65 รายได้โครงการ คณะศึกษาฯ ค่าลงตีพิมพ์ผลงานทางวิชาการ ค่าธ.10%3,600 กองทุน5%1,800,โอนกำไร34,200,สะสม5%1,800,เบิก32,400จาก36,000 ตามมติกก.การเงินครั้งที่3/63</t>
  </si>
  <si>
    <t>13/09/2566</t>
  </si>
  <si>
    <t>RV00300000566090249</t>
  </si>
  <si>
    <t>รับเงินโอน ธ.ไทยพาณิชย์609-3,1(4000)2(4000x2)4(4000x2)5(4000x2)7(4000)ก.ย.66เงิน32,000 ,ตัดรด.รอการรับรู้ ธ.ไทยพาณิชย์609-3,16(4000x3)20(4000)21(4000x2)21(4000)24(4000)28(4000)29(4000x5)31(4000)ส.ค.66เงิน60,000  รับเงินใบนำส่ง311/66 รายได้โครงการฯ คณะศึกษาฯ โครงการพัฒนาข้าราชการครูและบุคลากรทางการศึกษาก่อนแต่งตั้งให้มีและเลื่อนวิทยาฐานะให้สูงขึ้นฯ ค่าธ.10%9,200 กองทุน5%4,600,โอนกำไร87,400,สะสม5%4,600,เบิก82,800จาก92,000</t>
  </si>
  <si>
    <t>RV00300000566090165</t>
  </si>
  <si>
    <t>รับเงินโอน ธ.ไทยพาณิชย์5949-4,4ก.ย.66 รับเงินใบนำส่ง305/65 รายได้โครงการ คณะมนุษย์ฯ ค่าลงทะเบียนโครงการแข่งขันทักษะภาษาอังกฤาออนไลน์ จากน.ร มัธยมปลายและระดับอุดมศึกษา ค่าธ.10%1,160 กองทุน5%580,โอนกำไร11,020,สะสม5%580,เบิก10,440จาก11,600 อว8205.02/  ลว31พ.ค.66,โอน11,600</t>
  </si>
  <si>
    <t>RV00300000566090166</t>
  </si>
  <si>
    <t>รับเงินโอน ธ.ไทยพาณิชย์5949-4,4ก.ย.66 รับเงินใบนำส่ง306/65 รายได้โครงการ คณะมนุษย์ฯ ค่าลงทะเบียนโครงการ การพัฒนานักสังคมศาสตร์รุ่นเยาว์ จากบุคคลทั่วไป ค่าธ.10%3,270 กองทุน5%1,635,โอนกำไร11,020,สะสม5%1,635,เบิก29,430จาก32,700 ,โอน32,700</t>
  </si>
  <si>
    <t>27/09/2566</t>
  </si>
  <si>
    <t>RV00300000566090427</t>
  </si>
  <si>
    <t>รับเงินโอน ธ.กรุงไทย359-3,21(52,250หักค่าธ.10)26(10)ก.ย.66  รายได้โครงการ คณะเศรษฐศาสตร์ฯ เงินค่าจ้างคณะเศรษฐศาสตร์ฯดำเนินโครงการฝึกอบรม สร้างนักวิจัยรุ่นใหม่  ค่าธ.6%3,135กองทุน2%1,045,โอนกำไร51,205,รายได้สะสม1.5%783.75สำนักส่งเสริมฯ2.5%1,306.25เบิก49,115จาก52,250 จากสนง.การวิจัยแห่งชาติ ที่อว0401.4(กค2)/987 ลว12ก.ย.66</t>
  </si>
  <si>
    <t>06/09/2566</t>
  </si>
  <si>
    <t>RV00020900066090041</t>
  </si>
  <si>
    <t>รับเงินโอนจากบัญชีเงินฝากออมทรัพย์ ธ.ไทยพาณิชย์ เลขที่บัญชี 416-089435-1 ในวันที่ 27-31 ก.ค.66 และวันที่ 3-24 ส.ค.66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PL2-2566:5/47</t>
  </si>
  <si>
    <t>RV00020900066090042</t>
  </si>
  <si>
    <t>รับเงินจากผู้ใช้บริการ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PL1-2566:1/35</t>
  </si>
  <si>
    <t>11/09/2566</t>
  </si>
  <si>
    <t>RV00020900066090164</t>
  </si>
  <si>
    <t>รับเงินโอนจากบัญชีเงินฝากออมทรัพย์ ธ.ไทยพาณิชย์ เลขที่บัญชี 416-089435-1 ในวันที่ 3-14 ก.ค.66 จากผู้ใช้บริการ สำหรับรายการค่าบริการศูนย์กีฬาออกกำลังกายและนันทนาการ SEA-RC (หักบริการวิชาการร้อยละ 10 จากรายรับของ คณะ วสก.) ตามใบเสร็จ PL2-2566:6/2</t>
  </si>
  <si>
    <t>RV00020900066090165</t>
  </si>
  <si>
    <t>รับเงินโอนจากบัญชีเงินฝากออมทรัพย์ ธ.ไทยพาณิชย์ เลขที่บัญชี 416-089435-1 ในวันที่ 12-26 ก.ค.66 จากผู้ใช้บริการ สำหรับรายการค่าบริการศูนย์กีฬาออกกำลังกายและนันทนาการ SEA-RC (หักบริการวิชาการร้อยละ 10 จากรายรับของ คณะ วสก.) ตามใบเสร็จ PL2-2566:6/3</t>
  </si>
  <si>
    <t>RV00020900066090166</t>
  </si>
  <si>
    <t>รับเงินโอนจากบัญชีเงินฝากออมทรัพย์ ธ.ไทยพาณิชย์ เลขที่บัญชี 416-089435-1 ในวันที่ 24-31 ส.ค.66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PL2-2566:6/4</t>
  </si>
  <si>
    <t>RV00020900066090167</t>
  </si>
  <si>
    <t>รับเงินจากผู้ใช้บริการ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PL1-2566:1/36</t>
  </si>
  <si>
    <t>RV00020900066090215</t>
  </si>
  <si>
    <t>รับเงินโอนจากบัญชีเงินฝากออมทรัพย์ ธ.ไทยพาณิชย์ เลขที่บัญชี 416-089435-1 ในวันที่ 3-28 ส.ค.66 จากผู้ใช้บริการ สำหรับรายการค่าบริการศูนย์กีฬาออกกำลังกายและนันทนาการ SEA-RC (หักบริการวิชาการร้อยละ 10 จากรายรับของ คณะ วสก.) ตามใบเสร็จ PL2-2566:6/7</t>
  </si>
  <si>
    <t>18/09/2566</t>
  </si>
  <si>
    <t>RV00020900066090283</t>
  </si>
  <si>
    <t>รับเงินโอนจากบัญชีเงินฝากออมทรัพย์ ธ.ไทยพาณิชย์ เลขที่บัญชี 416-089435-1 ในวันที่ 31 ส.ค.66 และวันที่ 4-6 ก.ย.66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PL2-2566:6/9</t>
  </si>
  <si>
    <t>RV00020900066090284</t>
  </si>
  <si>
    <t>รับเงินจากผู้ใช้บริการ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PL1-2566:1/37</t>
  </si>
  <si>
    <t>22/09/2566</t>
  </si>
  <si>
    <t>RV00020900066090443</t>
  </si>
  <si>
    <t>รับเงินโอนจากบัญชีเงินฝากออมทรัพย์ ธ.ไทยพาณิชย์ เลขที่บัญชี 416-089435-1 ในวันที่ 7-13 ก.ย. 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PL2-2566:6/12</t>
  </si>
  <si>
    <t>RV00020900066090444</t>
  </si>
  <si>
    <t>รับเงินจากผู้ใช้บริการ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PL1-2566:1/38</t>
  </si>
  <si>
    <t>RV00020900066090445</t>
  </si>
  <si>
    <t>รับเงินโอนจากบัญชีเงินฝากออมทรัพย์ ธ.ไทยพาณิชย์ เลขที่บัญชี 416-089435-1 ในวันที่ 4-11 ก.ย.66 จากผู้ใช้บริการ สำหรับรายการค่าบริการศูนย์กีฬาออกกำลังกายและนันทนาการ SEA-RC (หักบริการวิชาการร้อยละ 10 จากรายรับของ คณะ วสก.) ตามใบเสร็จ PL2-2566:6/13</t>
  </si>
  <si>
    <t>25/09/2566</t>
  </si>
  <si>
    <t>RV00020900066090471</t>
  </si>
  <si>
    <t>รับเงินโอนจากบัญชีเงินฝากออมทรัพย์ ธ.ไทยพาณิชย์ เลขที่บัญชี 416-089435-1 ในวันที่ 19 ก.ค.66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PL2-2566:6/14</t>
  </si>
  <si>
    <t>29/09/2566</t>
  </si>
  <si>
    <t>RV00020900066090593</t>
  </si>
  <si>
    <t>รับเงินโอนจากบัญชีเงินฝากออมทรัพย์ ธ.ไทยพาณิชย์ เลขที่บัญชี 416-089435-1 ในวันที่ 8-29 ส.ค.66 และวันที่ 2 ก.ย.66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เล่มที่ 1140 เลขที่ 15</t>
  </si>
  <si>
    <t>RV00020900066090594</t>
  </si>
  <si>
    <t>รับเงินโอนจากบัญชีเงินฝากออมทรัพย์ ธ.ไทยพาณิชย์ เลขที่บัญชี 416-089435-1 ในวันที่ 14-27 ก.ย.66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PL2-2566:6/17</t>
  </si>
  <si>
    <t>RV00020900066090595</t>
  </si>
  <si>
    <t>รับเงินจากผู้ใช้บริการ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PL1-2566:1/39</t>
  </si>
  <si>
    <t>RV00020900066090596</t>
  </si>
  <si>
    <t>รับเงินโอนจากบัญชีเงินฝากออมทรัพย์ ธ.ไทยพาณิชย์ เลขที่บัญชี 416-089435-1 ในวันที่ 14-12 ก.ย.66 จากผู้ใช้บริการ สำหรับรายการค่าบริการศูนย์กีฬาออกกำลังกายและนันทนาการ SEA-RC (หักบริการวิชาการร้อยละ 10 จากรายรับของ คณะ วสก.) ตามใบเสร็จ PL2-2566:6/18</t>
  </si>
  <si>
    <t>RV00020900066090597</t>
  </si>
  <si>
    <t>รับเงินโอนจากบัญชีเงินฝากออมทรัพย์ ธ.ไทยพาณิชย์ เลขที่บัญชี 416-089435-1 ในวันที่ 25 ก.ย.66 จากผู้ใช้บริการ สำหรับรายการค่าบริการศูนย์กีฬาออกกำลังกายและนันทนาการ SEA-RC (หักบริการวิชาการร้อยละ 10 จากรายรับของ คณะ วสก.) ตามใบเสร็จ PL2-2566:6/19</t>
  </si>
  <si>
    <t>RV00020900066090695</t>
  </si>
  <si>
    <t>รับเงินโอนจากบัญชีเงินฝากออมทรัพย์ ธ.ไทยพาณิชย์ เลขที่บัญชี 403-487220-3 ในวันที่ 29/09/2566 จากผู้ใช้บริการ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10 จากรายรับของ คณะ วสก.) ตามใบเสร็จ เล่มที่ 1140 เลขที่ 14</t>
  </si>
  <si>
    <t>RV00020900066090748</t>
  </si>
  <si>
    <t>รับเงินโอนจากบัญชีเงินฝากออมทรัพย์ ธ.ไทยพาณิชย์ เลขที่บัญชี 416-089435-1 ในวันที่ 8-19 ก.ย.66 สำหรับรายการเงินค่าลงทะเบียนโครงการอบรมเชิงปฏิบัติการด้านการบริหารเชิงกลยุทธ์ทางสาธารณสุข (หักบริการวิชาการร้อยละ 10 จากรายรับของ คณะ วสก.) ตามใบเสร็จ 1140/49,1140/50,2819/01</t>
  </si>
  <si>
    <t>RV00020900066090696</t>
  </si>
  <si>
    <t>รับเงินโอนจากบัญชีเงินฝากออมทรัพย์ ธ.ไทยพาณิชย์ เลขที่บัญชี 416-089435-1 ในวันที่ 29 ส.ค.66 และวันที่ 2,6,19,22 ก.ย.66 จากผู้เข้าร่วมโครงการ สำหรับรายการค่าลงทะเบียนเข้าร่วมโครงการ ABI Boost Camp 2023 (หักบริการวิชาการร้อยละ 10 จากรายรับของ คณะ อกช.) ตามใบเสร็จ PL2-2566:6/36</t>
  </si>
  <si>
    <t>01/09/2566</t>
  </si>
  <si>
    <t>JV00020900066090039</t>
  </si>
  <si>
    <t>บันทึกรายการปรับลดรายได้เงินกองทุนบริการวิชาการโครงการแข่งขันตอบปัญหาทางอุตสาหกรรมเกษตรและชีวภาพ 2566 เนื่องจากได้รับการยกเว้นค่าธรรมเนียมบริการวิชาการ ตามหนังสือที่ อว 8205.14/1676 ลว.28/09/2566 เรื่อง การขอยกเว้นค่าธรรมเนียมโครงการบริการวิชาการ ตามเอกสาร RV00020900066080215</t>
  </si>
  <si>
    <t>30/09/2566</t>
  </si>
  <si>
    <t>RV00300000566090529</t>
  </si>
  <si>
    <t>รับเงินโอนธ.กรุงไทย359-3,20ก.ย.66 รับเงินใบนำส่ง333/66 รายได้โครงการ สำนักคอมฯ ค่าลงทะเบียนโครงการจัดสอบประเมินความรู้ความสามารถในการประกอบวิชาชีพเวชกรรมด้วยระบบคอมพิวเตอร์จากนิสิต นักศึกษาแพทย์ ค่าธ.10%22,340 สสช.5%11,170,สะสม5%11,170,เบิก201,060จาก223,400 ตามอว8206.02.01/0001ลว.12ก.6.66 ,โอน223,400</t>
  </si>
  <si>
    <t>RV00020900066090006</t>
  </si>
  <si>
    <t>รับเงินโอนจากบัญชีเงินฝากออมทรัพย์ ธ.ไทยพาณิชย์ เลขที่บัญชี 403-487220-3 ในวันที่ 31/08/2566 จากโรงเรียนเตรียมอุดมศึกษาพัฒนาการ พัทลุง สำหรับเงินดำเนินการจัดโครงการอบรมเชิงปฏิบัติการการพัฒนาทักษะด้านเทคโนโลยีสารสนเทศ การสร้างแฟ้มสะสมงาน (Portfolio) ด้วย Canva (หักค่าธรรมเนียมร้อยละ 10 ของรายรับสำนักคอมพิวเตอร์) ตามใบเสร็จ PL2-2566:5/42</t>
  </si>
  <si>
    <t>RV00020900066090016</t>
  </si>
  <si>
    <t>รับเงินโอนจากบัญชีเงินฝากออมทรัพย์ ธ.กรุงไทย เลขที่บัญชี 981-2-81043-9 ในวันที่ 03/08/2566 จากผู้ลงทะเบียน สำหรับค่าลงทะเบียนการประชุมวิชาการระดับชาติ ครั้งที่ 34 และนานาชาติ ครั้งที่ 1 มหาวิทยาลัยทักษิณ ประจำปี 2566 ภายใต้หัวข้อการวิจัยและนวัตกรรมสังคมมุ่งสู่เป้าหมายของการพัฒนาที่ยั่งยืน (หักบริการวิชาการร้อยละ 10 ของสถาบันวิจัยและพัฒนา) ตามใบเสร็จ PL2-2566:5/44 และรับรู้เป็นรายได้อื่นๆ สำหรับยอดที่ไม่ทรบชื่อผู้ลงทะเบียน</t>
  </si>
  <si>
    <t>20/09/2566</t>
  </si>
  <si>
    <t>RV00020900066090388</t>
  </si>
  <si>
    <t>รับเงินโอนจากบัญชีเงินฝากออมทรัพย์ ธ.กรุงไทย เลขที่ 981-2-81043-9 ในวันที่ 08/09/66  จากสำนักงานพัฒนาเศรษฐกิจจากฐานชีวภาพ(องค์การมหาชน) ตามสัญญาเลขที่ 88/2561 จ้างที่ปรึกษาโครงการสำรวจความหลากหลายและภูมิปัญญาสมุนไพรสำหรับสุขภาพระดับชุมชน จังหวัดพัทลุง และจังหวัดสงขลา งวดที่ 4 (หักบริการวิชาการร้อยละ 6 ตามระเบียบก่อนปีงบประมาณ 2566 ของหน่วยงาน สสช.) ตามใบเสร็จ PR2-2566:48/14</t>
  </si>
  <si>
    <t>14/09/2566</t>
  </si>
  <si>
    <t>RV00300000566090289</t>
  </si>
  <si>
    <t>รับเงินโอนSCB609-3,1(600)2(600)ก.ย.66เงิน1,200 ,ตัดรด.รอการรับรู้SCB609-3,24(600x30)25(600x9)26(600x8)27(600x2)28(600x4)29(600x2)30(600x3)31(600)ก.ค.66เงิน35,400,1(600)2(600x3)3(600x2)4(600x2)5(600)6(600x6)7(800+600)ส.ค.66เงิน10,400 รับเงินใบนำส่ง314/65 รายได้โครงการ วิเทศสัมพันธ์-สงขลา ค่าลงทะเบียนโครงการจัดสอบTSU-TEP สำหรับนิสิตและบุคลากรม.ทักษิณ ค่าธ.16%7,520 กองทุน5%2,350,โอนกำไร44,650,สะสม3%1,410,สสช.8%3,760,เบิก39,480จาก47,000 ตามอว8202.04/0084 ลว.12ต.ค.65</t>
  </si>
  <si>
    <t>RV00300000566090363</t>
  </si>
  <si>
    <t>รับเงินโอนSCB609-3,2(600)5(600)6(800)9(600)ก.ย.66เงิน2,600 ,ตัดรด.รอการรับรู้SCB609-3,31(600+600)ส.ค.66เงิน1,200 รับเงินใบนำส่ง320/65 รายได้โครงการ วิเทศสัมพันธ์-สงขลา ค่าลงทะเบียนโครงการจัดสอบTSU-TEP สำหรับนิสิตและบุคลากรม.ทักษิณ ค่าธ.16%608กองทุน5%190,โอนกำไร3,610,สะสม3%114,สสช.8%304,เบิก3,192จาก3,800 ตามอว8202.04/0084 ลว.12ต.ค.65</t>
  </si>
  <si>
    <t>RV00300000566090530</t>
  </si>
  <si>
    <t>รับเงินโอนSCB609-3,1(600x17+800)2(600x10)3(600x3)4(600x12)ก.ย.66เงิน26,000 ,ตัดรด.รอการรับรู้ ธ.ไทยพาณิชย์609-3,31(600x29+800)ส.ค.66เงิน18,200  รับเงินใบนำส่ง334/66 รายได้โครงการ วิเทศสัมพันธ์-สงขลา ค่าลงทะเบียนโครงการจัดสอบTSU-TEP สำหรับนิสิตและบุคลากรม.ทักษิณ ค่าธ.16%7,072กองทุน5%2,210,โอนกำไร41,990,สะสม3%1,326,สสช.8%3,536,เบิก37,128จาก37,200 ตามอว8202.04/0084 ลว.12ต.ค.65</t>
  </si>
  <si>
    <t>12/09/2566</t>
  </si>
  <si>
    <t>RV00300000566090270</t>
  </si>
  <si>
    <t>รับเงินโอน ธ.ไทยพาณิชย์201-9,11ก.ย.66 รับเงินใบนำส่ง310/66วิทยาลัยการจัดการฯ  โครงการอบรมเทคนิคการเขียนแผนการจัดประสบการณ์ การเรียนรู้ปฐมวัยและการผลิตสื่อกิจกรรมสร้างสรรค์สอดคล้องกับการขอเลื่อนวิทยฐานะข้าราชการครูและบุคลากรทางการศึกษา ต.ครู อปท.(รูปแบบใหม่), รวม276,900,UM</t>
  </si>
  <si>
    <t>RV00300000566090271</t>
  </si>
  <si>
    <t>ตัดรด.รอการรับรู้ รับเงินโอน ธ.ไทยพาณิชย์201-9,21(11700)23(7800)ส.ค.66 รวม19,500 ,ตัดรด.รอการรับรู้ ธ.ไทยพาณิชย์ กระแสฯ303-3,22ส.ค.66(3900)  รับเงินใบนำส่ง310/66วิทยาลัยการจัดการฯ  โครงการอบรมเทคนิคการเขียนแผนการจัดประสบการณ์ การเรียนรู้ปฐมวัยและการผลิตสื่อกิจกรรมสร้างสรรค์สอดคล้องกับการขอเลื่อนวิทยฐานะข้าราชการครูและบุคลากรทางการศึกษา ต.ครู อปท.(รูปแบบใหม่), รวม23,400,UM</t>
  </si>
  <si>
    <t>RV00300000566090364</t>
  </si>
  <si>
    <t>รับเงินโอน ธ.ไทยพาณิชย์201-9,14ก.ย.66  รายได้บริการวิชาการ วิทยาลัยการจัดการเพื่อการพัฒนา งปม.สนับสนุนโครงการประเมินผลการปฏิบัติราชการขององค์การบริหารส่วนจังหวัดสตูล (BSC) ประจำปีงปม.2566 งวดที่2 จากอบจ.สตูล ตามอว8205.10/3041ลว4ก.ย.66 ,โอน45,000</t>
  </si>
  <si>
    <t>RV00300000566090444</t>
  </si>
  <si>
    <t>ตัดรด.รอการรับรู้ รับเงินโอน ธ.ไทยพาณิชย์201-9,10(4900)11(39200)16(4900)17(58800)23(431200)ส.ค.66 รับเงินใบนำส่ง330/66 รายได้โครงการ วิทยาลัยการจัดการฯ หลักสูตร การพิจารณาข้อบัญญัติงปม.รายจ่ายประจำปีของผู้บริหารท้องถิ่นรวมทั้งการช่วยเหลือปชช.และการประชุมสภาท้องถิ่นที่ถูกต้องฯ ,โอน539,000,UM</t>
  </si>
  <si>
    <t>RV00300000566090445</t>
  </si>
  <si>
    <t>รับเงินโอน ธ.ไทยพาณิชย์201-9,2(3900)7(3900)12(3900)13(11700+3900)14(3900)15(3900)22(249600)ก.ย.66เงิน284,700 ,ตัดรด.รอการรับรู้ รับเงินโอน ธ.ไทยพาณิชย์201-9,25(3900)31(3900)ส.ค.66เงิน7,800  รับเงินใบนำส่ง331/66วิทยาลัยการจัดการฯ  โครงการบูรณาการองค์ความรู้ด้านระเบียบกม.(Laws)แนวคิดทฤษฎีทางการบริหาร(Administrative theory)และสมรรถนะทางการบริหาร(Competency)เพื่อเพิ่มประสิทธิภาพการปฏิบัติราชการในอปท., รวม292,500,UM</t>
  </si>
  <si>
    <t>RV00300000566090446</t>
  </si>
  <si>
    <t>รับเงินโอน ธ.ไทยพาณิชย์201-9,1(68600)4(19600+4900x7)11(460570+284200)22(83300)ก.ย.66เงิน950,570 รับเงินใบนำส่ง326-329/66 รายได้โครงการ วิทยาลัยการจัดการฯ โครงการ การประชุมสภาท้องถิ่นที่ถูกต้อง รวมทั้งทบทวนความรู้ วิธีการ  ระเบียบ ข้อบังคับ ภายหลังการปฏิบัติหน้าที่ของผู้บริหารท้องถิ่น สมาชิกสภาท้องถิ่น บุคลากรท้องถิ่นและอำนาจหน้าที่ในการจัดบริการสาธารณะภายใต้ระเบียบกฎหมายที่เกี่ยวข้อง ,โอนรวม2,156,000,UM</t>
  </si>
  <si>
    <t>RV00300000566090447</t>
  </si>
  <si>
    <t>ตัดรด.รอการรับรู้ SCB201-9,10(4900x2+58800+73500)11(58800+29400+49000+4900)16(44130+63700+63000+700+58800)17(4900+53900)18(9800x2+19600+39200+78400)21(4900+34300+19600)22(9800)23(24500+53900)24(4900x7)25(4900x2+9800+68600+39200+73500)28(4900x16)29(9800)31(4900)ส.ค.66เงิน1,205,430  ใบนำส่ง326-329/66 รายได้โครงการ วิทยาลัยการจัดการฯ โครงการ การประชุมสภาท้องถิ่นที่ถูกต้อง รวมทั้งทบทวนความรู้ วิธีการ  ระเบียบ ข้อบังคับฯ ,โอนรวม2,156,000,UM</t>
  </si>
  <si>
    <t>RV00300000566090528</t>
  </si>
  <si>
    <t>รับเงินโอน ธ.ไทยพาณิชย์201-9,29ก.ย.66 รายได้โครงการ วิทยาลัยการจัดการฯ สนับสนุนงปม.การจ้างทำโครงการบริหารจัดการขยะมูลฝอยอย่างมีประสิทธิภาพในพื้นที่ จังหวัดกาญจนบุรี งวดที่2 จากบ.ริช อาร์ท พร็อพเพอร์ตี้ จำกัด275,000 ,โอน275,000,UM</t>
  </si>
  <si>
    <t>ใส่คำอธิบายงานวิเทศน์ไม่ถูกต้อง ที่ถูกต้องเป็นของคณะมนุษย์ ปรับย้ายในทะเบียนชีทรวม</t>
  </si>
  <si>
    <t>ใส่คำอธิบายงานวิเทศน์ไม่ถูกต้อง ที่ถูกต้องเป็นของวิทยาลัยนานาชาติ ปรับย้ายในทะเบียนชีทรวม</t>
  </si>
  <si>
    <t xml:space="preserve">สรุป : </t>
  </si>
  <si>
    <t>หัก ค่าธรรมเนียม</t>
  </si>
  <si>
    <t>รายรับสุทธิหลังหักค่าธรรมเนียม</t>
  </si>
  <si>
    <r>
      <rPr>
        <u/>
        <sz val="12"/>
        <rFont val="Angsana New"/>
        <family val="1"/>
      </rPr>
      <t>ทั้งนี้ยกเว้น</t>
    </r>
    <r>
      <rPr>
        <sz val="12"/>
        <rFont val="Angsana New"/>
        <family val="1"/>
      </rPr>
      <t>วิทยาลัยการจัดการเพื่อการพัฒนาจะไม่หักค่าธรรมเนียมบริการวิชาการตามระเบียบมหาวิทยาลัยทักษิณ ว่าด้วย การให้บริการวิชาการ พ.ศ. 2563 และตามประกาศคณะกรรมการกองทุนบริการวิชาการและนวัตกรรม มหาวิทยาลัยทักษิณ เรื่อง การให้บริการวิชาการ พ.ศ.2566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</si>
</sst>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(* #,##0.00_);_(* \(#,##0.00\);_(* &quot;-&quot;??_);_(@_)"/>
    <numFmt numFmtId="189" formatCode="0.0%"/>
    <numFmt numFmtId="190" formatCode="#,##0.00_ ;[Red]\-#,##0.00\ "/>
    <numFmt numFmtId="191" formatCode="#,##0.00_ ;\-#,##0.00\ "/>
  </numFmts>
  <fonts count="3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5"/>
      <name val="Angsana New"/>
      <family val="1"/>
    </font>
    <font>
      <sz val="15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sz val="12"/>
      <color rgb="FFFF0000"/>
      <name val="Angsana New"/>
      <family val="1"/>
    </font>
    <font>
      <sz val="11"/>
      <name val="Angsana New"/>
      <family val="1"/>
    </font>
    <font>
      <sz val="14"/>
      <color theme="0"/>
      <name val="Angsana New"/>
      <family val="1"/>
    </font>
    <font>
      <sz val="13"/>
      <color theme="0"/>
      <name val="Angsana New"/>
      <family val="1"/>
    </font>
    <font>
      <b/>
      <sz val="13"/>
      <color theme="0"/>
      <name val="Angsana New"/>
      <family val="1"/>
    </font>
    <font>
      <b/>
      <sz val="14"/>
      <color theme="0"/>
      <name val="Angsana New"/>
      <family val="1"/>
    </font>
    <font>
      <b/>
      <sz val="11"/>
      <name val="Angsana New"/>
      <family val="1"/>
    </font>
    <font>
      <sz val="14"/>
      <color indexed="8"/>
      <name val="Angsana New"/>
      <family val="1"/>
    </font>
    <font>
      <u/>
      <sz val="13"/>
      <name val="Angsana New"/>
      <family val="1"/>
    </font>
    <font>
      <sz val="16"/>
      <name val="Angsana New"/>
      <family val="1"/>
    </font>
    <font>
      <sz val="14"/>
      <color indexed="81"/>
      <name val="Angsana New"/>
      <family val="1"/>
    </font>
    <font>
      <b/>
      <sz val="14"/>
      <color indexed="81"/>
      <name val="Angsana New"/>
      <family val="1"/>
    </font>
    <font>
      <sz val="14"/>
      <color rgb="FF0070C0"/>
      <name val="Angsana New"/>
      <family val="1"/>
    </font>
    <font>
      <sz val="9"/>
      <name val="Angsana New"/>
      <family val="1"/>
    </font>
    <font>
      <b/>
      <sz val="10"/>
      <name val="Angsana New"/>
      <family val="1"/>
    </font>
    <font>
      <sz val="12"/>
      <color rgb="FF0070C0"/>
      <name val="Angsana New"/>
      <family val="1"/>
    </font>
    <font>
      <sz val="11"/>
      <color rgb="FF0070C0"/>
      <name val="Angsana New"/>
      <family val="1"/>
    </font>
    <font>
      <b/>
      <sz val="14"/>
      <color rgb="FF0070C0"/>
      <name val="Angsana New"/>
      <family val="1"/>
    </font>
    <font>
      <sz val="13"/>
      <color theme="1"/>
      <name val="Cordia New"/>
      <family val="2"/>
    </font>
    <font>
      <u/>
      <sz val="12"/>
      <name val="Angsana New"/>
      <family val="1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/>
    <xf numFmtId="0" fontId="6" fillId="0" borderId="0" xfId="0" applyFont="1" applyFill="1" applyBorder="1" applyAlignment="1"/>
    <xf numFmtId="0" fontId="6" fillId="0" borderId="0" xfId="0" applyFont="1" applyFill="1"/>
    <xf numFmtId="0" fontId="14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/>
    <xf numFmtId="0" fontId="3" fillId="0" borderId="0" xfId="0" applyFont="1" applyFill="1"/>
    <xf numFmtId="0" fontId="8" fillId="0" borderId="4" xfId="0" applyFont="1" applyBorder="1" applyAlignment="1">
      <alignment vertical="top"/>
    </xf>
    <xf numFmtId="4" fontId="8" fillId="0" borderId="4" xfId="0" applyNumberFormat="1" applyFont="1" applyBorder="1" applyAlignment="1">
      <alignment vertical="top"/>
    </xf>
    <xf numFmtId="0" fontId="8" fillId="0" borderId="4" xfId="0" applyFont="1" applyFill="1" applyBorder="1" applyAlignment="1">
      <alignment vertical="top"/>
    </xf>
    <xf numFmtId="4" fontId="8" fillId="0" borderId="4" xfId="0" applyNumberFormat="1" applyFont="1" applyFill="1" applyBorder="1" applyAlignment="1">
      <alignment vertical="top"/>
    </xf>
    <xf numFmtId="9" fontId="8" fillId="0" borderId="4" xfId="2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187" fontId="8" fillId="0" borderId="4" xfId="1" applyFont="1" applyBorder="1" applyAlignment="1">
      <alignment vertical="top"/>
    </xf>
    <xf numFmtId="187" fontId="8" fillId="0" borderId="4" xfId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8" fillId="0" borderId="0" xfId="0" applyFont="1" applyFill="1" applyBorder="1" applyAlignment="1"/>
    <xf numFmtId="187" fontId="14" fillId="0" borderId="4" xfId="1" applyFont="1" applyFill="1" applyBorder="1" applyAlignment="1">
      <alignment vertical="top"/>
    </xf>
    <xf numFmtId="0" fontId="8" fillId="0" borderId="4" xfId="0" applyFont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wrapText="1"/>
    </xf>
    <xf numFmtId="187" fontId="8" fillId="0" borderId="4" xfId="1" applyFont="1" applyFill="1" applyBorder="1" applyAlignment="1"/>
    <xf numFmtId="0" fontId="8" fillId="0" borderId="0" xfId="0" applyFont="1" applyFill="1" applyBorder="1" applyAlignment="1">
      <alignment vertical="top"/>
    </xf>
    <xf numFmtId="187" fontId="6" fillId="0" borderId="0" xfId="1" applyNumberFormat="1" applyFont="1" applyFill="1" applyBorder="1" applyAlignment="1"/>
    <xf numFmtId="0" fontId="6" fillId="0" borderId="0" xfId="0" applyFont="1" applyFill="1" applyAlignment="1"/>
    <xf numFmtId="0" fontId="6" fillId="0" borderId="0" xfId="0" applyFont="1" applyFill="1" applyBorder="1" applyAlignment="1">
      <alignment wrapText="1"/>
    </xf>
    <xf numFmtId="0" fontId="8" fillId="0" borderId="4" xfId="0" applyFont="1" applyFill="1" applyBorder="1" applyAlignment="1" applyProtection="1">
      <alignment horizontal="left"/>
    </xf>
    <xf numFmtId="43" fontId="4" fillId="0" borderId="4" xfId="1" applyNumberFormat="1" applyFont="1" applyFill="1" applyBorder="1" applyAlignment="1" applyProtection="1">
      <alignment horizontal="left"/>
    </xf>
    <xf numFmtId="0" fontId="5" fillId="0" borderId="0" xfId="0" applyFont="1" applyFill="1"/>
    <xf numFmtId="0" fontId="17" fillId="0" borderId="0" xfId="0" applyFont="1" applyFill="1" applyBorder="1" applyAlignment="1">
      <alignment horizontal="right" wrapText="1"/>
    </xf>
    <xf numFmtId="187" fontId="20" fillId="0" borderId="0" xfId="1" applyFont="1" applyFill="1" applyBorder="1" applyAlignment="1"/>
    <xf numFmtId="0" fontId="6" fillId="0" borderId="0" xfId="0" applyFont="1" applyFill="1" applyAlignment="1">
      <alignment wrapText="1"/>
    </xf>
    <xf numFmtId="187" fontId="6" fillId="0" borderId="0" xfId="0" applyNumberFormat="1" applyFont="1" applyFill="1" applyBorder="1" applyAlignment="1"/>
    <xf numFmtId="187" fontId="6" fillId="0" borderId="0" xfId="1" applyFont="1" applyFill="1" applyBorder="1" applyAlignment="1"/>
    <xf numFmtId="0" fontId="6" fillId="0" borderId="0" xfId="0" applyFont="1" applyFill="1" applyAlignment="1">
      <alignment horizontal="right"/>
    </xf>
    <xf numFmtId="187" fontId="16" fillId="0" borderId="0" xfId="1" applyFont="1" applyFill="1" applyBorder="1" applyAlignment="1"/>
    <xf numFmtId="187" fontId="16" fillId="0" borderId="0" xfId="1" applyFont="1" applyFill="1" applyBorder="1" applyAlignment="1">
      <alignment vertical="top"/>
    </xf>
    <xf numFmtId="0" fontId="9" fillId="0" borderId="0" xfId="0" applyFont="1" applyFill="1"/>
    <xf numFmtId="43" fontId="7" fillId="0" borderId="0" xfId="1" applyNumberFormat="1" applyFont="1" applyFill="1"/>
    <xf numFmtId="43" fontId="10" fillId="0" borderId="0" xfId="1" applyNumberFormat="1" applyFont="1" applyFill="1"/>
    <xf numFmtId="0" fontId="16" fillId="0" borderId="0" xfId="0" applyFont="1" applyFill="1"/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top"/>
    </xf>
    <xf numFmtId="0" fontId="6" fillId="0" borderId="0" xfId="0" applyFont="1" applyFill="1" applyBorder="1" applyProtection="1"/>
    <xf numFmtId="0" fontId="24" fillId="0" borderId="0" xfId="0" applyFont="1" applyFill="1" applyAlignment="1">
      <alignment vertical="top"/>
    </xf>
    <xf numFmtId="187" fontId="13" fillId="4" borderId="3" xfId="1" applyFont="1" applyFill="1" applyBorder="1" applyAlignment="1">
      <alignment horizontal="center" vertical="center" wrapText="1"/>
    </xf>
    <xf numFmtId="9" fontId="8" fillId="0" borderId="4" xfId="2" applyFont="1" applyFill="1" applyBorder="1" applyAlignment="1">
      <alignment vertical="top"/>
    </xf>
    <xf numFmtId="9" fontId="8" fillId="0" borderId="4" xfId="2" applyFont="1" applyBorder="1" applyAlignment="1">
      <alignment vertical="top"/>
    </xf>
    <xf numFmtId="189" fontId="8" fillId="0" borderId="4" xfId="2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187" fontId="19" fillId="0" borderId="0" xfId="1" applyFont="1" applyBorder="1" applyAlignment="1"/>
    <xf numFmtId="187" fontId="18" fillId="0" borderId="0" xfId="1" applyFont="1" applyBorder="1" applyAlignment="1"/>
    <xf numFmtId="9" fontId="18" fillId="0" borderId="0" xfId="2" applyFont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wrapText="1"/>
    </xf>
    <xf numFmtId="187" fontId="18" fillId="0" borderId="0" xfId="0" applyNumberFormat="1" applyFont="1" applyFill="1" applyBorder="1" applyAlignment="1"/>
    <xf numFmtId="9" fontId="18" fillId="0" borderId="0" xfId="2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9" fontId="28" fillId="0" borderId="0" xfId="2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9" fontId="16" fillId="0" borderId="0" xfId="2" applyFont="1" applyFill="1" applyBorder="1" applyAlignment="1">
      <alignment horizontal="center"/>
    </xf>
    <xf numFmtId="0" fontId="3" fillId="0" borderId="0" xfId="0" applyFont="1" applyFill="1" applyBorder="1"/>
    <xf numFmtId="43" fontId="16" fillId="0" borderId="4" xfId="1" applyNumberFormat="1" applyFont="1" applyFill="1" applyBorder="1" applyAlignment="1" applyProtection="1">
      <alignment horizontal="left"/>
    </xf>
    <xf numFmtId="187" fontId="5" fillId="0" borderId="0" xfId="0" applyNumberFormat="1" applyFont="1" applyFill="1"/>
    <xf numFmtId="0" fontId="22" fillId="0" borderId="4" xfId="0" applyFont="1" applyFill="1" applyBorder="1" applyAlignment="1"/>
    <xf numFmtId="0" fontId="8" fillId="0" borderId="1" xfId="0" applyFont="1" applyFill="1" applyBorder="1" applyAlignment="1">
      <alignment vertical="top"/>
    </xf>
    <xf numFmtId="0" fontId="4" fillId="0" borderId="14" xfId="0" applyFont="1" applyFill="1" applyBorder="1" applyAlignment="1" applyProtection="1">
      <alignment horizontal="center"/>
    </xf>
    <xf numFmtId="43" fontId="21" fillId="0" borderId="15" xfId="1" applyNumberFormat="1" applyFont="1" applyFill="1" applyBorder="1" applyProtection="1"/>
    <xf numFmtId="0" fontId="4" fillId="0" borderId="0" xfId="0" applyFont="1" applyFill="1"/>
    <xf numFmtId="0" fontId="30" fillId="0" borderId="0" xfId="0" applyFont="1" applyFill="1"/>
    <xf numFmtId="0" fontId="5" fillId="0" borderId="0" xfId="0" applyFont="1" applyFill="1" applyAlignment="1"/>
    <xf numFmtId="43" fontId="5" fillId="0" borderId="0" xfId="1" applyNumberFormat="1" applyFont="1" applyFill="1"/>
    <xf numFmtId="187" fontId="14" fillId="7" borderId="4" xfId="1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5" fillId="0" borderId="0" xfId="0" applyFont="1" applyFill="1" applyBorder="1" applyProtection="1"/>
    <xf numFmtId="187" fontId="5" fillId="0" borderId="0" xfId="0" applyNumberFormat="1" applyFont="1" applyFill="1" applyBorder="1" applyAlignment="1"/>
    <xf numFmtId="9" fontId="5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187" fontId="5" fillId="0" borderId="0" xfId="1" applyNumberFormat="1" applyFont="1" applyFill="1" applyBorder="1" applyAlignment="1"/>
    <xf numFmtId="0" fontId="13" fillId="0" borderId="0" xfId="0" applyFont="1" applyFill="1" applyBorder="1" applyAlignment="1">
      <alignment vertical="center"/>
    </xf>
    <xf numFmtId="187" fontId="2" fillId="0" borderId="4" xfId="1" applyFont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24" fillId="0" borderId="0" xfId="0" applyFont="1" applyFill="1" applyBorder="1" applyAlignment="1">
      <alignment vertical="center"/>
    </xf>
    <xf numFmtId="187" fontId="2" fillId="0" borderId="4" xfId="1" applyFont="1" applyFill="1" applyBorder="1" applyAlignment="1">
      <alignment vertical="top"/>
    </xf>
    <xf numFmtId="187" fontId="2" fillId="0" borderId="15" xfId="1" applyFont="1" applyBorder="1" applyAlignment="1"/>
    <xf numFmtId="187" fontId="2" fillId="0" borderId="0" xfId="1" applyFont="1" applyBorder="1" applyAlignment="1"/>
    <xf numFmtId="0" fontId="3" fillId="0" borderId="0" xfId="0" applyFont="1" applyAlignment="1"/>
    <xf numFmtId="9" fontId="16" fillId="0" borderId="0" xfId="2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left" vertical="top" wrapText="1"/>
    </xf>
    <xf numFmtId="0" fontId="18" fillId="0" borderId="0" xfId="0" applyFont="1" applyFill="1" applyBorder="1" applyAlignment="1" applyProtection="1"/>
    <xf numFmtId="0" fontId="15" fillId="0" borderId="0" xfId="0" applyFont="1" applyFill="1"/>
    <xf numFmtId="187" fontId="8" fillId="0" borderId="0" xfId="0" applyNumberFormat="1" applyFont="1" applyFill="1" applyAlignment="1">
      <alignment vertical="top"/>
    </xf>
    <xf numFmtId="187" fontId="28" fillId="0" borderId="0" xfId="1" applyFont="1" applyFill="1" applyBorder="1" applyAlignment="1"/>
    <xf numFmtId="0" fontId="30" fillId="0" borderId="0" xfId="0" applyFont="1" applyFill="1" applyBorder="1" applyAlignment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wrapText="1"/>
    </xf>
    <xf numFmtId="187" fontId="31" fillId="0" borderId="0" xfId="1" applyFont="1" applyFill="1" applyBorder="1" applyAlignment="1"/>
    <xf numFmtId="9" fontId="31" fillId="0" borderId="0" xfId="2" applyFont="1" applyFill="1" applyBorder="1" applyAlignment="1">
      <alignment horizontal="center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 wrapText="1"/>
    </xf>
    <xf numFmtId="187" fontId="31" fillId="0" borderId="0" xfId="1" applyFont="1" applyFill="1" applyBorder="1" applyAlignment="1">
      <alignment vertical="top"/>
    </xf>
    <xf numFmtId="9" fontId="31" fillId="0" borderId="0" xfId="2" applyFont="1" applyFill="1" applyBorder="1" applyAlignment="1">
      <alignment horizontal="center" vertical="top"/>
    </xf>
    <xf numFmtId="0" fontId="30" fillId="0" borderId="0" xfId="0" applyFont="1" applyAlignment="1"/>
    <xf numFmtId="187" fontId="32" fillId="0" borderId="0" xfId="1" applyFont="1" applyFill="1" applyBorder="1" applyAlignment="1">
      <alignment vertical="top"/>
    </xf>
    <xf numFmtId="9" fontId="8" fillId="0" borderId="4" xfId="2" applyFont="1" applyFill="1" applyBorder="1" applyAlignment="1"/>
    <xf numFmtId="9" fontId="8" fillId="0" borderId="4" xfId="2" applyFont="1" applyFill="1" applyBorder="1" applyAlignment="1">
      <alignment horizontal="center"/>
    </xf>
    <xf numFmtId="0" fontId="27" fillId="0" borderId="4" xfId="0" applyFont="1" applyBorder="1" applyAlignment="1">
      <alignment vertical="top" wrapText="1"/>
    </xf>
    <xf numFmtId="14" fontId="8" fillId="0" borderId="0" xfId="0" applyNumberFormat="1" applyFont="1" applyFill="1" applyBorder="1" applyAlignment="1">
      <alignment vertical="top"/>
    </xf>
    <xf numFmtId="49" fontId="13" fillId="7" borderId="4" xfId="0" applyNumberFormat="1" applyFont="1" applyFill="1" applyBorder="1" applyAlignment="1">
      <alignment vertical="top"/>
    </xf>
    <xf numFmtId="0" fontId="13" fillId="7" borderId="4" xfId="0" applyFont="1" applyFill="1" applyBorder="1" applyAlignment="1">
      <alignment vertical="top"/>
    </xf>
    <xf numFmtId="187" fontId="13" fillId="7" borderId="4" xfId="1" applyFont="1" applyFill="1" applyBorder="1" applyAlignment="1">
      <alignment vertical="top"/>
    </xf>
    <xf numFmtId="9" fontId="13" fillId="7" borderId="4" xfId="2" applyFont="1" applyFill="1" applyBorder="1" applyAlignment="1">
      <alignment vertical="top"/>
    </xf>
    <xf numFmtId="187" fontId="24" fillId="7" borderId="4" xfId="1" applyFont="1" applyFill="1" applyBorder="1" applyAlignment="1">
      <alignment vertical="top"/>
    </xf>
    <xf numFmtId="9" fontId="24" fillId="7" borderId="4" xfId="2" applyFont="1" applyFill="1" applyBorder="1" applyAlignment="1">
      <alignment horizontal="center" vertical="top"/>
    </xf>
    <xf numFmtId="9" fontId="13" fillId="7" borderId="4" xfId="0" applyNumberFormat="1" applyFont="1" applyFill="1" applyBorder="1" applyAlignment="1">
      <alignment vertical="top"/>
    </xf>
    <xf numFmtId="0" fontId="24" fillId="7" borderId="4" xfId="0" applyFont="1" applyFill="1" applyBorder="1" applyAlignment="1">
      <alignment vertical="top"/>
    </xf>
    <xf numFmtId="4" fontId="13" fillId="7" borderId="4" xfId="0" applyNumberFormat="1" applyFont="1" applyFill="1" applyBorder="1" applyAlignment="1">
      <alignment vertical="top"/>
    </xf>
    <xf numFmtId="0" fontId="14" fillId="7" borderId="4" xfId="0" applyFont="1" applyFill="1" applyBorder="1" applyAlignment="1">
      <alignment vertical="top"/>
    </xf>
    <xf numFmtId="190" fontId="8" fillId="0" borderId="4" xfId="1" applyNumberFormat="1" applyFont="1" applyFill="1" applyBorder="1" applyAlignment="1">
      <alignment vertical="top"/>
    </xf>
    <xf numFmtId="187" fontId="8" fillId="0" borderId="4" xfId="1" applyFont="1" applyFill="1" applyBorder="1" applyAlignment="1">
      <alignment horizontal="center" vertical="top"/>
    </xf>
    <xf numFmtId="49" fontId="29" fillId="8" borderId="4" xfId="1" applyNumberFormat="1" applyFont="1" applyFill="1" applyBorder="1" applyAlignment="1">
      <alignment horizontal="center" vertical="center" wrapText="1"/>
    </xf>
    <xf numFmtId="49" fontId="29" fillId="13" borderId="4" xfId="1" applyNumberFormat="1" applyFont="1" applyFill="1" applyBorder="1" applyAlignment="1">
      <alignment horizontal="center" vertical="center" wrapText="1"/>
    </xf>
    <xf numFmtId="187" fontId="21" fillId="2" borderId="4" xfId="1" applyFont="1" applyFill="1" applyBorder="1" applyAlignment="1">
      <alignment horizontal="center" vertical="center"/>
    </xf>
    <xf numFmtId="49" fontId="21" fillId="5" borderId="4" xfId="1" applyNumberFormat="1" applyFont="1" applyFill="1" applyBorder="1" applyAlignment="1">
      <alignment horizontal="center" vertical="center"/>
    </xf>
    <xf numFmtId="49" fontId="21" fillId="4" borderId="4" xfId="1" applyNumberFormat="1" applyFont="1" applyFill="1" applyBorder="1" applyAlignment="1">
      <alignment horizontal="center" vertical="center"/>
    </xf>
    <xf numFmtId="43" fontId="4" fillId="11" borderId="15" xfId="1" applyNumberFormat="1" applyFont="1" applyFill="1" applyBorder="1" applyProtection="1"/>
    <xf numFmtId="43" fontId="4" fillId="3" borderId="15" xfId="1" applyNumberFormat="1" applyFont="1" applyFill="1" applyBorder="1" applyProtection="1"/>
    <xf numFmtId="43" fontId="4" fillId="10" borderId="15" xfId="1" applyNumberFormat="1" applyFont="1" applyFill="1" applyBorder="1" applyProtection="1"/>
    <xf numFmtId="43" fontId="4" fillId="12" borderId="15" xfId="1" applyNumberFormat="1" applyFont="1" applyFill="1" applyBorder="1" applyProtection="1"/>
    <xf numFmtId="0" fontId="33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left"/>
    </xf>
    <xf numFmtId="0" fontId="33" fillId="0" borderId="13" xfId="0" applyFont="1" applyFill="1" applyBorder="1" applyAlignment="1"/>
    <xf numFmtId="187" fontId="33" fillId="0" borderId="13" xfId="1" applyFont="1" applyFill="1" applyBorder="1" applyAlignment="1"/>
    <xf numFmtId="0" fontId="29" fillId="0" borderId="3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/>
    </xf>
    <xf numFmtId="191" fontId="8" fillId="0" borderId="4" xfId="1" applyNumberFormat="1" applyFont="1" applyFill="1" applyBorder="1" applyAlignment="1">
      <alignment vertical="top"/>
    </xf>
    <xf numFmtId="0" fontId="13" fillId="7" borderId="4" xfId="0" applyFont="1" applyFill="1" applyBorder="1" applyAlignment="1">
      <alignment vertical="top" wrapText="1"/>
    </xf>
    <xf numFmtId="0" fontId="24" fillId="7" borderId="4" xfId="0" applyFont="1" applyFill="1" applyBorder="1" applyAlignment="1">
      <alignment vertical="top" wrapText="1"/>
    </xf>
    <xf numFmtId="0" fontId="14" fillId="7" borderId="4" xfId="0" applyFont="1" applyFill="1" applyBorder="1" applyAlignment="1">
      <alignment vertical="top" wrapText="1"/>
    </xf>
    <xf numFmtId="43" fontId="4" fillId="0" borderId="0" xfId="1" applyNumberFormat="1" applyFont="1" applyFill="1"/>
    <xf numFmtId="187" fontId="5" fillId="0" borderId="0" xfId="1" applyFont="1" applyFill="1" applyBorder="1" applyAlignment="1"/>
    <xf numFmtId="43" fontId="4" fillId="14" borderId="0" xfId="1" applyNumberFormat="1" applyFont="1" applyFill="1"/>
    <xf numFmtId="43" fontId="4" fillId="14" borderId="18" xfId="1" applyNumberFormat="1" applyFont="1" applyFill="1" applyBorder="1"/>
    <xf numFmtId="49" fontId="29" fillId="13" borderId="5" xfId="1" applyNumberFormat="1" applyFont="1" applyFill="1" applyBorder="1" applyAlignment="1">
      <alignment horizontal="center" vertical="center" wrapText="1"/>
    </xf>
    <xf numFmtId="49" fontId="29" fillId="13" borderId="7" xfId="1" applyNumberFormat="1" applyFont="1" applyFill="1" applyBorder="1" applyAlignment="1">
      <alignment horizontal="center" vertical="center" wrapText="1"/>
    </xf>
    <xf numFmtId="49" fontId="29" fillId="10" borderId="3" xfId="1" applyNumberFormat="1" applyFont="1" applyFill="1" applyBorder="1" applyAlignment="1">
      <alignment horizontal="center" vertical="center" wrapText="1"/>
    </xf>
    <xf numFmtId="49" fontId="29" fillId="10" borderId="10" xfId="1" applyNumberFormat="1" applyFont="1" applyFill="1" applyBorder="1" applyAlignment="1">
      <alignment horizontal="center" vertical="center" wrapText="1"/>
    </xf>
    <xf numFmtId="49" fontId="29" fillId="3" borderId="3" xfId="1" applyNumberFormat="1" applyFont="1" applyFill="1" applyBorder="1" applyAlignment="1">
      <alignment horizontal="center" vertical="center" wrapText="1"/>
    </xf>
    <xf numFmtId="49" fontId="29" fillId="3" borderId="10" xfId="1" applyNumberFormat="1" applyFont="1" applyFill="1" applyBorder="1" applyAlignment="1">
      <alignment horizontal="center" vertical="center" wrapText="1"/>
    </xf>
    <xf numFmtId="49" fontId="29" fillId="8" borderId="5" xfId="1" applyNumberFormat="1" applyFont="1" applyFill="1" applyBorder="1" applyAlignment="1">
      <alignment horizontal="center" vertical="center" wrapText="1"/>
    </xf>
    <xf numFmtId="49" fontId="29" fillId="8" borderId="6" xfId="1" applyNumberFormat="1" applyFont="1" applyFill="1" applyBorder="1" applyAlignment="1">
      <alignment horizontal="center" vertical="center" wrapText="1"/>
    </xf>
    <xf numFmtId="49" fontId="29" fillId="8" borderId="7" xfId="1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49" fontId="21" fillId="3" borderId="5" xfId="1" applyNumberFormat="1" applyFont="1" applyFill="1" applyBorder="1" applyAlignment="1">
      <alignment horizontal="center" vertical="center" wrapText="1"/>
    </xf>
    <xf numFmtId="49" fontId="21" fillId="3" borderId="6" xfId="1" applyNumberFormat="1" applyFont="1" applyFill="1" applyBorder="1" applyAlignment="1">
      <alignment horizontal="center" vertical="center" wrapText="1"/>
    </xf>
    <xf numFmtId="49" fontId="21" fillId="3" borderId="7" xfId="1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Alignment="1" applyProtection="1">
      <alignment horizontal="center" vertical="center"/>
    </xf>
    <xf numFmtId="0" fontId="21" fillId="11" borderId="12" xfId="0" applyFont="1" applyFill="1" applyBorder="1" applyAlignment="1" applyProtection="1">
      <alignment horizontal="center" vertical="center"/>
    </xf>
    <xf numFmtId="0" fontId="21" fillId="11" borderId="10" xfId="0" applyFont="1" applyFill="1" applyBorder="1" applyAlignment="1" applyProtection="1">
      <alignment horizontal="center" vertical="center"/>
    </xf>
    <xf numFmtId="0" fontId="4" fillId="12" borderId="3" xfId="0" applyFont="1" applyFill="1" applyBorder="1" applyAlignment="1" applyProtection="1">
      <alignment horizontal="center" vertical="center" wrapText="1"/>
    </xf>
    <xf numFmtId="0" fontId="4" fillId="12" borderId="12" xfId="0" applyFont="1" applyFill="1" applyBorder="1" applyAlignment="1" applyProtection="1">
      <alignment horizontal="center" vertical="center" wrapText="1"/>
    </xf>
    <xf numFmtId="0" fontId="4" fillId="12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6" xfId="0" applyNumberFormat="1" applyFont="1" applyFill="1" applyBorder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49" fontId="4" fillId="7" borderId="5" xfId="0" applyNumberFormat="1" applyFont="1" applyFill="1" applyBorder="1" applyAlignment="1" applyProtection="1">
      <alignment horizontal="center"/>
    </xf>
    <xf numFmtId="49" fontId="4" fillId="7" borderId="6" xfId="0" applyNumberFormat="1" applyFont="1" applyFill="1" applyBorder="1" applyAlignment="1" applyProtection="1">
      <alignment horizontal="center"/>
    </xf>
    <xf numFmtId="49" fontId="4" fillId="7" borderId="7" xfId="0" applyNumberFormat="1" applyFont="1" applyFill="1" applyBorder="1" applyAlignment="1" applyProtection="1">
      <alignment horizontal="center"/>
    </xf>
    <xf numFmtId="49" fontId="4" fillId="4" borderId="5" xfId="0" applyNumberFormat="1" applyFont="1" applyFill="1" applyBorder="1" applyAlignment="1" applyProtection="1">
      <alignment horizontal="center"/>
    </xf>
    <xf numFmtId="49" fontId="4" fillId="4" borderId="6" xfId="0" applyNumberFormat="1" applyFont="1" applyFill="1" applyBorder="1" applyAlignment="1" applyProtection="1">
      <alignment horizontal="center"/>
    </xf>
    <xf numFmtId="49" fontId="4" fillId="4" borderId="7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49" fontId="21" fillId="9" borderId="5" xfId="1" applyNumberFormat="1" applyFont="1" applyFill="1" applyBorder="1" applyAlignment="1">
      <alignment horizontal="center" vertical="center"/>
    </xf>
    <xf numFmtId="49" fontId="21" fillId="9" borderId="7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21" fillId="5" borderId="5" xfId="1" applyNumberFormat="1" applyFont="1" applyFill="1" applyBorder="1" applyAlignment="1">
      <alignment horizontal="center" vertical="center"/>
    </xf>
    <xf numFmtId="49" fontId="21" fillId="5" borderId="7" xfId="1" applyNumberFormat="1" applyFont="1" applyFill="1" applyBorder="1" applyAlignment="1">
      <alignment horizontal="center" vertical="center"/>
    </xf>
    <xf numFmtId="49" fontId="21" fillId="6" borderId="5" xfId="1" applyNumberFormat="1" applyFont="1" applyFill="1" applyBorder="1" applyAlignment="1">
      <alignment horizontal="center" vertical="center"/>
    </xf>
    <xf numFmtId="49" fontId="21" fillId="6" borderId="7" xfId="1" applyNumberFormat="1" applyFont="1" applyFill="1" applyBorder="1" applyAlignment="1">
      <alignment horizontal="center" vertical="center"/>
    </xf>
    <xf numFmtId="49" fontId="14" fillId="6" borderId="1" xfId="1" applyNumberFormat="1" applyFont="1" applyFill="1" applyBorder="1" applyAlignment="1">
      <alignment horizontal="center" vertical="center" wrapText="1"/>
    </xf>
    <xf numFmtId="49" fontId="14" fillId="6" borderId="2" xfId="1" applyNumberFormat="1" applyFont="1" applyFill="1" applyBorder="1" applyAlignment="1">
      <alignment horizontal="center" vertical="center" wrapText="1"/>
    </xf>
    <xf numFmtId="49" fontId="14" fillId="6" borderId="11" xfId="1" applyNumberFormat="1" applyFont="1" applyFill="1" applyBorder="1" applyAlignment="1">
      <alignment horizontal="center" vertical="center" wrapText="1"/>
    </xf>
    <xf numFmtId="49" fontId="14" fillId="6" borderId="17" xfId="1" applyNumberFormat="1" applyFont="1" applyFill="1" applyBorder="1" applyAlignment="1">
      <alignment horizontal="center" vertical="center" wrapText="1"/>
    </xf>
    <xf numFmtId="49" fontId="14" fillId="9" borderId="1" xfId="1" applyNumberFormat="1" applyFont="1" applyFill="1" applyBorder="1" applyAlignment="1">
      <alignment horizontal="center" vertical="center" wrapText="1"/>
    </xf>
    <xf numFmtId="49" fontId="14" fillId="9" borderId="2" xfId="1" applyNumberFormat="1" applyFont="1" applyFill="1" applyBorder="1" applyAlignment="1">
      <alignment horizontal="center" vertical="center" wrapText="1"/>
    </xf>
    <xf numFmtId="49" fontId="14" fillId="9" borderId="11" xfId="1" applyNumberFormat="1" applyFont="1" applyFill="1" applyBorder="1" applyAlignment="1">
      <alignment horizontal="center" vertical="center" wrapText="1"/>
    </xf>
    <xf numFmtId="49" fontId="14" fillId="9" borderId="17" xfId="1" applyNumberFormat="1" applyFont="1" applyFill="1" applyBorder="1" applyAlignment="1">
      <alignment horizontal="center" vertical="center" wrapText="1"/>
    </xf>
    <xf numFmtId="49" fontId="14" fillId="6" borderId="8" xfId="1" applyNumberFormat="1" applyFont="1" applyFill="1" applyBorder="1" applyAlignment="1">
      <alignment horizontal="center" vertical="center" wrapText="1"/>
    </xf>
    <xf numFmtId="49" fontId="14" fillId="6" borderId="9" xfId="1" applyNumberFormat="1" applyFont="1" applyFill="1" applyBorder="1" applyAlignment="1">
      <alignment horizontal="center" vertical="center" wrapText="1"/>
    </xf>
    <xf numFmtId="49" fontId="14" fillId="9" borderId="8" xfId="1" applyNumberFormat="1" applyFont="1" applyFill="1" applyBorder="1" applyAlignment="1">
      <alignment horizontal="center" vertical="center" wrapText="1"/>
    </xf>
    <xf numFmtId="49" fontId="14" fillId="9" borderId="9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87" fontId="13" fillId="2" borderId="3" xfId="1" applyFont="1" applyFill="1" applyBorder="1" applyAlignment="1">
      <alignment horizontal="center" vertical="center" wrapText="1"/>
    </xf>
    <xf numFmtId="187" fontId="13" fillId="2" borderId="12" xfId="1" applyFont="1" applyFill="1" applyBorder="1" applyAlignment="1">
      <alignment horizontal="center" vertical="center" wrapText="1"/>
    </xf>
    <xf numFmtId="187" fontId="13" fillId="2" borderId="10" xfId="1" applyFont="1" applyFill="1" applyBorder="1" applyAlignment="1">
      <alignment horizontal="center" vertical="center" wrapText="1"/>
    </xf>
    <xf numFmtId="187" fontId="13" fillId="5" borderId="5" xfId="1" applyFont="1" applyFill="1" applyBorder="1" applyAlignment="1">
      <alignment horizontal="center" vertical="center" wrapText="1"/>
    </xf>
    <xf numFmtId="187" fontId="13" fillId="5" borderId="6" xfId="1" applyFont="1" applyFill="1" applyBorder="1" applyAlignment="1">
      <alignment horizontal="center" vertical="center" wrapText="1"/>
    </xf>
    <xf numFmtId="187" fontId="13" fillId="5" borderId="7" xfId="1" applyFont="1" applyFill="1" applyBorder="1" applyAlignment="1">
      <alignment horizontal="center" vertical="center" wrapText="1"/>
    </xf>
    <xf numFmtId="187" fontId="13" fillId="5" borderId="3" xfId="1" applyFont="1" applyFill="1" applyBorder="1" applyAlignment="1">
      <alignment horizontal="center" vertical="center" wrapText="1"/>
    </xf>
    <xf numFmtId="187" fontId="13" fillId="5" borderId="12" xfId="1" applyFont="1" applyFill="1" applyBorder="1" applyAlignment="1">
      <alignment horizontal="center" vertical="center" wrapText="1"/>
    </xf>
    <xf numFmtId="187" fontId="13" fillId="5" borderId="10" xfId="1" applyFont="1" applyFill="1" applyBorder="1" applyAlignment="1">
      <alignment horizontal="center" vertical="center" wrapText="1"/>
    </xf>
    <xf numFmtId="187" fontId="13" fillId="5" borderId="1" xfId="1" applyFont="1" applyFill="1" applyBorder="1" applyAlignment="1">
      <alignment horizontal="center" vertical="center"/>
    </xf>
    <xf numFmtId="187" fontId="13" fillId="5" borderId="2" xfId="1" applyFont="1" applyFill="1" applyBorder="1" applyAlignment="1">
      <alignment horizontal="center" vertical="center"/>
    </xf>
    <xf numFmtId="187" fontId="13" fillId="5" borderId="11" xfId="1" applyFont="1" applyFill="1" applyBorder="1" applyAlignment="1">
      <alignment horizontal="center" vertical="center"/>
    </xf>
    <xf numFmtId="187" fontId="13" fillId="5" borderId="17" xfId="1" applyFont="1" applyFill="1" applyBorder="1" applyAlignment="1">
      <alignment horizontal="center" vertical="center"/>
    </xf>
    <xf numFmtId="187" fontId="13" fillId="5" borderId="8" xfId="1" applyFont="1" applyFill="1" applyBorder="1" applyAlignment="1">
      <alignment horizontal="center" vertical="center"/>
    </xf>
    <xf numFmtId="187" fontId="13" fillId="5" borderId="9" xfId="1" applyFont="1" applyFill="1" applyBorder="1" applyAlignment="1">
      <alignment horizontal="center" vertical="center"/>
    </xf>
    <xf numFmtId="187" fontId="14" fillId="6" borderId="5" xfId="1" applyFont="1" applyFill="1" applyBorder="1" applyAlignment="1">
      <alignment horizontal="center"/>
    </xf>
    <xf numFmtId="187" fontId="14" fillId="6" borderId="6" xfId="1" applyFont="1" applyFill="1" applyBorder="1" applyAlignment="1">
      <alignment horizontal="center"/>
    </xf>
    <xf numFmtId="187" fontId="14" fillId="6" borderId="7" xfId="1" applyFont="1" applyFill="1" applyBorder="1" applyAlignment="1">
      <alignment horizontal="center"/>
    </xf>
    <xf numFmtId="187" fontId="14" fillId="9" borderId="5" xfId="1" applyFont="1" applyFill="1" applyBorder="1" applyAlignment="1">
      <alignment horizontal="center"/>
    </xf>
    <xf numFmtId="187" fontId="14" fillId="9" borderId="6" xfId="1" applyFont="1" applyFill="1" applyBorder="1" applyAlignment="1">
      <alignment horizontal="center"/>
    </xf>
    <xf numFmtId="187" fontId="14" fillId="9" borderId="7" xfId="1" applyFont="1" applyFill="1" applyBorder="1" applyAlignment="1">
      <alignment horizontal="center"/>
    </xf>
    <xf numFmtId="187" fontId="13" fillId="4" borderId="12" xfId="1" applyFont="1" applyFill="1" applyBorder="1" applyAlignment="1">
      <alignment horizontal="center" vertical="center" wrapText="1"/>
    </xf>
    <xf numFmtId="187" fontId="13" fillId="4" borderId="10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X49"/>
  <sheetViews>
    <sheetView tabSelected="1" zoomScale="115" zoomScaleNormal="115" workbookViewId="0">
      <pane xSplit="1" ySplit="7" topLeftCell="CO8" activePane="bottomRight" state="frozen"/>
      <selection pane="topRight" activeCell="B1" sqref="B1"/>
      <selection pane="bottomLeft" activeCell="A8" sqref="A8"/>
      <selection pane="bottomRight" activeCell="CK42" sqref="CK42"/>
    </sheetView>
  </sheetViews>
  <sheetFormatPr defaultRowHeight="26.25" x14ac:dyDescent="0.55000000000000004"/>
  <cols>
    <col min="1" max="1" width="35" style="42" customWidth="1"/>
    <col min="2" max="2" width="9.125" style="45" customWidth="1"/>
    <col min="3" max="4" width="8.5" style="45" customWidth="1"/>
    <col min="5" max="7" width="9.5" style="45" customWidth="1"/>
    <col min="8" max="8" width="0.375" style="45" customWidth="1"/>
    <col min="9" max="9" width="9.125" style="45" customWidth="1"/>
    <col min="10" max="11" width="8.5" style="45" customWidth="1"/>
    <col min="12" max="14" width="9.5" style="45" customWidth="1"/>
    <col min="15" max="15" width="0.375" style="45" customWidth="1"/>
    <col min="16" max="16" width="9.125" style="45" customWidth="1"/>
    <col min="17" max="18" width="8.5" style="45" customWidth="1"/>
    <col min="19" max="21" width="9.5" style="45" customWidth="1"/>
    <col min="22" max="22" width="0.375" style="45" customWidth="1"/>
    <col min="23" max="23" width="9.125" style="45" customWidth="1"/>
    <col min="24" max="25" width="8.5" style="45" customWidth="1"/>
    <col min="26" max="28" width="9.5" style="45" customWidth="1"/>
    <col min="29" max="29" width="0.375" style="45" customWidth="1"/>
    <col min="30" max="30" width="9.125" style="45" customWidth="1"/>
    <col min="31" max="32" width="8.5" style="45" customWidth="1"/>
    <col min="33" max="35" width="9.5" style="45" customWidth="1"/>
    <col min="36" max="36" width="0.375" style="45" customWidth="1"/>
    <col min="37" max="37" width="9.125" style="45" customWidth="1"/>
    <col min="38" max="39" width="8.5" style="45" customWidth="1"/>
    <col min="40" max="42" width="9.5" style="45" customWidth="1"/>
    <col min="43" max="43" width="0.375" style="45" customWidth="1"/>
    <col min="44" max="44" width="9.125" style="45" customWidth="1"/>
    <col min="45" max="46" width="8.5" style="45" customWidth="1"/>
    <col min="47" max="49" width="9.5" style="45" customWidth="1"/>
    <col min="50" max="50" width="0.375" style="45" customWidth="1"/>
    <col min="51" max="51" width="9.125" style="45" customWidth="1"/>
    <col min="52" max="53" width="8.5" style="45" customWidth="1"/>
    <col min="54" max="56" width="9.5" style="45" customWidth="1"/>
    <col min="57" max="57" width="0.375" style="45" customWidth="1"/>
    <col min="58" max="58" width="9.125" style="45" customWidth="1"/>
    <col min="59" max="60" width="8.5" style="45" customWidth="1"/>
    <col min="61" max="61" width="9.5" style="45" customWidth="1"/>
    <col min="62" max="63" width="12.625" style="45" customWidth="1"/>
    <col min="64" max="65" width="9.5" style="45" customWidth="1"/>
    <col min="66" max="66" width="0.375" style="45" customWidth="1"/>
    <col min="67" max="67" width="9.125" style="45" customWidth="1"/>
    <col min="68" max="69" width="8.5" style="45" customWidth="1"/>
    <col min="70" max="70" width="9.5" style="45" customWidth="1"/>
    <col min="71" max="72" width="12.625" style="45" customWidth="1"/>
    <col min="73" max="74" width="9.5" style="45" customWidth="1"/>
    <col min="75" max="75" width="0.375" style="45" customWidth="1"/>
    <col min="76" max="76" width="9.125" style="45" customWidth="1"/>
    <col min="77" max="78" width="8.5" style="45" customWidth="1"/>
    <col min="79" max="79" width="9.5" style="45" customWidth="1"/>
    <col min="80" max="81" width="12.625" style="45" customWidth="1"/>
    <col min="82" max="83" width="9.5" style="45" customWidth="1"/>
    <col min="84" max="84" width="0.375" style="45" customWidth="1"/>
    <col min="85" max="85" width="9.125" style="45" customWidth="1"/>
    <col min="86" max="87" width="8.5" style="45" customWidth="1"/>
    <col min="88" max="88" width="9.5" style="45" customWidth="1"/>
    <col min="89" max="90" width="12.625" style="45" customWidth="1"/>
    <col min="91" max="92" width="9.5" style="45" customWidth="1"/>
    <col min="93" max="93" width="0.375" style="45" customWidth="1"/>
    <col min="94" max="94" width="12.125" style="44" bestFit="1" customWidth="1"/>
    <col min="95" max="95" width="10.625" style="44" bestFit="1" customWidth="1"/>
    <col min="96" max="96" width="10" style="44" bestFit="1" customWidth="1"/>
    <col min="97" max="97" width="12" style="44" customWidth="1"/>
    <col min="98" max="99" width="12.625" style="44" customWidth="1"/>
    <col min="100" max="100" width="10.375" style="44" customWidth="1"/>
    <col min="101" max="101" width="12.125" style="43" bestFit="1" customWidth="1"/>
    <col min="102" max="102" width="2.875" style="42" customWidth="1"/>
    <col min="103" max="256" width="9" style="42"/>
    <col min="257" max="257" width="35" style="42" customWidth="1"/>
    <col min="258" max="258" width="9.125" style="42" customWidth="1"/>
    <col min="259" max="260" width="8.5" style="42" customWidth="1"/>
    <col min="261" max="263" width="9.5" style="42" customWidth="1"/>
    <col min="264" max="264" width="0.375" style="42" customWidth="1"/>
    <col min="265" max="265" width="9.125" style="42" customWidth="1"/>
    <col min="266" max="267" width="8.5" style="42" customWidth="1"/>
    <col min="268" max="270" width="9.5" style="42" customWidth="1"/>
    <col min="271" max="271" width="0.375" style="42" customWidth="1"/>
    <col min="272" max="272" width="9.125" style="42" customWidth="1"/>
    <col min="273" max="274" width="8.5" style="42" customWidth="1"/>
    <col min="275" max="277" width="9.5" style="42" customWidth="1"/>
    <col min="278" max="278" width="0.375" style="42" customWidth="1"/>
    <col min="279" max="279" width="9.125" style="42" customWidth="1"/>
    <col min="280" max="281" width="8.5" style="42" customWidth="1"/>
    <col min="282" max="284" width="9.5" style="42" customWidth="1"/>
    <col min="285" max="285" width="0.375" style="42" customWidth="1"/>
    <col min="286" max="286" width="9.125" style="42" customWidth="1"/>
    <col min="287" max="288" width="8.5" style="42" customWidth="1"/>
    <col min="289" max="291" width="9.5" style="42" customWidth="1"/>
    <col min="292" max="292" width="0.375" style="42" customWidth="1"/>
    <col min="293" max="293" width="9.125" style="42" customWidth="1"/>
    <col min="294" max="295" width="8.5" style="42" customWidth="1"/>
    <col min="296" max="298" width="9.5" style="42" customWidth="1"/>
    <col min="299" max="299" width="0.375" style="42" customWidth="1"/>
    <col min="300" max="300" width="9.125" style="42" customWidth="1"/>
    <col min="301" max="302" width="8.5" style="42" customWidth="1"/>
    <col min="303" max="305" width="9.5" style="42" customWidth="1"/>
    <col min="306" max="306" width="0.375" style="42" customWidth="1"/>
    <col min="307" max="307" width="9.125" style="42" customWidth="1"/>
    <col min="308" max="309" width="8.5" style="42" customWidth="1"/>
    <col min="310" max="312" width="9.5" style="42" customWidth="1"/>
    <col min="313" max="313" width="0.375" style="42" customWidth="1"/>
    <col min="314" max="314" width="9.125" style="42" customWidth="1"/>
    <col min="315" max="316" width="8.5" style="42" customWidth="1"/>
    <col min="317" max="317" width="9.5" style="42" customWidth="1"/>
    <col min="318" max="319" width="12.625" style="42" customWidth="1"/>
    <col min="320" max="321" width="9.5" style="42" customWidth="1"/>
    <col min="322" max="322" width="0.375" style="42" customWidth="1"/>
    <col min="323" max="323" width="9.125" style="42" customWidth="1"/>
    <col min="324" max="325" width="8.5" style="42" customWidth="1"/>
    <col min="326" max="326" width="9.5" style="42" customWidth="1"/>
    <col min="327" max="328" width="12.625" style="42" customWidth="1"/>
    <col min="329" max="330" width="9.5" style="42" customWidth="1"/>
    <col min="331" max="331" width="0.375" style="42" customWidth="1"/>
    <col min="332" max="332" width="9.125" style="42" customWidth="1"/>
    <col min="333" max="334" width="8.5" style="42" customWidth="1"/>
    <col min="335" max="335" width="9.5" style="42" customWidth="1"/>
    <col min="336" max="337" width="12.625" style="42" customWidth="1"/>
    <col min="338" max="339" width="9.5" style="42" customWidth="1"/>
    <col min="340" max="340" width="0.375" style="42" customWidth="1"/>
    <col min="341" max="341" width="9.125" style="42" customWidth="1"/>
    <col min="342" max="343" width="8.5" style="42" customWidth="1"/>
    <col min="344" max="344" width="9.5" style="42" customWidth="1"/>
    <col min="345" max="346" width="12.625" style="42" customWidth="1"/>
    <col min="347" max="348" width="9.5" style="42" customWidth="1"/>
    <col min="349" max="349" width="0.375" style="42" customWidth="1"/>
    <col min="350" max="350" width="12.125" style="42" bestFit="1" customWidth="1"/>
    <col min="351" max="351" width="10.625" style="42" bestFit="1" customWidth="1"/>
    <col min="352" max="352" width="10" style="42" bestFit="1" customWidth="1"/>
    <col min="353" max="353" width="12" style="42" customWidth="1"/>
    <col min="354" max="355" width="12.625" style="42" customWidth="1"/>
    <col min="356" max="356" width="10.375" style="42" customWidth="1"/>
    <col min="357" max="357" width="12.125" style="42" bestFit="1" customWidth="1"/>
    <col min="358" max="358" width="2.875" style="42" customWidth="1"/>
    <col min="359" max="512" width="9" style="42"/>
    <col min="513" max="513" width="35" style="42" customWidth="1"/>
    <col min="514" max="514" width="9.125" style="42" customWidth="1"/>
    <col min="515" max="516" width="8.5" style="42" customWidth="1"/>
    <col min="517" max="519" width="9.5" style="42" customWidth="1"/>
    <col min="520" max="520" width="0.375" style="42" customWidth="1"/>
    <col min="521" max="521" width="9.125" style="42" customWidth="1"/>
    <col min="522" max="523" width="8.5" style="42" customWidth="1"/>
    <col min="524" max="526" width="9.5" style="42" customWidth="1"/>
    <col min="527" max="527" width="0.375" style="42" customWidth="1"/>
    <col min="528" max="528" width="9.125" style="42" customWidth="1"/>
    <col min="529" max="530" width="8.5" style="42" customWidth="1"/>
    <col min="531" max="533" width="9.5" style="42" customWidth="1"/>
    <col min="534" max="534" width="0.375" style="42" customWidth="1"/>
    <col min="535" max="535" width="9.125" style="42" customWidth="1"/>
    <col min="536" max="537" width="8.5" style="42" customWidth="1"/>
    <col min="538" max="540" width="9.5" style="42" customWidth="1"/>
    <col min="541" max="541" width="0.375" style="42" customWidth="1"/>
    <col min="542" max="542" width="9.125" style="42" customWidth="1"/>
    <col min="543" max="544" width="8.5" style="42" customWidth="1"/>
    <col min="545" max="547" width="9.5" style="42" customWidth="1"/>
    <col min="548" max="548" width="0.375" style="42" customWidth="1"/>
    <col min="549" max="549" width="9.125" style="42" customWidth="1"/>
    <col min="550" max="551" width="8.5" style="42" customWidth="1"/>
    <col min="552" max="554" width="9.5" style="42" customWidth="1"/>
    <col min="555" max="555" width="0.375" style="42" customWidth="1"/>
    <col min="556" max="556" width="9.125" style="42" customWidth="1"/>
    <col min="557" max="558" width="8.5" style="42" customWidth="1"/>
    <col min="559" max="561" width="9.5" style="42" customWidth="1"/>
    <col min="562" max="562" width="0.375" style="42" customWidth="1"/>
    <col min="563" max="563" width="9.125" style="42" customWidth="1"/>
    <col min="564" max="565" width="8.5" style="42" customWidth="1"/>
    <col min="566" max="568" width="9.5" style="42" customWidth="1"/>
    <col min="569" max="569" width="0.375" style="42" customWidth="1"/>
    <col min="570" max="570" width="9.125" style="42" customWidth="1"/>
    <col min="571" max="572" width="8.5" style="42" customWidth="1"/>
    <col min="573" max="573" width="9.5" style="42" customWidth="1"/>
    <col min="574" max="575" width="12.625" style="42" customWidth="1"/>
    <col min="576" max="577" width="9.5" style="42" customWidth="1"/>
    <col min="578" max="578" width="0.375" style="42" customWidth="1"/>
    <col min="579" max="579" width="9.125" style="42" customWidth="1"/>
    <col min="580" max="581" width="8.5" style="42" customWidth="1"/>
    <col min="582" max="582" width="9.5" style="42" customWidth="1"/>
    <col min="583" max="584" width="12.625" style="42" customWidth="1"/>
    <col min="585" max="586" width="9.5" style="42" customWidth="1"/>
    <col min="587" max="587" width="0.375" style="42" customWidth="1"/>
    <col min="588" max="588" width="9.125" style="42" customWidth="1"/>
    <col min="589" max="590" width="8.5" style="42" customWidth="1"/>
    <col min="591" max="591" width="9.5" style="42" customWidth="1"/>
    <col min="592" max="593" width="12.625" style="42" customWidth="1"/>
    <col min="594" max="595" width="9.5" style="42" customWidth="1"/>
    <col min="596" max="596" width="0.375" style="42" customWidth="1"/>
    <col min="597" max="597" width="9.125" style="42" customWidth="1"/>
    <col min="598" max="599" width="8.5" style="42" customWidth="1"/>
    <col min="600" max="600" width="9.5" style="42" customWidth="1"/>
    <col min="601" max="602" width="12.625" style="42" customWidth="1"/>
    <col min="603" max="604" width="9.5" style="42" customWidth="1"/>
    <col min="605" max="605" width="0.375" style="42" customWidth="1"/>
    <col min="606" max="606" width="12.125" style="42" bestFit="1" customWidth="1"/>
    <col min="607" max="607" width="10.625" style="42" bestFit="1" customWidth="1"/>
    <col min="608" max="608" width="10" style="42" bestFit="1" customWidth="1"/>
    <col min="609" max="609" width="12" style="42" customWidth="1"/>
    <col min="610" max="611" width="12.625" style="42" customWidth="1"/>
    <col min="612" max="612" width="10.375" style="42" customWidth="1"/>
    <col min="613" max="613" width="12.125" style="42" bestFit="1" customWidth="1"/>
    <col min="614" max="614" width="2.875" style="42" customWidth="1"/>
    <col min="615" max="768" width="9" style="42"/>
    <col min="769" max="769" width="35" style="42" customWidth="1"/>
    <col min="770" max="770" width="9.125" style="42" customWidth="1"/>
    <col min="771" max="772" width="8.5" style="42" customWidth="1"/>
    <col min="773" max="775" width="9.5" style="42" customWidth="1"/>
    <col min="776" max="776" width="0.375" style="42" customWidth="1"/>
    <col min="777" max="777" width="9.125" style="42" customWidth="1"/>
    <col min="778" max="779" width="8.5" style="42" customWidth="1"/>
    <col min="780" max="782" width="9.5" style="42" customWidth="1"/>
    <col min="783" max="783" width="0.375" style="42" customWidth="1"/>
    <col min="784" max="784" width="9.125" style="42" customWidth="1"/>
    <col min="785" max="786" width="8.5" style="42" customWidth="1"/>
    <col min="787" max="789" width="9.5" style="42" customWidth="1"/>
    <col min="790" max="790" width="0.375" style="42" customWidth="1"/>
    <col min="791" max="791" width="9.125" style="42" customWidth="1"/>
    <col min="792" max="793" width="8.5" style="42" customWidth="1"/>
    <col min="794" max="796" width="9.5" style="42" customWidth="1"/>
    <col min="797" max="797" width="0.375" style="42" customWidth="1"/>
    <col min="798" max="798" width="9.125" style="42" customWidth="1"/>
    <col min="799" max="800" width="8.5" style="42" customWidth="1"/>
    <col min="801" max="803" width="9.5" style="42" customWidth="1"/>
    <col min="804" max="804" width="0.375" style="42" customWidth="1"/>
    <col min="805" max="805" width="9.125" style="42" customWidth="1"/>
    <col min="806" max="807" width="8.5" style="42" customWidth="1"/>
    <col min="808" max="810" width="9.5" style="42" customWidth="1"/>
    <col min="811" max="811" width="0.375" style="42" customWidth="1"/>
    <col min="812" max="812" width="9.125" style="42" customWidth="1"/>
    <col min="813" max="814" width="8.5" style="42" customWidth="1"/>
    <col min="815" max="817" width="9.5" style="42" customWidth="1"/>
    <col min="818" max="818" width="0.375" style="42" customWidth="1"/>
    <col min="819" max="819" width="9.125" style="42" customWidth="1"/>
    <col min="820" max="821" width="8.5" style="42" customWidth="1"/>
    <col min="822" max="824" width="9.5" style="42" customWidth="1"/>
    <col min="825" max="825" width="0.375" style="42" customWidth="1"/>
    <col min="826" max="826" width="9.125" style="42" customWidth="1"/>
    <col min="827" max="828" width="8.5" style="42" customWidth="1"/>
    <col min="829" max="829" width="9.5" style="42" customWidth="1"/>
    <col min="830" max="831" width="12.625" style="42" customWidth="1"/>
    <col min="832" max="833" width="9.5" style="42" customWidth="1"/>
    <col min="834" max="834" width="0.375" style="42" customWidth="1"/>
    <col min="835" max="835" width="9.125" style="42" customWidth="1"/>
    <col min="836" max="837" width="8.5" style="42" customWidth="1"/>
    <col min="838" max="838" width="9.5" style="42" customWidth="1"/>
    <col min="839" max="840" width="12.625" style="42" customWidth="1"/>
    <col min="841" max="842" width="9.5" style="42" customWidth="1"/>
    <col min="843" max="843" width="0.375" style="42" customWidth="1"/>
    <col min="844" max="844" width="9.125" style="42" customWidth="1"/>
    <col min="845" max="846" width="8.5" style="42" customWidth="1"/>
    <col min="847" max="847" width="9.5" style="42" customWidth="1"/>
    <col min="848" max="849" width="12.625" style="42" customWidth="1"/>
    <col min="850" max="851" width="9.5" style="42" customWidth="1"/>
    <col min="852" max="852" width="0.375" style="42" customWidth="1"/>
    <col min="853" max="853" width="9.125" style="42" customWidth="1"/>
    <col min="854" max="855" width="8.5" style="42" customWidth="1"/>
    <col min="856" max="856" width="9.5" style="42" customWidth="1"/>
    <col min="857" max="858" width="12.625" style="42" customWidth="1"/>
    <col min="859" max="860" width="9.5" style="42" customWidth="1"/>
    <col min="861" max="861" width="0.375" style="42" customWidth="1"/>
    <col min="862" max="862" width="12.125" style="42" bestFit="1" customWidth="1"/>
    <col min="863" max="863" width="10.625" style="42" bestFit="1" customWidth="1"/>
    <col min="864" max="864" width="10" style="42" bestFit="1" customWidth="1"/>
    <col min="865" max="865" width="12" style="42" customWidth="1"/>
    <col min="866" max="867" width="12.625" style="42" customWidth="1"/>
    <col min="868" max="868" width="10.375" style="42" customWidth="1"/>
    <col min="869" max="869" width="12.125" style="42" bestFit="1" customWidth="1"/>
    <col min="870" max="870" width="2.875" style="42" customWidth="1"/>
    <col min="871" max="1024" width="9" style="42"/>
    <col min="1025" max="1025" width="35" style="42" customWidth="1"/>
    <col min="1026" max="1026" width="9.125" style="42" customWidth="1"/>
    <col min="1027" max="1028" width="8.5" style="42" customWidth="1"/>
    <col min="1029" max="1031" width="9.5" style="42" customWidth="1"/>
    <col min="1032" max="1032" width="0.375" style="42" customWidth="1"/>
    <col min="1033" max="1033" width="9.125" style="42" customWidth="1"/>
    <col min="1034" max="1035" width="8.5" style="42" customWidth="1"/>
    <col min="1036" max="1038" width="9.5" style="42" customWidth="1"/>
    <col min="1039" max="1039" width="0.375" style="42" customWidth="1"/>
    <col min="1040" max="1040" width="9.125" style="42" customWidth="1"/>
    <col min="1041" max="1042" width="8.5" style="42" customWidth="1"/>
    <col min="1043" max="1045" width="9.5" style="42" customWidth="1"/>
    <col min="1046" max="1046" width="0.375" style="42" customWidth="1"/>
    <col min="1047" max="1047" width="9.125" style="42" customWidth="1"/>
    <col min="1048" max="1049" width="8.5" style="42" customWidth="1"/>
    <col min="1050" max="1052" width="9.5" style="42" customWidth="1"/>
    <col min="1053" max="1053" width="0.375" style="42" customWidth="1"/>
    <col min="1054" max="1054" width="9.125" style="42" customWidth="1"/>
    <col min="1055" max="1056" width="8.5" style="42" customWidth="1"/>
    <col min="1057" max="1059" width="9.5" style="42" customWidth="1"/>
    <col min="1060" max="1060" width="0.375" style="42" customWidth="1"/>
    <col min="1061" max="1061" width="9.125" style="42" customWidth="1"/>
    <col min="1062" max="1063" width="8.5" style="42" customWidth="1"/>
    <col min="1064" max="1066" width="9.5" style="42" customWidth="1"/>
    <col min="1067" max="1067" width="0.375" style="42" customWidth="1"/>
    <col min="1068" max="1068" width="9.125" style="42" customWidth="1"/>
    <col min="1069" max="1070" width="8.5" style="42" customWidth="1"/>
    <col min="1071" max="1073" width="9.5" style="42" customWidth="1"/>
    <col min="1074" max="1074" width="0.375" style="42" customWidth="1"/>
    <col min="1075" max="1075" width="9.125" style="42" customWidth="1"/>
    <col min="1076" max="1077" width="8.5" style="42" customWidth="1"/>
    <col min="1078" max="1080" width="9.5" style="42" customWidth="1"/>
    <col min="1081" max="1081" width="0.375" style="42" customWidth="1"/>
    <col min="1082" max="1082" width="9.125" style="42" customWidth="1"/>
    <col min="1083" max="1084" width="8.5" style="42" customWidth="1"/>
    <col min="1085" max="1085" width="9.5" style="42" customWidth="1"/>
    <col min="1086" max="1087" width="12.625" style="42" customWidth="1"/>
    <col min="1088" max="1089" width="9.5" style="42" customWidth="1"/>
    <col min="1090" max="1090" width="0.375" style="42" customWidth="1"/>
    <col min="1091" max="1091" width="9.125" style="42" customWidth="1"/>
    <col min="1092" max="1093" width="8.5" style="42" customWidth="1"/>
    <col min="1094" max="1094" width="9.5" style="42" customWidth="1"/>
    <col min="1095" max="1096" width="12.625" style="42" customWidth="1"/>
    <col min="1097" max="1098" width="9.5" style="42" customWidth="1"/>
    <col min="1099" max="1099" width="0.375" style="42" customWidth="1"/>
    <col min="1100" max="1100" width="9.125" style="42" customWidth="1"/>
    <col min="1101" max="1102" width="8.5" style="42" customWidth="1"/>
    <col min="1103" max="1103" width="9.5" style="42" customWidth="1"/>
    <col min="1104" max="1105" width="12.625" style="42" customWidth="1"/>
    <col min="1106" max="1107" width="9.5" style="42" customWidth="1"/>
    <col min="1108" max="1108" width="0.375" style="42" customWidth="1"/>
    <col min="1109" max="1109" width="9.125" style="42" customWidth="1"/>
    <col min="1110" max="1111" width="8.5" style="42" customWidth="1"/>
    <col min="1112" max="1112" width="9.5" style="42" customWidth="1"/>
    <col min="1113" max="1114" width="12.625" style="42" customWidth="1"/>
    <col min="1115" max="1116" width="9.5" style="42" customWidth="1"/>
    <col min="1117" max="1117" width="0.375" style="42" customWidth="1"/>
    <col min="1118" max="1118" width="12.125" style="42" bestFit="1" customWidth="1"/>
    <col min="1119" max="1119" width="10.625" style="42" bestFit="1" customWidth="1"/>
    <col min="1120" max="1120" width="10" style="42" bestFit="1" customWidth="1"/>
    <col min="1121" max="1121" width="12" style="42" customWidth="1"/>
    <col min="1122" max="1123" width="12.625" style="42" customWidth="1"/>
    <col min="1124" max="1124" width="10.375" style="42" customWidth="1"/>
    <col min="1125" max="1125" width="12.125" style="42" bestFit="1" customWidth="1"/>
    <col min="1126" max="1126" width="2.875" style="42" customWidth="1"/>
    <col min="1127" max="1280" width="9" style="42"/>
    <col min="1281" max="1281" width="35" style="42" customWidth="1"/>
    <col min="1282" max="1282" width="9.125" style="42" customWidth="1"/>
    <col min="1283" max="1284" width="8.5" style="42" customWidth="1"/>
    <col min="1285" max="1287" width="9.5" style="42" customWidth="1"/>
    <col min="1288" max="1288" width="0.375" style="42" customWidth="1"/>
    <col min="1289" max="1289" width="9.125" style="42" customWidth="1"/>
    <col min="1290" max="1291" width="8.5" style="42" customWidth="1"/>
    <col min="1292" max="1294" width="9.5" style="42" customWidth="1"/>
    <col min="1295" max="1295" width="0.375" style="42" customWidth="1"/>
    <col min="1296" max="1296" width="9.125" style="42" customWidth="1"/>
    <col min="1297" max="1298" width="8.5" style="42" customWidth="1"/>
    <col min="1299" max="1301" width="9.5" style="42" customWidth="1"/>
    <col min="1302" max="1302" width="0.375" style="42" customWidth="1"/>
    <col min="1303" max="1303" width="9.125" style="42" customWidth="1"/>
    <col min="1304" max="1305" width="8.5" style="42" customWidth="1"/>
    <col min="1306" max="1308" width="9.5" style="42" customWidth="1"/>
    <col min="1309" max="1309" width="0.375" style="42" customWidth="1"/>
    <col min="1310" max="1310" width="9.125" style="42" customWidth="1"/>
    <col min="1311" max="1312" width="8.5" style="42" customWidth="1"/>
    <col min="1313" max="1315" width="9.5" style="42" customWidth="1"/>
    <col min="1316" max="1316" width="0.375" style="42" customWidth="1"/>
    <col min="1317" max="1317" width="9.125" style="42" customWidth="1"/>
    <col min="1318" max="1319" width="8.5" style="42" customWidth="1"/>
    <col min="1320" max="1322" width="9.5" style="42" customWidth="1"/>
    <col min="1323" max="1323" width="0.375" style="42" customWidth="1"/>
    <col min="1324" max="1324" width="9.125" style="42" customWidth="1"/>
    <col min="1325" max="1326" width="8.5" style="42" customWidth="1"/>
    <col min="1327" max="1329" width="9.5" style="42" customWidth="1"/>
    <col min="1330" max="1330" width="0.375" style="42" customWidth="1"/>
    <col min="1331" max="1331" width="9.125" style="42" customWidth="1"/>
    <col min="1332" max="1333" width="8.5" style="42" customWidth="1"/>
    <col min="1334" max="1336" width="9.5" style="42" customWidth="1"/>
    <col min="1337" max="1337" width="0.375" style="42" customWidth="1"/>
    <col min="1338" max="1338" width="9.125" style="42" customWidth="1"/>
    <col min="1339" max="1340" width="8.5" style="42" customWidth="1"/>
    <col min="1341" max="1341" width="9.5" style="42" customWidth="1"/>
    <col min="1342" max="1343" width="12.625" style="42" customWidth="1"/>
    <col min="1344" max="1345" width="9.5" style="42" customWidth="1"/>
    <col min="1346" max="1346" width="0.375" style="42" customWidth="1"/>
    <col min="1347" max="1347" width="9.125" style="42" customWidth="1"/>
    <col min="1348" max="1349" width="8.5" style="42" customWidth="1"/>
    <col min="1350" max="1350" width="9.5" style="42" customWidth="1"/>
    <col min="1351" max="1352" width="12.625" style="42" customWidth="1"/>
    <col min="1353" max="1354" width="9.5" style="42" customWidth="1"/>
    <col min="1355" max="1355" width="0.375" style="42" customWidth="1"/>
    <col min="1356" max="1356" width="9.125" style="42" customWidth="1"/>
    <col min="1357" max="1358" width="8.5" style="42" customWidth="1"/>
    <col min="1359" max="1359" width="9.5" style="42" customWidth="1"/>
    <col min="1360" max="1361" width="12.625" style="42" customWidth="1"/>
    <col min="1362" max="1363" width="9.5" style="42" customWidth="1"/>
    <col min="1364" max="1364" width="0.375" style="42" customWidth="1"/>
    <col min="1365" max="1365" width="9.125" style="42" customWidth="1"/>
    <col min="1366" max="1367" width="8.5" style="42" customWidth="1"/>
    <col min="1368" max="1368" width="9.5" style="42" customWidth="1"/>
    <col min="1369" max="1370" width="12.625" style="42" customWidth="1"/>
    <col min="1371" max="1372" width="9.5" style="42" customWidth="1"/>
    <col min="1373" max="1373" width="0.375" style="42" customWidth="1"/>
    <col min="1374" max="1374" width="12.125" style="42" bestFit="1" customWidth="1"/>
    <col min="1375" max="1375" width="10.625" style="42" bestFit="1" customWidth="1"/>
    <col min="1376" max="1376" width="10" style="42" bestFit="1" customWidth="1"/>
    <col min="1377" max="1377" width="12" style="42" customWidth="1"/>
    <col min="1378" max="1379" width="12.625" style="42" customWidth="1"/>
    <col min="1380" max="1380" width="10.375" style="42" customWidth="1"/>
    <col min="1381" max="1381" width="12.125" style="42" bestFit="1" customWidth="1"/>
    <col min="1382" max="1382" width="2.875" style="42" customWidth="1"/>
    <col min="1383" max="1536" width="9" style="42"/>
    <col min="1537" max="1537" width="35" style="42" customWidth="1"/>
    <col min="1538" max="1538" width="9.125" style="42" customWidth="1"/>
    <col min="1539" max="1540" width="8.5" style="42" customWidth="1"/>
    <col min="1541" max="1543" width="9.5" style="42" customWidth="1"/>
    <col min="1544" max="1544" width="0.375" style="42" customWidth="1"/>
    <col min="1545" max="1545" width="9.125" style="42" customWidth="1"/>
    <col min="1546" max="1547" width="8.5" style="42" customWidth="1"/>
    <col min="1548" max="1550" width="9.5" style="42" customWidth="1"/>
    <col min="1551" max="1551" width="0.375" style="42" customWidth="1"/>
    <col min="1552" max="1552" width="9.125" style="42" customWidth="1"/>
    <col min="1553" max="1554" width="8.5" style="42" customWidth="1"/>
    <col min="1555" max="1557" width="9.5" style="42" customWidth="1"/>
    <col min="1558" max="1558" width="0.375" style="42" customWidth="1"/>
    <col min="1559" max="1559" width="9.125" style="42" customWidth="1"/>
    <col min="1560" max="1561" width="8.5" style="42" customWidth="1"/>
    <col min="1562" max="1564" width="9.5" style="42" customWidth="1"/>
    <col min="1565" max="1565" width="0.375" style="42" customWidth="1"/>
    <col min="1566" max="1566" width="9.125" style="42" customWidth="1"/>
    <col min="1567" max="1568" width="8.5" style="42" customWidth="1"/>
    <col min="1569" max="1571" width="9.5" style="42" customWidth="1"/>
    <col min="1572" max="1572" width="0.375" style="42" customWidth="1"/>
    <col min="1573" max="1573" width="9.125" style="42" customWidth="1"/>
    <col min="1574" max="1575" width="8.5" style="42" customWidth="1"/>
    <col min="1576" max="1578" width="9.5" style="42" customWidth="1"/>
    <col min="1579" max="1579" width="0.375" style="42" customWidth="1"/>
    <col min="1580" max="1580" width="9.125" style="42" customWidth="1"/>
    <col min="1581" max="1582" width="8.5" style="42" customWidth="1"/>
    <col min="1583" max="1585" width="9.5" style="42" customWidth="1"/>
    <col min="1586" max="1586" width="0.375" style="42" customWidth="1"/>
    <col min="1587" max="1587" width="9.125" style="42" customWidth="1"/>
    <col min="1588" max="1589" width="8.5" style="42" customWidth="1"/>
    <col min="1590" max="1592" width="9.5" style="42" customWidth="1"/>
    <col min="1593" max="1593" width="0.375" style="42" customWidth="1"/>
    <col min="1594" max="1594" width="9.125" style="42" customWidth="1"/>
    <col min="1595" max="1596" width="8.5" style="42" customWidth="1"/>
    <col min="1597" max="1597" width="9.5" style="42" customWidth="1"/>
    <col min="1598" max="1599" width="12.625" style="42" customWidth="1"/>
    <col min="1600" max="1601" width="9.5" style="42" customWidth="1"/>
    <col min="1602" max="1602" width="0.375" style="42" customWidth="1"/>
    <col min="1603" max="1603" width="9.125" style="42" customWidth="1"/>
    <col min="1604" max="1605" width="8.5" style="42" customWidth="1"/>
    <col min="1606" max="1606" width="9.5" style="42" customWidth="1"/>
    <col min="1607" max="1608" width="12.625" style="42" customWidth="1"/>
    <col min="1609" max="1610" width="9.5" style="42" customWidth="1"/>
    <col min="1611" max="1611" width="0.375" style="42" customWidth="1"/>
    <col min="1612" max="1612" width="9.125" style="42" customWidth="1"/>
    <col min="1613" max="1614" width="8.5" style="42" customWidth="1"/>
    <col min="1615" max="1615" width="9.5" style="42" customWidth="1"/>
    <col min="1616" max="1617" width="12.625" style="42" customWidth="1"/>
    <col min="1618" max="1619" width="9.5" style="42" customWidth="1"/>
    <col min="1620" max="1620" width="0.375" style="42" customWidth="1"/>
    <col min="1621" max="1621" width="9.125" style="42" customWidth="1"/>
    <col min="1622" max="1623" width="8.5" style="42" customWidth="1"/>
    <col min="1624" max="1624" width="9.5" style="42" customWidth="1"/>
    <col min="1625" max="1626" width="12.625" style="42" customWidth="1"/>
    <col min="1627" max="1628" width="9.5" style="42" customWidth="1"/>
    <col min="1629" max="1629" width="0.375" style="42" customWidth="1"/>
    <col min="1630" max="1630" width="12.125" style="42" bestFit="1" customWidth="1"/>
    <col min="1631" max="1631" width="10.625" style="42" bestFit="1" customWidth="1"/>
    <col min="1632" max="1632" width="10" style="42" bestFit="1" customWidth="1"/>
    <col min="1633" max="1633" width="12" style="42" customWidth="1"/>
    <col min="1634" max="1635" width="12.625" style="42" customWidth="1"/>
    <col min="1636" max="1636" width="10.375" style="42" customWidth="1"/>
    <col min="1637" max="1637" width="12.125" style="42" bestFit="1" customWidth="1"/>
    <col min="1638" max="1638" width="2.875" style="42" customWidth="1"/>
    <col min="1639" max="1792" width="9" style="42"/>
    <col min="1793" max="1793" width="35" style="42" customWidth="1"/>
    <col min="1794" max="1794" width="9.125" style="42" customWidth="1"/>
    <col min="1795" max="1796" width="8.5" style="42" customWidth="1"/>
    <col min="1797" max="1799" width="9.5" style="42" customWidth="1"/>
    <col min="1800" max="1800" width="0.375" style="42" customWidth="1"/>
    <col min="1801" max="1801" width="9.125" style="42" customWidth="1"/>
    <col min="1802" max="1803" width="8.5" style="42" customWidth="1"/>
    <col min="1804" max="1806" width="9.5" style="42" customWidth="1"/>
    <col min="1807" max="1807" width="0.375" style="42" customWidth="1"/>
    <col min="1808" max="1808" width="9.125" style="42" customWidth="1"/>
    <col min="1809" max="1810" width="8.5" style="42" customWidth="1"/>
    <col min="1811" max="1813" width="9.5" style="42" customWidth="1"/>
    <col min="1814" max="1814" width="0.375" style="42" customWidth="1"/>
    <col min="1815" max="1815" width="9.125" style="42" customWidth="1"/>
    <col min="1816" max="1817" width="8.5" style="42" customWidth="1"/>
    <col min="1818" max="1820" width="9.5" style="42" customWidth="1"/>
    <col min="1821" max="1821" width="0.375" style="42" customWidth="1"/>
    <col min="1822" max="1822" width="9.125" style="42" customWidth="1"/>
    <col min="1823" max="1824" width="8.5" style="42" customWidth="1"/>
    <col min="1825" max="1827" width="9.5" style="42" customWidth="1"/>
    <col min="1828" max="1828" width="0.375" style="42" customWidth="1"/>
    <col min="1829" max="1829" width="9.125" style="42" customWidth="1"/>
    <col min="1830" max="1831" width="8.5" style="42" customWidth="1"/>
    <col min="1832" max="1834" width="9.5" style="42" customWidth="1"/>
    <col min="1835" max="1835" width="0.375" style="42" customWidth="1"/>
    <col min="1836" max="1836" width="9.125" style="42" customWidth="1"/>
    <col min="1837" max="1838" width="8.5" style="42" customWidth="1"/>
    <col min="1839" max="1841" width="9.5" style="42" customWidth="1"/>
    <col min="1842" max="1842" width="0.375" style="42" customWidth="1"/>
    <col min="1843" max="1843" width="9.125" style="42" customWidth="1"/>
    <col min="1844" max="1845" width="8.5" style="42" customWidth="1"/>
    <col min="1846" max="1848" width="9.5" style="42" customWidth="1"/>
    <col min="1849" max="1849" width="0.375" style="42" customWidth="1"/>
    <col min="1850" max="1850" width="9.125" style="42" customWidth="1"/>
    <col min="1851" max="1852" width="8.5" style="42" customWidth="1"/>
    <col min="1853" max="1853" width="9.5" style="42" customWidth="1"/>
    <col min="1854" max="1855" width="12.625" style="42" customWidth="1"/>
    <col min="1856" max="1857" width="9.5" style="42" customWidth="1"/>
    <col min="1858" max="1858" width="0.375" style="42" customWidth="1"/>
    <col min="1859" max="1859" width="9.125" style="42" customWidth="1"/>
    <col min="1860" max="1861" width="8.5" style="42" customWidth="1"/>
    <col min="1862" max="1862" width="9.5" style="42" customWidth="1"/>
    <col min="1863" max="1864" width="12.625" style="42" customWidth="1"/>
    <col min="1865" max="1866" width="9.5" style="42" customWidth="1"/>
    <col min="1867" max="1867" width="0.375" style="42" customWidth="1"/>
    <col min="1868" max="1868" width="9.125" style="42" customWidth="1"/>
    <col min="1869" max="1870" width="8.5" style="42" customWidth="1"/>
    <col min="1871" max="1871" width="9.5" style="42" customWidth="1"/>
    <col min="1872" max="1873" width="12.625" style="42" customWidth="1"/>
    <col min="1874" max="1875" width="9.5" style="42" customWidth="1"/>
    <col min="1876" max="1876" width="0.375" style="42" customWidth="1"/>
    <col min="1877" max="1877" width="9.125" style="42" customWidth="1"/>
    <col min="1878" max="1879" width="8.5" style="42" customWidth="1"/>
    <col min="1880" max="1880" width="9.5" style="42" customWidth="1"/>
    <col min="1881" max="1882" width="12.625" style="42" customWidth="1"/>
    <col min="1883" max="1884" width="9.5" style="42" customWidth="1"/>
    <col min="1885" max="1885" width="0.375" style="42" customWidth="1"/>
    <col min="1886" max="1886" width="12.125" style="42" bestFit="1" customWidth="1"/>
    <col min="1887" max="1887" width="10.625" style="42" bestFit="1" customWidth="1"/>
    <col min="1888" max="1888" width="10" style="42" bestFit="1" customWidth="1"/>
    <col min="1889" max="1889" width="12" style="42" customWidth="1"/>
    <col min="1890" max="1891" width="12.625" style="42" customWidth="1"/>
    <col min="1892" max="1892" width="10.375" style="42" customWidth="1"/>
    <col min="1893" max="1893" width="12.125" style="42" bestFit="1" customWidth="1"/>
    <col min="1894" max="1894" width="2.875" style="42" customWidth="1"/>
    <col min="1895" max="2048" width="9" style="42"/>
    <col min="2049" max="2049" width="35" style="42" customWidth="1"/>
    <col min="2050" max="2050" width="9.125" style="42" customWidth="1"/>
    <col min="2051" max="2052" width="8.5" style="42" customWidth="1"/>
    <col min="2053" max="2055" width="9.5" style="42" customWidth="1"/>
    <col min="2056" max="2056" width="0.375" style="42" customWidth="1"/>
    <col min="2057" max="2057" width="9.125" style="42" customWidth="1"/>
    <col min="2058" max="2059" width="8.5" style="42" customWidth="1"/>
    <col min="2060" max="2062" width="9.5" style="42" customWidth="1"/>
    <col min="2063" max="2063" width="0.375" style="42" customWidth="1"/>
    <col min="2064" max="2064" width="9.125" style="42" customWidth="1"/>
    <col min="2065" max="2066" width="8.5" style="42" customWidth="1"/>
    <col min="2067" max="2069" width="9.5" style="42" customWidth="1"/>
    <col min="2070" max="2070" width="0.375" style="42" customWidth="1"/>
    <col min="2071" max="2071" width="9.125" style="42" customWidth="1"/>
    <col min="2072" max="2073" width="8.5" style="42" customWidth="1"/>
    <col min="2074" max="2076" width="9.5" style="42" customWidth="1"/>
    <col min="2077" max="2077" width="0.375" style="42" customWidth="1"/>
    <col min="2078" max="2078" width="9.125" style="42" customWidth="1"/>
    <col min="2079" max="2080" width="8.5" style="42" customWidth="1"/>
    <col min="2081" max="2083" width="9.5" style="42" customWidth="1"/>
    <col min="2084" max="2084" width="0.375" style="42" customWidth="1"/>
    <col min="2085" max="2085" width="9.125" style="42" customWidth="1"/>
    <col min="2086" max="2087" width="8.5" style="42" customWidth="1"/>
    <col min="2088" max="2090" width="9.5" style="42" customWidth="1"/>
    <col min="2091" max="2091" width="0.375" style="42" customWidth="1"/>
    <col min="2092" max="2092" width="9.125" style="42" customWidth="1"/>
    <col min="2093" max="2094" width="8.5" style="42" customWidth="1"/>
    <col min="2095" max="2097" width="9.5" style="42" customWidth="1"/>
    <col min="2098" max="2098" width="0.375" style="42" customWidth="1"/>
    <col min="2099" max="2099" width="9.125" style="42" customWidth="1"/>
    <col min="2100" max="2101" width="8.5" style="42" customWidth="1"/>
    <col min="2102" max="2104" width="9.5" style="42" customWidth="1"/>
    <col min="2105" max="2105" width="0.375" style="42" customWidth="1"/>
    <col min="2106" max="2106" width="9.125" style="42" customWidth="1"/>
    <col min="2107" max="2108" width="8.5" style="42" customWidth="1"/>
    <col min="2109" max="2109" width="9.5" style="42" customWidth="1"/>
    <col min="2110" max="2111" width="12.625" style="42" customWidth="1"/>
    <col min="2112" max="2113" width="9.5" style="42" customWidth="1"/>
    <col min="2114" max="2114" width="0.375" style="42" customWidth="1"/>
    <col min="2115" max="2115" width="9.125" style="42" customWidth="1"/>
    <col min="2116" max="2117" width="8.5" style="42" customWidth="1"/>
    <col min="2118" max="2118" width="9.5" style="42" customWidth="1"/>
    <col min="2119" max="2120" width="12.625" style="42" customWidth="1"/>
    <col min="2121" max="2122" width="9.5" style="42" customWidth="1"/>
    <col min="2123" max="2123" width="0.375" style="42" customWidth="1"/>
    <col min="2124" max="2124" width="9.125" style="42" customWidth="1"/>
    <col min="2125" max="2126" width="8.5" style="42" customWidth="1"/>
    <col min="2127" max="2127" width="9.5" style="42" customWidth="1"/>
    <col min="2128" max="2129" width="12.625" style="42" customWidth="1"/>
    <col min="2130" max="2131" width="9.5" style="42" customWidth="1"/>
    <col min="2132" max="2132" width="0.375" style="42" customWidth="1"/>
    <col min="2133" max="2133" width="9.125" style="42" customWidth="1"/>
    <col min="2134" max="2135" width="8.5" style="42" customWidth="1"/>
    <col min="2136" max="2136" width="9.5" style="42" customWidth="1"/>
    <col min="2137" max="2138" width="12.625" style="42" customWidth="1"/>
    <col min="2139" max="2140" width="9.5" style="42" customWidth="1"/>
    <col min="2141" max="2141" width="0.375" style="42" customWidth="1"/>
    <col min="2142" max="2142" width="12.125" style="42" bestFit="1" customWidth="1"/>
    <col min="2143" max="2143" width="10.625" style="42" bestFit="1" customWidth="1"/>
    <col min="2144" max="2144" width="10" style="42" bestFit="1" customWidth="1"/>
    <col min="2145" max="2145" width="12" style="42" customWidth="1"/>
    <col min="2146" max="2147" width="12.625" style="42" customWidth="1"/>
    <col min="2148" max="2148" width="10.375" style="42" customWidth="1"/>
    <col min="2149" max="2149" width="12.125" style="42" bestFit="1" customWidth="1"/>
    <col min="2150" max="2150" width="2.875" style="42" customWidth="1"/>
    <col min="2151" max="2304" width="9" style="42"/>
    <col min="2305" max="2305" width="35" style="42" customWidth="1"/>
    <col min="2306" max="2306" width="9.125" style="42" customWidth="1"/>
    <col min="2307" max="2308" width="8.5" style="42" customWidth="1"/>
    <col min="2309" max="2311" width="9.5" style="42" customWidth="1"/>
    <col min="2312" max="2312" width="0.375" style="42" customWidth="1"/>
    <col min="2313" max="2313" width="9.125" style="42" customWidth="1"/>
    <col min="2314" max="2315" width="8.5" style="42" customWidth="1"/>
    <col min="2316" max="2318" width="9.5" style="42" customWidth="1"/>
    <col min="2319" max="2319" width="0.375" style="42" customWidth="1"/>
    <col min="2320" max="2320" width="9.125" style="42" customWidth="1"/>
    <col min="2321" max="2322" width="8.5" style="42" customWidth="1"/>
    <col min="2323" max="2325" width="9.5" style="42" customWidth="1"/>
    <col min="2326" max="2326" width="0.375" style="42" customWidth="1"/>
    <col min="2327" max="2327" width="9.125" style="42" customWidth="1"/>
    <col min="2328" max="2329" width="8.5" style="42" customWidth="1"/>
    <col min="2330" max="2332" width="9.5" style="42" customWidth="1"/>
    <col min="2333" max="2333" width="0.375" style="42" customWidth="1"/>
    <col min="2334" max="2334" width="9.125" style="42" customWidth="1"/>
    <col min="2335" max="2336" width="8.5" style="42" customWidth="1"/>
    <col min="2337" max="2339" width="9.5" style="42" customWidth="1"/>
    <col min="2340" max="2340" width="0.375" style="42" customWidth="1"/>
    <col min="2341" max="2341" width="9.125" style="42" customWidth="1"/>
    <col min="2342" max="2343" width="8.5" style="42" customWidth="1"/>
    <col min="2344" max="2346" width="9.5" style="42" customWidth="1"/>
    <col min="2347" max="2347" width="0.375" style="42" customWidth="1"/>
    <col min="2348" max="2348" width="9.125" style="42" customWidth="1"/>
    <col min="2349" max="2350" width="8.5" style="42" customWidth="1"/>
    <col min="2351" max="2353" width="9.5" style="42" customWidth="1"/>
    <col min="2354" max="2354" width="0.375" style="42" customWidth="1"/>
    <col min="2355" max="2355" width="9.125" style="42" customWidth="1"/>
    <col min="2356" max="2357" width="8.5" style="42" customWidth="1"/>
    <col min="2358" max="2360" width="9.5" style="42" customWidth="1"/>
    <col min="2361" max="2361" width="0.375" style="42" customWidth="1"/>
    <col min="2362" max="2362" width="9.125" style="42" customWidth="1"/>
    <col min="2363" max="2364" width="8.5" style="42" customWidth="1"/>
    <col min="2365" max="2365" width="9.5" style="42" customWidth="1"/>
    <col min="2366" max="2367" width="12.625" style="42" customWidth="1"/>
    <col min="2368" max="2369" width="9.5" style="42" customWidth="1"/>
    <col min="2370" max="2370" width="0.375" style="42" customWidth="1"/>
    <col min="2371" max="2371" width="9.125" style="42" customWidth="1"/>
    <col min="2372" max="2373" width="8.5" style="42" customWidth="1"/>
    <col min="2374" max="2374" width="9.5" style="42" customWidth="1"/>
    <col min="2375" max="2376" width="12.625" style="42" customWidth="1"/>
    <col min="2377" max="2378" width="9.5" style="42" customWidth="1"/>
    <col min="2379" max="2379" width="0.375" style="42" customWidth="1"/>
    <col min="2380" max="2380" width="9.125" style="42" customWidth="1"/>
    <col min="2381" max="2382" width="8.5" style="42" customWidth="1"/>
    <col min="2383" max="2383" width="9.5" style="42" customWidth="1"/>
    <col min="2384" max="2385" width="12.625" style="42" customWidth="1"/>
    <col min="2386" max="2387" width="9.5" style="42" customWidth="1"/>
    <col min="2388" max="2388" width="0.375" style="42" customWidth="1"/>
    <col min="2389" max="2389" width="9.125" style="42" customWidth="1"/>
    <col min="2390" max="2391" width="8.5" style="42" customWidth="1"/>
    <col min="2392" max="2392" width="9.5" style="42" customWidth="1"/>
    <col min="2393" max="2394" width="12.625" style="42" customWidth="1"/>
    <col min="2395" max="2396" width="9.5" style="42" customWidth="1"/>
    <col min="2397" max="2397" width="0.375" style="42" customWidth="1"/>
    <col min="2398" max="2398" width="12.125" style="42" bestFit="1" customWidth="1"/>
    <col min="2399" max="2399" width="10.625" style="42" bestFit="1" customWidth="1"/>
    <col min="2400" max="2400" width="10" style="42" bestFit="1" customWidth="1"/>
    <col min="2401" max="2401" width="12" style="42" customWidth="1"/>
    <col min="2402" max="2403" width="12.625" style="42" customWidth="1"/>
    <col min="2404" max="2404" width="10.375" style="42" customWidth="1"/>
    <col min="2405" max="2405" width="12.125" style="42" bestFit="1" customWidth="1"/>
    <col min="2406" max="2406" width="2.875" style="42" customWidth="1"/>
    <col min="2407" max="2560" width="9" style="42"/>
    <col min="2561" max="2561" width="35" style="42" customWidth="1"/>
    <col min="2562" max="2562" width="9.125" style="42" customWidth="1"/>
    <col min="2563" max="2564" width="8.5" style="42" customWidth="1"/>
    <col min="2565" max="2567" width="9.5" style="42" customWidth="1"/>
    <col min="2568" max="2568" width="0.375" style="42" customWidth="1"/>
    <col min="2569" max="2569" width="9.125" style="42" customWidth="1"/>
    <col min="2570" max="2571" width="8.5" style="42" customWidth="1"/>
    <col min="2572" max="2574" width="9.5" style="42" customWidth="1"/>
    <col min="2575" max="2575" width="0.375" style="42" customWidth="1"/>
    <col min="2576" max="2576" width="9.125" style="42" customWidth="1"/>
    <col min="2577" max="2578" width="8.5" style="42" customWidth="1"/>
    <col min="2579" max="2581" width="9.5" style="42" customWidth="1"/>
    <col min="2582" max="2582" width="0.375" style="42" customWidth="1"/>
    <col min="2583" max="2583" width="9.125" style="42" customWidth="1"/>
    <col min="2584" max="2585" width="8.5" style="42" customWidth="1"/>
    <col min="2586" max="2588" width="9.5" style="42" customWidth="1"/>
    <col min="2589" max="2589" width="0.375" style="42" customWidth="1"/>
    <col min="2590" max="2590" width="9.125" style="42" customWidth="1"/>
    <col min="2591" max="2592" width="8.5" style="42" customWidth="1"/>
    <col min="2593" max="2595" width="9.5" style="42" customWidth="1"/>
    <col min="2596" max="2596" width="0.375" style="42" customWidth="1"/>
    <col min="2597" max="2597" width="9.125" style="42" customWidth="1"/>
    <col min="2598" max="2599" width="8.5" style="42" customWidth="1"/>
    <col min="2600" max="2602" width="9.5" style="42" customWidth="1"/>
    <col min="2603" max="2603" width="0.375" style="42" customWidth="1"/>
    <col min="2604" max="2604" width="9.125" style="42" customWidth="1"/>
    <col min="2605" max="2606" width="8.5" style="42" customWidth="1"/>
    <col min="2607" max="2609" width="9.5" style="42" customWidth="1"/>
    <col min="2610" max="2610" width="0.375" style="42" customWidth="1"/>
    <col min="2611" max="2611" width="9.125" style="42" customWidth="1"/>
    <col min="2612" max="2613" width="8.5" style="42" customWidth="1"/>
    <col min="2614" max="2616" width="9.5" style="42" customWidth="1"/>
    <col min="2617" max="2617" width="0.375" style="42" customWidth="1"/>
    <col min="2618" max="2618" width="9.125" style="42" customWidth="1"/>
    <col min="2619" max="2620" width="8.5" style="42" customWidth="1"/>
    <col min="2621" max="2621" width="9.5" style="42" customWidth="1"/>
    <col min="2622" max="2623" width="12.625" style="42" customWidth="1"/>
    <col min="2624" max="2625" width="9.5" style="42" customWidth="1"/>
    <col min="2626" max="2626" width="0.375" style="42" customWidth="1"/>
    <col min="2627" max="2627" width="9.125" style="42" customWidth="1"/>
    <col min="2628" max="2629" width="8.5" style="42" customWidth="1"/>
    <col min="2630" max="2630" width="9.5" style="42" customWidth="1"/>
    <col min="2631" max="2632" width="12.625" style="42" customWidth="1"/>
    <col min="2633" max="2634" width="9.5" style="42" customWidth="1"/>
    <col min="2635" max="2635" width="0.375" style="42" customWidth="1"/>
    <col min="2636" max="2636" width="9.125" style="42" customWidth="1"/>
    <col min="2637" max="2638" width="8.5" style="42" customWidth="1"/>
    <col min="2639" max="2639" width="9.5" style="42" customWidth="1"/>
    <col min="2640" max="2641" width="12.625" style="42" customWidth="1"/>
    <col min="2642" max="2643" width="9.5" style="42" customWidth="1"/>
    <col min="2644" max="2644" width="0.375" style="42" customWidth="1"/>
    <col min="2645" max="2645" width="9.125" style="42" customWidth="1"/>
    <col min="2646" max="2647" width="8.5" style="42" customWidth="1"/>
    <col min="2648" max="2648" width="9.5" style="42" customWidth="1"/>
    <col min="2649" max="2650" width="12.625" style="42" customWidth="1"/>
    <col min="2651" max="2652" width="9.5" style="42" customWidth="1"/>
    <col min="2653" max="2653" width="0.375" style="42" customWidth="1"/>
    <col min="2654" max="2654" width="12.125" style="42" bestFit="1" customWidth="1"/>
    <col min="2655" max="2655" width="10.625" style="42" bestFit="1" customWidth="1"/>
    <col min="2656" max="2656" width="10" style="42" bestFit="1" customWidth="1"/>
    <col min="2657" max="2657" width="12" style="42" customWidth="1"/>
    <col min="2658" max="2659" width="12.625" style="42" customWidth="1"/>
    <col min="2660" max="2660" width="10.375" style="42" customWidth="1"/>
    <col min="2661" max="2661" width="12.125" style="42" bestFit="1" customWidth="1"/>
    <col min="2662" max="2662" width="2.875" style="42" customWidth="1"/>
    <col min="2663" max="2816" width="9" style="42"/>
    <col min="2817" max="2817" width="35" style="42" customWidth="1"/>
    <col min="2818" max="2818" width="9.125" style="42" customWidth="1"/>
    <col min="2819" max="2820" width="8.5" style="42" customWidth="1"/>
    <col min="2821" max="2823" width="9.5" style="42" customWidth="1"/>
    <col min="2824" max="2824" width="0.375" style="42" customWidth="1"/>
    <col min="2825" max="2825" width="9.125" style="42" customWidth="1"/>
    <col min="2826" max="2827" width="8.5" style="42" customWidth="1"/>
    <col min="2828" max="2830" width="9.5" style="42" customWidth="1"/>
    <col min="2831" max="2831" width="0.375" style="42" customWidth="1"/>
    <col min="2832" max="2832" width="9.125" style="42" customWidth="1"/>
    <col min="2833" max="2834" width="8.5" style="42" customWidth="1"/>
    <col min="2835" max="2837" width="9.5" style="42" customWidth="1"/>
    <col min="2838" max="2838" width="0.375" style="42" customWidth="1"/>
    <col min="2839" max="2839" width="9.125" style="42" customWidth="1"/>
    <col min="2840" max="2841" width="8.5" style="42" customWidth="1"/>
    <col min="2842" max="2844" width="9.5" style="42" customWidth="1"/>
    <col min="2845" max="2845" width="0.375" style="42" customWidth="1"/>
    <col min="2846" max="2846" width="9.125" style="42" customWidth="1"/>
    <col min="2847" max="2848" width="8.5" style="42" customWidth="1"/>
    <col min="2849" max="2851" width="9.5" style="42" customWidth="1"/>
    <col min="2852" max="2852" width="0.375" style="42" customWidth="1"/>
    <col min="2853" max="2853" width="9.125" style="42" customWidth="1"/>
    <col min="2854" max="2855" width="8.5" style="42" customWidth="1"/>
    <col min="2856" max="2858" width="9.5" style="42" customWidth="1"/>
    <col min="2859" max="2859" width="0.375" style="42" customWidth="1"/>
    <col min="2860" max="2860" width="9.125" style="42" customWidth="1"/>
    <col min="2861" max="2862" width="8.5" style="42" customWidth="1"/>
    <col min="2863" max="2865" width="9.5" style="42" customWidth="1"/>
    <col min="2866" max="2866" width="0.375" style="42" customWidth="1"/>
    <col min="2867" max="2867" width="9.125" style="42" customWidth="1"/>
    <col min="2868" max="2869" width="8.5" style="42" customWidth="1"/>
    <col min="2870" max="2872" width="9.5" style="42" customWidth="1"/>
    <col min="2873" max="2873" width="0.375" style="42" customWidth="1"/>
    <col min="2874" max="2874" width="9.125" style="42" customWidth="1"/>
    <col min="2875" max="2876" width="8.5" style="42" customWidth="1"/>
    <col min="2877" max="2877" width="9.5" style="42" customWidth="1"/>
    <col min="2878" max="2879" width="12.625" style="42" customWidth="1"/>
    <col min="2880" max="2881" width="9.5" style="42" customWidth="1"/>
    <col min="2882" max="2882" width="0.375" style="42" customWidth="1"/>
    <col min="2883" max="2883" width="9.125" style="42" customWidth="1"/>
    <col min="2884" max="2885" width="8.5" style="42" customWidth="1"/>
    <col min="2886" max="2886" width="9.5" style="42" customWidth="1"/>
    <col min="2887" max="2888" width="12.625" style="42" customWidth="1"/>
    <col min="2889" max="2890" width="9.5" style="42" customWidth="1"/>
    <col min="2891" max="2891" width="0.375" style="42" customWidth="1"/>
    <col min="2892" max="2892" width="9.125" style="42" customWidth="1"/>
    <col min="2893" max="2894" width="8.5" style="42" customWidth="1"/>
    <col min="2895" max="2895" width="9.5" style="42" customWidth="1"/>
    <col min="2896" max="2897" width="12.625" style="42" customWidth="1"/>
    <col min="2898" max="2899" width="9.5" style="42" customWidth="1"/>
    <col min="2900" max="2900" width="0.375" style="42" customWidth="1"/>
    <col min="2901" max="2901" width="9.125" style="42" customWidth="1"/>
    <col min="2902" max="2903" width="8.5" style="42" customWidth="1"/>
    <col min="2904" max="2904" width="9.5" style="42" customWidth="1"/>
    <col min="2905" max="2906" width="12.625" style="42" customWidth="1"/>
    <col min="2907" max="2908" width="9.5" style="42" customWidth="1"/>
    <col min="2909" max="2909" width="0.375" style="42" customWidth="1"/>
    <col min="2910" max="2910" width="12.125" style="42" bestFit="1" customWidth="1"/>
    <col min="2911" max="2911" width="10.625" style="42" bestFit="1" customWidth="1"/>
    <col min="2912" max="2912" width="10" style="42" bestFit="1" customWidth="1"/>
    <col min="2913" max="2913" width="12" style="42" customWidth="1"/>
    <col min="2914" max="2915" width="12.625" style="42" customWidth="1"/>
    <col min="2916" max="2916" width="10.375" style="42" customWidth="1"/>
    <col min="2917" max="2917" width="12.125" style="42" bestFit="1" customWidth="1"/>
    <col min="2918" max="2918" width="2.875" style="42" customWidth="1"/>
    <col min="2919" max="3072" width="9" style="42"/>
    <col min="3073" max="3073" width="35" style="42" customWidth="1"/>
    <col min="3074" max="3074" width="9.125" style="42" customWidth="1"/>
    <col min="3075" max="3076" width="8.5" style="42" customWidth="1"/>
    <col min="3077" max="3079" width="9.5" style="42" customWidth="1"/>
    <col min="3080" max="3080" width="0.375" style="42" customWidth="1"/>
    <col min="3081" max="3081" width="9.125" style="42" customWidth="1"/>
    <col min="3082" max="3083" width="8.5" style="42" customWidth="1"/>
    <col min="3084" max="3086" width="9.5" style="42" customWidth="1"/>
    <col min="3087" max="3087" width="0.375" style="42" customWidth="1"/>
    <col min="3088" max="3088" width="9.125" style="42" customWidth="1"/>
    <col min="3089" max="3090" width="8.5" style="42" customWidth="1"/>
    <col min="3091" max="3093" width="9.5" style="42" customWidth="1"/>
    <col min="3094" max="3094" width="0.375" style="42" customWidth="1"/>
    <col min="3095" max="3095" width="9.125" style="42" customWidth="1"/>
    <col min="3096" max="3097" width="8.5" style="42" customWidth="1"/>
    <col min="3098" max="3100" width="9.5" style="42" customWidth="1"/>
    <col min="3101" max="3101" width="0.375" style="42" customWidth="1"/>
    <col min="3102" max="3102" width="9.125" style="42" customWidth="1"/>
    <col min="3103" max="3104" width="8.5" style="42" customWidth="1"/>
    <col min="3105" max="3107" width="9.5" style="42" customWidth="1"/>
    <col min="3108" max="3108" width="0.375" style="42" customWidth="1"/>
    <col min="3109" max="3109" width="9.125" style="42" customWidth="1"/>
    <col min="3110" max="3111" width="8.5" style="42" customWidth="1"/>
    <col min="3112" max="3114" width="9.5" style="42" customWidth="1"/>
    <col min="3115" max="3115" width="0.375" style="42" customWidth="1"/>
    <col min="3116" max="3116" width="9.125" style="42" customWidth="1"/>
    <col min="3117" max="3118" width="8.5" style="42" customWidth="1"/>
    <col min="3119" max="3121" width="9.5" style="42" customWidth="1"/>
    <col min="3122" max="3122" width="0.375" style="42" customWidth="1"/>
    <col min="3123" max="3123" width="9.125" style="42" customWidth="1"/>
    <col min="3124" max="3125" width="8.5" style="42" customWidth="1"/>
    <col min="3126" max="3128" width="9.5" style="42" customWidth="1"/>
    <col min="3129" max="3129" width="0.375" style="42" customWidth="1"/>
    <col min="3130" max="3130" width="9.125" style="42" customWidth="1"/>
    <col min="3131" max="3132" width="8.5" style="42" customWidth="1"/>
    <col min="3133" max="3133" width="9.5" style="42" customWidth="1"/>
    <col min="3134" max="3135" width="12.625" style="42" customWidth="1"/>
    <col min="3136" max="3137" width="9.5" style="42" customWidth="1"/>
    <col min="3138" max="3138" width="0.375" style="42" customWidth="1"/>
    <col min="3139" max="3139" width="9.125" style="42" customWidth="1"/>
    <col min="3140" max="3141" width="8.5" style="42" customWidth="1"/>
    <col min="3142" max="3142" width="9.5" style="42" customWidth="1"/>
    <col min="3143" max="3144" width="12.625" style="42" customWidth="1"/>
    <col min="3145" max="3146" width="9.5" style="42" customWidth="1"/>
    <col min="3147" max="3147" width="0.375" style="42" customWidth="1"/>
    <col min="3148" max="3148" width="9.125" style="42" customWidth="1"/>
    <col min="3149" max="3150" width="8.5" style="42" customWidth="1"/>
    <col min="3151" max="3151" width="9.5" style="42" customWidth="1"/>
    <col min="3152" max="3153" width="12.625" style="42" customWidth="1"/>
    <col min="3154" max="3155" width="9.5" style="42" customWidth="1"/>
    <col min="3156" max="3156" width="0.375" style="42" customWidth="1"/>
    <col min="3157" max="3157" width="9.125" style="42" customWidth="1"/>
    <col min="3158" max="3159" width="8.5" style="42" customWidth="1"/>
    <col min="3160" max="3160" width="9.5" style="42" customWidth="1"/>
    <col min="3161" max="3162" width="12.625" style="42" customWidth="1"/>
    <col min="3163" max="3164" width="9.5" style="42" customWidth="1"/>
    <col min="3165" max="3165" width="0.375" style="42" customWidth="1"/>
    <col min="3166" max="3166" width="12.125" style="42" bestFit="1" customWidth="1"/>
    <col min="3167" max="3167" width="10.625" style="42" bestFit="1" customWidth="1"/>
    <col min="3168" max="3168" width="10" style="42" bestFit="1" customWidth="1"/>
    <col min="3169" max="3169" width="12" style="42" customWidth="1"/>
    <col min="3170" max="3171" width="12.625" style="42" customWidth="1"/>
    <col min="3172" max="3172" width="10.375" style="42" customWidth="1"/>
    <col min="3173" max="3173" width="12.125" style="42" bestFit="1" customWidth="1"/>
    <col min="3174" max="3174" width="2.875" style="42" customWidth="1"/>
    <col min="3175" max="3328" width="9" style="42"/>
    <col min="3329" max="3329" width="35" style="42" customWidth="1"/>
    <col min="3330" max="3330" width="9.125" style="42" customWidth="1"/>
    <col min="3331" max="3332" width="8.5" style="42" customWidth="1"/>
    <col min="3333" max="3335" width="9.5" style="42" customWidth="1"/>
    <col min="3336" max="3336" width="0.375" style="42" customWidth="1"/>
    <col min="3337" max="3337" width="9.125" style="42" customWidth="1"/>
    <col min="3338" max="3339" width="8.5" style="42" customWidth="1"/>
    <col min="3340" max="3342" width="9.5" style="42" customWidth="1"/>
    <col min="3343" max="3343" width="0.375" style="42" customWidth="1"/>
    <col min="3344" max="3344" width="9.125" style="42" customWidth="1"/>
    <col min="3345" max="3346" width="8.5" style="42" customWidth="1"/>
    <col min="3347" max="3349" width="9.5" style="42" customWidth="1"/>
    <col min="3350" max="3350" width="0.375" style="42" customWidth="1"/>
    <col min="3351" max="3351" width="9.125" style="42" customWidth="1"/>
    <col min="3352" max="3353" width="8.5" style="42" customWidth="1"/>
    <col min="3354" max="3356" width="9.5" style="42" customWidth="1"/>
    <col min="3357" max="3357" width="0.375" style="42" customWidth="1"/>
    <col min="3358" max="3358" width="9.125" style="42" customWidth="1"/>
    <col min="3359" max="3360" width="8.5" style="42" customWidth="1"/>
    <col min="3361" max="3363" width="9.5" style="42" customWidth="1"/>
    <col min="3364" max="3364" width="0.375" style="42" customWidth="1"/>
    <col min="3365" max="3365" width="9.125" style="42" customWidth="1"/>
    <col min="3366" max="3367" width="8.5" style="42" customWidth="1"/>
    <col min="3368" max="3370" width="9.5" style="42" customWidth="1"/>
    <col min="3371" max="3371" width="0.375" style="42" customWidth="1"/>
    <col min="3372" max="3372" width="9.125" style="42" customWidth="1"/>
    <col min="3373" max="3374" width="8.5" style="42" customWidth="1"/>
    <col min="3375" max="3377" width="9.5" style="42" customWidth="1"/>
    <col min="3378" max="3378" width="0.375" style="42" customWidth="1"/>
    <col min="3379" max="3379" width="9.125" style="42" customWidth="1"/>
    <col min="3380" max="3381" width="8.5" style="42" customWidth="1"/>
    <col min="3382" max="3384" width="9.5" style="42" customWidth="1"/>
    <col min="3385" max="3385" width="0.375" style="42" customWidth="1"/>
    <col min="3386" max="3386" width="9.125" style="42" customWidth="1"/>
    <col min="3387" max="3388" width="8.5" style="42" customWidth="1"/>
    <col min="3389" max="3389" width="9.5" style="42" customWidth="1"/>
    <col min="3390" max="3391" width="12.625" style="42" customWidth="1"/>
    <col min="3392" max="3393" width="9.5" style="42" customWidth="1"/>
    <col min="3394" max="3394" width="0.375" style="42" customWidth="1"/>
    <col min="3395" max="3395" width="9.125" style="42" customWidth="1"/>
    <col min="3396" max="3397" width="8.5" style="42" customWidth="1"/>
    <col min="3398" max="3398" width="9.5" style="42" customWidth="1"/>
    <col min="3399" max="3400" width="12.625" style="42" customWidth="1"/>
    <col min="3401" max="3402" width="9.5" style="42" customWidth="1"/>
    <col min="3403" max="3403" width="0.375" style="42" customWidth="1"/>
    <col min="3404" max="3404" width="9.125" style="42" customWidth="1"/>
    <col min="3405" max="3406" width="8.5" style="42" customWidth="1"/>
    <col min="3407" max="3407" width="9.5" style="42" customWidth="1"/>
    <col min="3408" max="3409" width="12.625" style="42" customWidth="1"/>
    <col min="3410" max="3411" width="9.5" style="42" customWidth="1"/>
    <col min="3412" max="3412" width="0.375" style="42" customWidth="1"/>
    <col min="3413" max="3413" width="9.125" style="42" customWidth="1"/>
    <col min="3414" max="3415" width="8.5" style="42" customWidth="1"/>
    <col min="3416" max="3416" width="9.5" style="42" customWidth="1"/>
    <col min="3417" max="3418" width="12.625" style="42" customWidth="1"/>
    <col min="3419" max="3420" width="9.5" style="42" customWidth="1"/>
    <col min="3421" max="3421" width="0.375" style="42" customWidth="1"/>
    <col min="3422" max="3422" width="12.125" style="42" bestFit="1" customWidth="1"/>
    <col min="3423" max="3423" width="10.625" style="42" bestFit="1" customWidth="1"/>
    <col min="3424" max="3424" width="10" style="42" bestFit="1" customWidth="1"/>
    <col min="3425" max="3425" width="12" style="42" customWidth="1"/>
    <col min="3426" max="3427" width="12.625" style="42" customWidth="1"/>
    <col min="3428" max="3428" width="10.375" style="42" customWidth="1"/>
    <col min="3429" max="3429" width="12.125" style="42" bestFit="1" customWidth="1"/>
    <col min="3430" max="3430" width="2.875" style="42" customWidth="1"/>
    <col min="3431" max="3584" width="9" style="42"/>
    <col min="3585" max="3585" width="35" style="42" customWidth="1"/>
    <col min="3586" max="3586" width="9.125" style="42" customWidth="1"/>
    <col min="3587" max="3588" width="8.5" style="42" customWidth="1"/>
    <col min="3589" max="3591" width="9.5" style="42" customWidth="1"/>
    <col min="3592" max="3592" width="0.375" style="42" customWidth="1"/>
    <col min="3593" max="3593" width="9.125" style="42" customWidth="1"/>
    <col min="3594" max="3595" width="8.5" style="42" customWidth="1"/>
    <col min="3596" max="3598" width="9.5" style="42" customWidth="1"/>
    <col min="3599" max="3599" width="0.375" style="42" customWidth="1"/>
    <col min="3600" max="3600" width="9.125" style="42" customWidth="1"/>
    <col min="3601" max="3602" width="8.5" style="42" customWidth="1"/>
    <col min="3603" max="3605" width="9.5" style="42" customWidth="1"/>
    <col min="3606" max="3606" width="0.375" style="42" customWidth="1"/>
    <col min="3607" max="3607" width="9.125" style="42" customWidth="1"/>
    <col min="3608" max="3609" width="8.5" style="42" customWidth="1"/>
    <col min="3610" max="3612" width="9.5" style="42" customWidth="1"/>
    <col min="3613" max="3613" width="0.375" style="42" customWidth="1"/>
    <col min="3614" max="3614" width="9.125" style="42" customWidth="1"/>
    <col min="3615" max="3616" width="8.5" style="42" customWidth="1"/>
    <col min="3617" max="3619" width="9.5" style="42" customWidth="1"/>
    <col min="3620" max="3620" width="0.375" style="42" customWidth="1"/>
    <col min="3621" max="3621" width="9.125" style="42" customWidth="1"/>
    <col min="3622" max="3623" width="8.5" style="42" customWidth="1"/>
    <col min="3624" max="3626" width="9.5" style="42" customWidth="1"/>
    <col min="3627" max="3627" width="0.375" style="42" customWidth="1"/>
    <col min="3628" max="3628" width="9.125" style="42" customWidth="1"/>
    <col min="3629" max="3630" width="8.5" style="42" customWidth="1"/>
    <col min="3631" max="3633" width="9.5" style="42" customWidth="1"/>
    <col min="3634" max="3634" width="0.375" style="42" customWidth="1"/>
    <col min="3635" max="3635" width="9.125" style="42" customWidth="1"/>
    <col min="3636" max="3637" width="8.5" style="42" customWidth="1"/>
    <col min="3638" max="3640" width="9.5" style="42" customWidth="1"/>
    <col min="3641" max="3641" width="0.375" style="42" customWidth="1"/>
    <col min="3642" max="3642" width="9.125" style="42" customWidth="1"/>
    <col min="3643" max="3644" width="8.5" style="42" customWidth="1"/>
    <col min="3645" max="3645" width="9.5" style="42" customWidth="1"/>
    <col min="3646" max="3647" width="12.625" style="42" customWidth="1"/>
    <col min="3648" max="3649" width="9.5" style="42" customWidth="1"/>
    <col min="3650" max="3650" width="0.375" style="42" customWidth="1"/>
    <col min="3651" max="3651" width="9.125" style="42" customWidth="1"/>
    <col min="3652" max="3653" width="8.5" style="42" customWidth="1"/>
    <col min="3654" max="3654" width="9.5" style="42" customWidth="1"/>
    <col min="3655" max="3656" width="12.625" style="42" customWidth="1"/>
    <col min="3657" max="3658" width="9.5" style="42" customWidth="1"/>
    <col min="3659" max="3659" width="0.375" style="42" customWidth="1"/>
    <col min="3660" max="3660" width="9.125" style="42" customWidth="1"/>
    <col min="3661" max="3662" width="8.5" style="42" customWidth="1"/>
    <col min="3663" max="3663" width="9.5" style="42" customWidth="1"/>
    <col min="3664" max="3665" width="12.625" style="42" customWidth="1"/>
    <col min="3666" max="3667" width="9.5" style="42" customWidth="1"/>
    <col min="3668" max="3668" width="0.375" style="42" customWidth="1"/>
    <col min="3669" max="3669" width="9.125" style="42" customWidth="1"/>
    <col min="3670" max="3671" width="8.5" style="42" customWidth="1"/>
    <col min="3672" max="3672" width="9.5" style="42" customWidth="1"/>
    <col min="3673" max="3674" width="12.625" style="42" customWidth="1"/>
    <col min="3675" max="3676" width="9.5" style="42" customWidth="1"/>
    <col min="3677" max="3677" width="0.375" style="42" customWidth="1"/>
    <col min="3678" max="3678" width="12.125" style="42" bestFit="1" customWidth="1"/>
    <col min="3679" max="3679" width="10.625" style="42" bestFit="1" customWidth="1"/>
    <col min="3680" max="3680" width="10" style="42" bestFit="1" customWidth="1"/>
    <col min="3681" max="3681" width="12" style="42" customWidth="1"/>
    <col min="3682" max="3683" width="12.625" style="42" customWidth="1"/>
    <col min="3684" max="3684" width="10.375" style="42" customWidth="1"/>
    <col min="3685" max="3685" width="12.125" style="42" bestFit="1" customWidth="1"/>
    <col min="3686" max="3686" width="2.875" style="42" customWidth="1"/>
    <col min="3687" max="3840" width="9" style="42"/>
    <col min="3841" max="3841" width="35" style="42" customWidth="1"/>
    <col min="3842" max="3842" width="9.125" style="42" customWidth="1"/>
    <col min="3843" max="3844" width="8.5" style="42" customWidth="1"/>
    <col min="3845" max="3847" width="9.5" style="42" customWidth="1"/>
    <col min="3848" max="3848" width="0.375" style="42" customWidth="1"/>
    <col min="3849" max="3849" width="9.125" style="42" customWidth="1"/>
    <col min="3850" max="3851" width="8.5" style="42" customWidth="1"/>
    <col min="3852" max="3854" width="9.5" style="42" customWidth="1"/>
    <col min="3855" max="3855" width="0.375" style="42" customWidth="1"/>
    <col min="3856" max="3856" width="9.125" style="42" customWidth="1"/>
    <col min="3857" max="3858" width="8.5" style="42" customWidth="1"/>
    <col min="3859" max="3861" width="9.5" style="42" customWidth="1"/>
    <col min="3862" max="3862" width="0.375" style="42" customWidth="1"/>
    <col min="3863" max="3863" width="9.125" style="42" customWidth="1"/>
    <col min="3864" max="3865" width="8.5" style="42" customWidth="1"/>
    <col min="3866" max="3868" width="9.5" style="42" customWidth="1"/>
    <col min="3869" max="3869" width="0.375" style="42" customWidth="1"/>
    <col min="3870" max="3870" width="9.125" style="42" customWidth="1"/>
    <col min="3871" max="3872" width="8.5" style="42" customWidth="1"/>
    <col min="3873" max="3875" width="9.5" style="42" customWidth="1"/>
    <col min="3876" max="3876" width="0.375" style="42" customWidth="1"/>
    <col min="3877" max="3877" width="9.125" style="42" customWidth="1"/>
    <col min="3878" max="3879" width="8.5" style="42" customWidth="1"/>
    <col min="3880" max="3882" width="9.5" style="42" customWidth="1"/>
    <col min="3883" max="3883" width="0.375" style="42" customWidth="1"/>
    <col min="3884" max="3884" width="9.125" style="42" customWidth="1"/>
    <col min="3885" max="3886" width="8.5" style="42" customWidth="1"/>
    <col min="3887" max="3889" width="9.5" style="42" customWidth="1"/>
    <col min="3890" max="3890" width="0.375" style="42" customWidth="1"/>
    <col min="3891" max="3891" width="9.125" style="42" customWidth="1"/>
    <col min="3892" max="3893" width="8.5" style="42" customWidth="1"/>
    <col min="3894" max="3896" width="9.5" style="42" customWidth="1"/>
    <col min="3897" max="3897" width="0.375" style="42" customWidth="1"/>
    <col min="3898" max="3898" width="9.125" style="42" customWidth="1"/>
    <col min="3899" max="3900" width="8.5" style="42" customWidth="1"/>
    <col min="3901" max="3901" width="9.5" style="42" customWidth="1"/>
    <col min="3902" max="3903" width="12.625" style="42" customWidth="1"/>
    <col min="3904" max="3905" width="9.5" style="42" customWidth="1"/>
    <col min="3906" max="3906" width="0.375" style="42" customWidth="1"/>
    <col min="3907" max="3907" width="9.125" style="42" customWidth="1"/>
    <col min="3908" max="3909" width="8.5" style="42" customWidth="1"/>
    <col min="3910" max="3910" width="9.5" style="42" customWidth="1"/>
    <col min="3911" max="3912" width="12.625" style="42" customWidth="1"/>
    <col min="3913" max="3914" width="9.5" style="42" customWidth="1"/>
    <col min="3915" max="3915" width="0.375" style="42" customWidth="1"/>
    <col min="3916" max="3916" width="9.125" style="42" customWidth="1"/>
    <col min="3917" max="3918" width="8.5" style="42" customWidth="1"/>
    <col min="3919" max="3919" width="9.5" style="42" customWidth="1"/>
    <col min="3920" max="3921" width="12.625" style="42" customWidth="1"/>
    <col min="3922" max="3923" width="9.5" style="42" customWidth="1"/>
    <col min="3924" max="3924" width="0.375" style="42" customWidth="1"/>
    <col min="3925" max="3925" width="9.125" style="42" customWidth="1"/>
    <col min="3926" max="3927" width="8.5" style="42" customWidth="1"/>
    <col min="3928" max="3928" width="9.5" style="42" customWidth="1"/>
    <col min="3929" max="3930" width="12.625" style="42" customWidth="1"/>
    <col min="3931" max="3932" width="9.5" style="42" customWidth="1"/>
    <col min="3933" max="3933" width="0.375" style="42" customWidth="1"/>
    <col min="3934" max="3934" width="12.125" style="42" bestFit="1" customWidth="1"/>
    <col min="3935" max="3935" width="10.625" style="42" bestFit="1" customWidth="1"/>
    <col min="3936" max="3936" width="10" style="42" bestFit="1" customWidth="1"/>
    <col min="3937" max="3937" width="12" style="42" customWidth="1"/>
    <col min="3938" max="3939" width="12.625" style="42" customWidth="1"/>
    <col min="3940" max="3940" width="10.375" style="42" customWidth="1"/>
    <col min="3941" max="3941" width="12.125" style="42" bestFit="1" customWidth="1"/>
    <col min="3942" max="3942" width="2.875" style="42" customWidth="1"/>
    <col min="3943" max="4096" width="9" style="42"/>
    <col min="4097" max="4097" width="35" style="42" customWidth="1"/>
    <col min="4098" max="4098" width="9.125" style="42" customWidth="1"/>
    <col min="4099" max="4100" width="8.5" style="42" customWidth="1"/>
    <col min="4101" max="4103" width="9.5" style="42" customWidth="1"/>
    <col min="4104" max="4104" width="0.375" style="42" customWidth="1"/>
    <col min="4105" max="4105" width="9.125" style="42" customWidth="1"/>
    <col min="4106" max="4107" width="8.5" style="42" customWidth="1"/>
    <col min="4108" max="4110" width="9.5" style="42" customWidth="1"/>
    <col min="4111" max="4111" width="0.375" style="42" customWidth="1"/>
    <col min="4112" max="4112" width="9.125" style="42" customWidth="1"/>
    <col min="4113" max="4114" width="8.5" style="42" customWidth="1"/>
    <col min="4115" max="4117" width="9.5" style="42" customWidth="1"/>
    <col min="4118" max="4118" width="0.375" style="42" customWidth="1"/>
    <col min="4119" max="4119" width="9.125" style="42" customWidth="1"/>
    <col min="4120" max="4121" width="8.5" style="42" customWidth="1"/>
    <col min="4122" max="4124" width="9.5" style="42" customWidth="1"/>
    <col min="4125" max="4125" width="0.375" style="42" customWidth="1"/>
    <col min="4126" max="4126" width="9.125" style="42" customWidth="1"/>
    <col min="4127" max="4128" width="8.5" style="42" customWidth="1"/>
    <col min="4129" max="4131" width="9.5" style="42" customWidth="1"/>
    <col min="4132" max="4132" width="0.375" style="42" customWidth="1"/>
    <col min="4133" max="4133" width="9.125" style="42" customWidth="1"/>
    <col min="4134" max="4135" width="8.5" style="42" customWidth="1"/>
    <col min="4136" max="4138" width="9.5" style="42" customWidth="1"/>
    <col min="4139" max="4139" width="0.375" style="42" customWidth="1"/>
    <col min="4140" max="4140" width="9.125" style="42" customWidth="1"/>
    <col min="4141" max="4142" width="8.5" style="42" customWidth="1"/>
    <col min="4143" max="4145" width="9.5" style="42" customWidth="1"/>
    <col min="4146" max="4146" width="0.375" style="42" customWidth="1"/>
    <col min="4147" max="4147" width="9.125" style="42" customWidth="1"/>
    <col min="4148" max="4149" width="8.5" style="42" customWidth="1"/>
    <col min="4150" max="4152" width="9.5" style="42" customWidth="1"/>
    <col min="4153" max="4153" width="0.375" style="42" customWidth="1"/>
    <col min="4154" max="4154" width="9.125" style="42" customWidth="1"/>
    <col min="4155" max="4156" width="8.5" style="42" customWidth="1"/>
    <col min="4157" max="4157" width="9.5" style="42" customWidth="1"/>
    <col min="4158" max="4159" width="12.625" style="42" customWidth="1"/>
    <col min="4160" max="4161" width="9.5" style="42" customWidth="1"/>
    <col min="4162" max="4162" width="0.375" style="42" customWidth="1"/>
    <col min="4163" max="4163" width="9.125" style="42" customWidth="1"/>
    <col min="4164" max="4165" width="8.5" style="42" customWidth="1"/>
    <col min="4166" max="4166" width="9.5" style="42" customWidth="1"/>
    <col min="4167" max="4168" width="12.625" style="42" customWidth="1"/>
    <col min="4169" max="4170" width="9.5" style="42" customWidth="1"/>
    <col min="4171" max="4171" width="0.375" style="42" customWidth="1"/>
    <col min="4172" max="4172" width="9.125" style="42" customWidth="1"/>
    <col min="4173" max="4174" width="8.5" style="42" customWidth="1"/>
    <col min="4175" max="4175" width="9.5" style="42" customWidth="1"/>
    <col min="4176" max="4177" width="12.625" style="42" customWidth="1"/>
    <col min="4178" max="4179" width="9.5" style="42" customWidth="1"/>
    <col min="4180" max="4180" width="0.375" style="42" customWidth="1"/>
    <col min="4181" max="4181" width="9.125" style="42" customWidth="1"/>
    <col min="4182" max="4183" width="8.5" style="42" customWidth="1"/>
    <col min="4184" max="4184" width="9.5" style="42" customWidth="1"/>
    <col min="4185" max="4186" width="12.625" style="42" customWidth="1"/>
    <col min="4187" max="4188" width="9.5" style="42" customWidth="1"/>
    <col min="4189" max="4189" width="0.375" style="42" customWidth="1"/>
    <col min="4190" max="4190" width="12.125" style="42" bestFit="1" customWidth="1"/>
    <col min="4191" max="4191" width="10.625" style="42" bestFit="1" customWidth="1"/>
    <col min="4192" max="4192" width="10" style="42" bestFit="1" customWidth="1"/>
    <col min="4193" max="4193" width="12" style="42" customWidth="1"/>
    <col min="4194" max="4195" width="12.625" style="42" customWidth="1"/>
    <col min="4196" max="4196" width="10.375" style="42" customWidth="1"/>
    <col min="4197" max="4197" width="12.125" style="42" bestFit="1" customWidth="1"/>
    <col min="4198" max="4198" width="2.875" style="42" customWidth="1"/>
    <col min="4199" max="4352" width="9" style="42"/>
    <col min="4353" max="4353" width="35" style="42" customWidth="1"/>
    <col min="4354" max="4354" width="9.125" style="42" customWidth="1"/>
    <col min="4355" max="4356" width="8.5" style="42" customWidth="1"/>
    <col min="4357" max="4359" width="9.5" style="42" customWidth="1"/>
    <col min="4360" max="4360" width="0.375" style="42" customWidth="1"/>
    <col min="4361" max="4361" width="9.125" style="42" customWidth="1"/>
    <col min="4362" max="4363" width="8.5" style="42" customWidth="1"/>
    <col min="4364" max="4366" width="9.5" style="42" customWidth="1"/>
    <col min="4367" max="4367" width="0.375" style="42" customWidth="1"/>
    <col min="4368" max="4368" width="9.125" style="42" customWidth="1"/>
    <col min="4369" max="4370" width="8.5" style="42" customWidth="1"/>
    <col min="4371" max="4373" width="9.5" style="42" customWidth="1"/>
    <col min="4374" max="4374" width="0.375" style="42" customWidth="1"/>
    <col min="4375" max="4375" width="9.125" style="42" customWidth="1"/>
    <col min="4376" max="4377" width="8.5" style="42" customWidth="1"/>
    <col min="4378" max="4380" width="9.5" style="42" customWidth="1"/>
    <col min="4381" max="4381" width="0.375" style="42" customWidth="1"/>
    <col min="4382" max="4382" width="9.125" style="42" customWidth="1"/>
    <col min="4383" max="4384" width="8.5" style="42" customWidth="1"/>
    <col min="4385" max="4387" width="9.5" style="42" customWidth="1"/>
    <col min="4388" max="4388" width="0.375" style="42" customWidth="1"/>
    <col min="4389" max="4389" width="9.125" style="42" customWidth="1"/>
    <col min="4390" max="4391" width="8.5" style="42" customWidth="1"/>
    <col min="4392" max="4394" width="9.5" style="42" customWidth="1"/>
    <col min="4395" max="4395" width="0.375" style="42" customWidth="1"/>
    <col min="4396" max="4396" width="9.125" style="42" customWidth="1"/>
    <col min="4397" max="4398" width="8.5" style="42" customWidth="1"/>
    <col min="4399" max="4401" width="9.5" style="42" customWidth="1"/>
    <col min="4402" max="4402" width="0.375" style="42" customWidth="1"/>
    <col min="4403" max="4403" width="9.125" style="42" customWidth="1"/>
    <col min="4404" max="4405" width="8.5" style="42" customWidth="1"/>
    <col min="4406" max="4408" width="9.5" style="42" customWidth="1"/>
    <col min="4409" max="4409" width="0.375" style="42" customWidth="1"/>
    <col min="4410" max="4410" width="9.125" style="42" customWidth="1"/>
    <col min="4411" max="4412" width="8.5" style="42" customWidth="1"/>
    <col min="4413" max="4413" width="9.5" style="42" customWidth="1"/>
    <col min="4414" max="4415" width="12.625" style="42" customWidth="1"/>
    <col min="4416" max="4417" width="9.5" style="42" customWidth="1"/>
    <col min="4418" max="4418" width="0.375" style="42" customWidth="1"/>
    <col min="4419" max="4419" width="9.125" style="42" customWidth="1"/>
    <col min="4420" max="4421" width="8.5" style="42" customWidth="1"/>
    <col min="4422" max="4422" width="9.5" style="42" customWidth="1"/>
    <col min="4423" max="4424" width="12.625" style="42" customWidth="1"/>
    <col min="4425" max="4426" width="9.5" style="42" customWidth="1"/>
    <col min="4427" max="4427" width="0.375" style="42" customWidth="1"/>
    <col min="4428" max="4428" width="9.125" style="42" customWidth="1"/>
    <col min="4429" max="4430" width="8.5" style="42" customWidth="1"/>
    <col min="4431" max="4431" width="9.5" style="42" customWidth="1"/>
    <col min="4432" max="4433" width="12.625" style="42" customWidth="1"/>
    <col min="4434" max="4435" width="9.5" style="42" customWidth="1"/>
    <col min="4436" max="4436" width="0.375" style="42" customWidth="1"/>
    <col min="4437" max="4437" width="9.125" style="42" customWidth="1"/>
    <col min="4438" max="4439" width="8.5" style="42" customWidth="1"/>
    <col min="4440" max="4440" width="9.5" style="42" customWidth="1"/>
    <col min="4441" max="4442" width="12.625" style="42" customWidth="1"/>
    <col min="4443" max="4444" width="9.5" style="42" customWidth="1"/>
    <col min="4445" max="4445" width="0.375" style="42" customWidth="1"/>
    <col min="4446" max="4446" width="12.125" style="42" bestFit="1" customWidth="1"/>
    <col min="4447" max="4447" width="10.625" style="42" bestFit="1" customWidth="1"/>
    <col min="4448" max="4448" width="10" style="42" bestFit="1" customWidth="1"/>
    <col min="4449" max="4449" width="12" style="42" customWidth="1"/>
    <col min="4450" max="4451" width="12.625" style="42" customWidth="1"/>
    <col min="4452" max="4452" width="10.375" style="42" customWidth="1"/>
    <col min="4453" max="4453" width="12.125" style="42" bestFit="1" customWidth="1"/>
    <col min="4454" max="4454" width="2.875" style="42" customWidth="1"/>
    <col min="4455" max="4608" width="9" style="42"/>
    <col min="4609" max="4609" width="35" style="42" customWidth="1"/>
    <col min="4610" max="4610" width="9.125" style="42" customWidth="1"/>
    <col min="4611" max="4612" width="8.5" style="42" customWidth="1"/>
    <col min="4613" max="4615" width="9.5" style="42" customWidth="1"/>
    <col min="4616" max="4616" width="0.375" style="42" customWidth="1"/>
    <col min="4617" max="4617" width="9.125" style="42" customWidth="1"/>
    <col min="4618" max="4619" width="8.5" style="42" customWidth="1"/>
    <col min="4620" max="4622" width="9.5" style="42" customWidth="1"/>
    <col min="4623" max="4623" width="0.375" style="42" customWidth="1"/>
    <col min="4624" max="4624" width="9.125" style="42" customWidth="1"/>
    <col min="4625" max="4626" width="8.5" style="42" customWidth="1"/>
    <col min="4627" max="4629" width="9.5" style="42" customWidth="1"/>
    <col min="4630" max="4630" width="0.375" style="42" customWidth="1"/>
    <col min="4631" max="4631" width="9.125" style="42" customWidth="1"/>
    <col min="4632" max="4633" width="8.5" style="42" customWidth="1"/>
    <col min="4634" max="4636" width="9.5" style="42" customWidth="1"/>
    <col min="4637" max="4637" width="0.375" style="42" customWidth="1"/>
    <col min="4638" max="4638" width="9.125" style="42" customWidth="1"/>
    <col min="4639" max="4640" width="8.5" style="42" customWidth="1"/>
    <col min="4641" max="4643" width="9.5" style="42" customWidth="1"/>
    <col min="4644" max="4644" width="0.375" style="42" customWidth="1"/>
    <col min="4645" max="4645" width="9.125" style="42" customWidth="1"/>
    <col min="4646" max="4647" width="8.5" style="42" customWidth="1"/>
    <col min="4648" max="4650" width="9.5" style="42" customWidth="1"/>
    <col min="4651" max="4651" width="0.375" style="42" customWidth="1"/>
    <col min="4652" max="4652" width="9.125" style="42" customWidth="1"/>
    <col min="4653" max="4654" width="8.5" style="42" customWidth="1"/>
    <col min="4655" max="4657" width="9.5" style="42" customWidth="1"/>
    <col min="4658" max="4658" width="0.375" style="42" customWidth="1"/>
    <col min="4659" max="4659" width="9.125" style="42" customWidth="1"/>
    <col min="4660" max="4661" width="8.5" style="42" customWidth="1"/>
    <col min="4662" max="4664" width="9.5" style="42" customWidth="1"/>
    <col min="4665" max="4665" width="0.375" style="42" customWidth="1"/>
    <col min="4666" max="4666" width="9.125" style="42" customWidth="1"/>
    <col min="4667" max="4668" width="8.5" style="42" customWidth="1"/>
    <col min="4669" max="4669" width="9.5" style="42" customWidth="1"/>
    <col min="4670" max="4671" width="12.625" style="42" customWidth="1"/>
    <col min="4672" max="4673" width="9.5" style="42" customWidth="1"/>
    <col min="4674" max="4674" width="0.375" style="42" customWidth="1"/>
    <col min="4675" max="4675" width="9.125" style="42" customWidth="1"/>
    <col min="4676" max="4677" width="8.5" style="42" customWidth="1"/>
    <col min="4678" max="4678" width="9.5" style="42" customWidth="1"/>
    <col min="4679" max="4680" width="12.625" style="42" customWidth="1"/>
    <col min="4681" max="4682" width="9.5" style="42" customWidth="1"/>
    <col min="4683" max="4683" width="0.375" style="42" customWidth="1"/>
    <col min="4684" max="4684" width="9.125" style="42" customWidth="1"/>
    <col min="4685" max="4686" width="8.5" style="42" customWidth="1"/>
    <col min="4687" max="4687" width="9.5" style="42" customWidth="1"/>
    <col min="4688" max="4689" width="12.625" style="42" customWidth="1"/>
    <col min="4690" max="4691" width="9.5" style="42" customWidth="1"/>
    <col min="4692" max="4692" width="0.375" style="42" customWidth="1"/>
    <col min="4693" max="4693" width="9.125" style="42" customWidth="1"/>
    <col min="4694" max="4695" width="8.5" style="42" customWidth="1"/>
    <col min="4696" max="4696" width="9.5" style="42" customWidth="1"/>
    <col min="4697" max="4698" width="12.625" style="42" customWidth="1"/>
    <col min="4699" max="4700" width="9.5" style="42" customWidth="1"/>
    <col min="4701" max="4701" width="0.375" style="42" customWidth="1"/>
    <col min="4702" max="4702" width="12.125" style="42" bestFit="1" customWidth="1"/>
    <col min="4703" max="4703" width="10.625" style="42" bestFit="1" customWidth="1"/>
    <col min="4704" max="4704" width="10" style="42" bestFit="1" customWidth="1"/>
    <col min="4705" max="4705" width="12" style="42" customWidth="1"/>
    <col min="4706" max="4707" width="12.625" style="42" customWidth="1"/>
    <col min="4708" max="4708" width="10.375" style="42" customWidth="1"/>
    <col min="4709" max="4709" width="12.125" style="42" bestFit="1" customWidth="1"/>
    <col min="4710" max="4710" width="2.875" style="42" customWidth="1"/>
    <col min="4711" max="4864" width="9" style="42"/>
    <col min="4865" max="4865" width="35" style="42" customWidth="1"/>
    <col min="4866" max="4866" width="9.125" style="42" customWidth="1"/>
    <col min="4867" max="4868" width="8.5" style="42" customWidth="1"/>
    <col min="4869" max="4871" width="9.5" style="42" customWidth="1"/>
    <col min="4872" max="4872" width="0.375" style="42" customWidth="1"/>
    <col min="4873" max="4873" width="9.125" style="42" customWidth="1"/>
    <col min="4874" max="4875" width="8.5" style="42" customWidth="1"/>
    <col min="4876" max="4878" width="9.5" style="42" customWidth="1"/>
    <col min="4879" max="4879" width="0.375" style="42" customWidth="1"/>
    <col min="4880" max="4880" width="9.125" style="42" customWidth="1"/>
    <col min="4881" max="4882" width="8.5" style="42" customWidth="1"/>
    <col min="4883" max="4885" width="9.5" style="42" customWidth="1"/>
    <col min="4886" max="4886" width="0.375" style="42" customWidth="1"/>
    <col min="4887" max="4887" width="9.125" style="42" customWidth="1"/>
    <col min="4888" max="4889" width="8.5" style="42" customWidth="1"/>
    <col min="4890" max="4892" width="9.5" style="42" customWidth="1"/>
    <col min="4893" max="4893" width="0.375" style="42" customWidth="1"/>
    <col min="4894" max="4894" width="9.125" style="42" customWidth="1"/>
    <col min="4895" max="4896" width="8.5" style="42" customWidth="1"/>
    <col min="4897" max="4899" width="9.5" style="42" customWidth="1"/>
    <col min="4900" max="4900" width="0.375" style="42" customWidth="1"/>
    <col min="4901" max="4901" width="9.125" style="42" customWidth="1"/>
    <col min="4902" max="4903" width="8.5" style="42" customWidth="1"/>
    <col min="4904" max="4906" width="9.5" style="42" customWidth="1"/>
    <col min="4907" max="4907" width="0.375" style="42" customWidth="1"/>
    <col min="4908" max="4908" width="9.125" style="42" customWidth="1"/>
    <col min="4909" max="4910" width="8.5" style="42" customWidth="1"/>
    <col min="4911" max="4913" width="9.5" style="42" customWidth="1"/>
    <col min="4914" max="4914" width="0.375" style="42" customWidth="1"/>
    <col min="4915" max="4915" width="9.125" style="42" customWidth="1"/>
    <col min="4916" max="4917" width="8.5" style="42" customWidth="1"/>
    <col min="4918" max="4920" width="9.5" style="42" customWidth="1"/>
    <col min="4921" max="4921" width="0.375" style="42" customWidth="1"/>
    <col min="4922" max="4922" width="9.125" style="42" customWidth="1"/>
    <col min="4923" max="4924" width="8.5" style="42" customWidth="1"/>
    <col min="4925" max="4925" width="9.5" style="42" customWidth="1"/>
    <col min="4926" max="4927" width="12.625" style="42" customWidth="1"/>
    <col min="4928" max="4929" width="9.5" style="42" customWidth="1"/>
    <col min="4930" max="4930" width="0.375" style="42" customWidth="1"/>
    <col min="4931" max="4931" width="9.125" style="42" customWidth="1"/>
    <col min="4932" max="4933" width="8.5" style="42" customWidth="1"/>
    <col min="4934" max="4934" width="9.5" style="42" customWidth="1"/>
    <col min="4935" max="4936" width="12.625" style="42" customWidth="1"/>
    <col min="4937" max="4938" width="9.5" style="42" customWidth="1"/>
    <col min="4939" max="4939" width="0.375" style="42" customWidth="1"/>
    <col min="4940" max="4940" width="9.125" style="42" customWidth="1"/>
    <col min="4941" max="4942" width="8.5" style="42" customWidth="1"/>
    <col min="4943" max="4943" width="9.5" style="42" customWidth="1"/>
    <col min="4944" max="4945" width="12.625" style="42" customWidth="1"/>
    <col min="4946" max="4947" width="9.5" style="42" customWidth="1"/>
    <col min="4948" max="4948" width="0.375" style="42" customWidth="1"/>
    <col min="4949" max="4949" width="9.125" style="42" customWidth="1"/>
    <col min="4950" max="4951" width="8.5" style="42" customWidth="1"/>
    <col min="4952" max="4952" width="9.5" style="42" customWidth="1"/>
    <col min="4953" max="4954" width="12.625" style="42" customWidth="1"/>
    <col min="4955" max="4956" width="9.5" style="42" customWidth="1"/>
    <col min="4957" max="4957" width="0.375" style="42" customWidth="1"/>
    <col min="4958" max="4958" width="12.125" style="42" bestFit="1" customWidth="1"/>
    <col min="4959" max="4959" width="10.625" style="42" bestFit="1" customWidth="1"/>
    <col min="4960" max="4960" width="10" style="42" bestFit="1" customWidth="1"/>
    <col min="4961" max="4961" width="12" style="42" customWidth="1"/>
    <col min="4962" max="4963" width="12.625" style="42" customWidth="1"/>
    <col min="4964" max="4964" width="10.375" style="42" customWidth="1"/>
    <col min="4965" max="4965" width="12.125" style="42" bestFit="1" customWidth="1"/>
    <col min="4966" max="4966" width="2.875" style="42" customWidth="1"/>
    <col min="4967" max="5120" width="9" style="42"/>
    <col min="5121" max="5121" width="35" style="42" customWidth="1"/>
    <col min="5122" max="5122" width="9.125" style="42" customWidth="1"/>
    <col min="5123" max="5124" width="8.5" style="42" customWidth="1"/>
    <col min="5125" max="5127" width="9.5" style="42" customWidth="1"/>
    <col min="5128" max="5128" width="0.375" style="42" customWidth="1"/>
    <col min="5129" max="5129" width="9.125" style="42" customWidth="1"/>
    <col min="5130" max="5131" width="8.5" style="42" customWidth="1"/>
    <col min="5132" max="5134" width="9.5" style="42" customWidth="1"/>
    <col min="5135" max="5135" width="0.375" style="42" customWidth="1"/>
    <col min="5136" max="5136" width="9.125" style="42" customWidth="1"/>
    <col min="5137" max="5138" width="8.5" style="42" customWidth="1"/>
    <col min="5139" max="5141" width="9.5" style="42" customWidth="1"/>
    <col min="5142" max="5142" width="0.375" style="42" customWidth="1"/>
    <col min="5143" max="5143" width="9.125" style="42" customWidth="1"/>
    <col min="5144" max="5145" width="8.5" style="42" customWidth="1"/>
    <col min="5146" max="5148" width="9.5" style="42" customWidth="1"/>
    <col min="5149" max="5149" width="0.375" style="42" customWidth="1"/>
    <col min="5150" max="5150" width="9.125" style="42" customWidth="1"/>
    <col min="5151" max="5152" width="8.5" style="42" customWidth="1"/>
    <col min="5153" max="5155" width="9.5" style="42" customWidth="1"/>
    <col min="5156" max="5156" width="0.375" style="42" customWidth="1"/>
    <col min="5157" max="5157" width="9.125" style="42" customWidth="1"/>
    <col min="5158" max="5159" width="8.5" style="42" customWidth="1"/>
    <col min="5160" max="5162" width="9.5" style="42" customWidth="1"/>
    <col min="5163" max="5163" width="0.375" style="42" customWidth="1"/>
    <col min="5164" max="5164" width="9.125" style="42" customWidth="1"/>
    <col min="5165" max="5166" width="8.5" style="42" customWidth="1"/>
    <col min="5167" max="5169" width="9.5" style="42" customWidth="1"/>
    <col min="5170" max="5170" width="0.375" style="42" customWidth="1"/>
    <col min="5171" max="5171" width="9.125" style="42" customWidth="1"/>
    <col min="5172" max="5173" width="8.5" style="42" customWidth="1"/>
    <col min="5174" max="5176" width="9.5" style="42" customWidth="1"/>
    <col min="5177" max="5177" width="0.375" style="42" customWidth="1"/>
    <col min="5178" max="5178" width="9.125" style="42" customWidth="1"/>
    <col min="5179" max="5180" width="8.5" style="42" customWidth="1"/>
    <col min="5181" max="5181" width="9.5" style="42" customWidth="1"/>
    <col min="5182" max="5183" width="12.625" style="42" customWidth="1"/>
    <col min="5184" max="5185" width="9.5" style="42" customWidth="1"/>
    <col min="5186" max="5186" width="0.375" style="42" customWidth="1"/>
    <col min="5187" max="5187" width="9.125" style="42" customWidth="1"/>
    <col min="5188" max="5189" width="8.5" style="42" customWidth="1"/>
    <col min="5190" max="5190" width="9.5" style="42" customWidth="1"/>
    <col min="5191" max="5192" width="12.625" style="42" customWidth="1"/>
    <col min="5193" max="5194" width="9.5" style="42" customWidth="1"/>
    <col min="5195" max="5195" width="0.375" style="42" customWidth="1"/>
    <col min="5196" max="5196" width="9.125" style="42" customWidth="1"/>
    <col min="5197" max="5198" width="8.5" style="42" customWidth="1"/>
    <col min="5199" max="5199" width="9.5" style="42" customWidth="1"/>
    <col min="5200" max="5201" width="12.625" style="42" customWidth="1"/>
    <col min="5202" max="5203" width="9.5" style="42" customWidth="1"/>
    <col min="5204" max="5204" width="0.375" style="42" customWidth="1"/>
    <col min="5205" max="5205" width="9.125" style="42" customWidth="1"/>
    <col min="5206" max="5207" width="8.5" style="42" customWidth="1"/>
    <col min="5208" max="5208" width="9.5" style="42" customWidth="1"/>
    <col min="5209" max="5210" width="12.625" style="42" customWidth="1"/>
    <col min="5211" max="5212" width="9.5" style="42" customWidth="1"/>
    <col min="5213" max="5213" width="0.375" style="42" customWidth="1"/>
    <col min="5214" max="5214" width="12.125" style="42" bestFit="1" customWidth="1"/>
    <col min="5215" max="5215" width="10.625" style="42" bestFit="1" customWidth="1"/>
    <col min="5216" max="5216" width="10" style="42" bestFit="1" customWidth="1"/>
    <col min="5217" max="5217" width="12" style="42" customWidth="1"/>
    <col min="5218" max="5219" width="12.625" style="42" customWidth="1"/>
    <col min="5220" max="5220" width="10.375" style="42" customWidth="1"/>
    <col min="5221" max="5221" width="12.125" style="42" bestFit="1" customWidth="1"/>
    <col min="5222" max="5222" width="2.875" style="42" customWidth="1"/>
    <col min="5223" max="5376" width="9" style="42"/>
    <col min="5377" max="5377" width="35" style="42" customWidth="1"/>
    <col min="5378" max="5378" width="9.125" style="42" customWidth="1"/>
    <col min="5379" max="5380" width="8.5" style="42" customWidth="1"/>
    <col min="5381" max="5383" width="9.5" style="42" customWidth="1"/>
    <col min="5384" max="5384" width="0.375" style="42" customWidth="1"/>
    <col min="5385" max="5385" width="9.125" style="42" customWidth="1"/>
    <col min="5386" max="5387" width="8.5" style="42" customWidth="1"/>
    <col min="5388" max="5390" width="9.5" style="42" customWidth="1"/>
    <col min="5391" max="5391" width="0.375" style="42" customWidth="1"/>
    <col min="5392" max="5392" width="9.125" style="42" customWidth="1"/>
    <col min="5393" max="5394" width="8.5" style="42" customWidth="1"/>
    <col min="5395" max="5397" width="9.5" style="42" customWidth="1"/>
    <col min="5398" max="5398" width="0.375" style="42" customWidth="1"/>
    <col min="5399" max="5399" width="9.125" style="42" customWidth="1"/>
    <col min="5400" max="5401" width="8.5" style="42" customWidth="1"/>
    <col min="5402" max="5404" width="9.5" style="42" customWidth="1"/>
    <col min="5405" max="5405" width="0.375" style="42" customWidth="1"/>
    <col min="5406" max="5406" width="9.125" style="42" customWidth="1"/>
    <col min="5407" max="5408" width="8.5" style="42" customWidth="1"/>
    <col min="5409" max="5411" width="9.5" style="42" customWidth="1"/>
    <col min="5412" max="5412" width="0.375" style="42" customWidth="1"/>
    <col min="5413" max="5413" width="9.125" style="42" customWidth="1"/>
    <col min="5414" max="5415" width="8.5" style="42" customWidth="1"/>
    <col min="5416" max="5418" width="9.5" style="42" customWidth="1"/>
    <col min="5419" max="5419" width="0.375" style="42" customWidth="1"/>
    <col min="5420" max="5420" width="9.125" style="42" customWidth="1"/>
    <col min="5421" max="5422" width="8.5" style="42" customWidth="1"/>
    <col min="5423" max="5425" width="9.5" style="42" customWidth="1"/>
    <col min="5426" max="5426" width="0.375" style="42" customWidth="1"/>
    <col min="5427" max="5427" width="9.125" style="42" customWidth="1"/>
    <col min="5428" max="5429" width="8.5" style="42" customWidth="1"/>
    <col min="5430" max="5432" width="9.5" style="42" customWidth="1"/>
    <col min="5433" max="5433" width="0.375" style="42" customWidth="1"/>
    <col min="5434" max="5434" width="9.125" style="42" customWidth="1"/>
    <col min="5435" max="5436" width="8.5" style="42" customWidth="1"/>
    <col min="5437" max="5437" width="9.5" style="42" customWidth="1"/>
    <col min="5438" max="5439" width="12.625" style="42" customWidth="1"/>
    <col min="5440" max="5441" width="9.5" style="42" customWidth="1"/>
    <col min="5442" max="5442" width="0.375" style="42" customWidth="1"/>
    <col min="5443" max="5443" width="9.125" style="42" customWidth="1"/>
    <col min="5444" max="5445" width="8.5" style="42" customWidth="1"/>
    <col min="5446" max="5446" width="9.5" style="42" customWidth="1"/>
    <col min="5447" max="5448" width="12.625" style="42" customWidth="1"/>
    <col min="5449" max="5450" width="9.5" style="42" customWidth="1"/>
    <col min="5451" max="5451" width="0.375" style="42" customWidth="1"/>
    <col min="5452" max="5452" width="9.125" style="42" customWidth="1"/>
    <col min="5453" max="5454" width="8.5" style="42" customWidth="1"/>
    <col min="5455" max="5455" width="9.5" style="42" customWidth="1"/>
    <col min="5456" max="5457" width="12.625" style="42" customWidth="1"/>
    <col min="5458" max="5459" width="9.5" style="42" customWidth="1"/>
    <col min="5460" max="5460" width="0.375" style="42" customWidth="1"/>
    <col min="5461" max="5461" width="9.125" style="42" customWidth="1"/>
    <col min="5462" max="5463" width="8.5" style="42" customWidth="1"/>
    <col min="5464" max="5464" width="9.5" style="42" customWidth="1"/>
    <col min="5465" max="5466" width="12.625" style="42" customWidth="1"/>
    <col min="5467" max="5468" width="9.5" style="42" customWidth="1"/>
    <col min="5469" max="5469" width="0.375" style="42" customWidth="1"/>
    <col min="5470" max="5470" width="12.125" style="42" bestFit="1" customWidth="1"/>
    <col min="5471" max="5471" width="10.625" style="42" bestFit="1" customWidth="1"/>
    <col min="5472" max="5472" width="10" style="42" bestFit="1" customWidth="1"/>
    <col min="5473" max="5473" width="12" style="42" customWidth="1"/>
    <col min="5474" max="5475" width="12.625" style="42" customWidth="1"/>
    <col min="5476" max="5476" width="10.375" style="42" customWidth="1"/>
    <col min="5477" max="5477" width="12.125" style="42" bestFit="1" customWidth="1"/>
    <col min="5478" max="5478" width="2.875" style="42" customWidth="1"/>
    <col min="5479" max="5632" width="9" style="42"/>
    <col min="5633" max="5633" width="35" style="42" customWidth="1"/>
    <col min="5634" max="5634" width="9.125" style="42" customWidth="1"/>
    <col min="5635" max="5636" width="8.5" style="42" customWidth="1"/>
    <col min="5637" max="5639" width="9.5" style="42" customWidth="1"/>
    <col min="5640" max="5640" width="0.375" style="42" customWidth="1"/>
    <col min="5641" max="5641" width="9.125" style="42" customWidth="1"/>
    <col min="5642" max="5643" width="8.5" style="42" customWidth="1"/>
    <col min="5644" max="5646" width="9.5" style="42" customWidth="1"/>
    <col min="5647" max="5647" width="0.375" style="42" customWidth="1"/>
    <col min="5648" max="5648" width="9.125" style="42" customWidth="1"/>
    <col min="5649" max="5650" width="8.5" style="42" customWidth="1"/>
    <col min="5651" max="5653" width="9.5" style="42" customWidth="1"/>
    <col min="5654" max="5654" width="0.375" style="42" customWidth="1"/>
    <col min="5655" max="5655" width="9.125" style="42" customWidth="1"/>
    <col min="5656" max="5657" width="8.5" style="42" customWidth="1"/>
    <col min="5658" max="5660" width="9.5" style="42" customWidth="1"/>
    <col min="5661" max="5661" width="0.375" style="42" customWidth="1"/>
    <col min="5662" max="5662" width="9.125" style="42" customWidth="1"/>
    <col min="5663" max="5664" width="8.5" style="42" customWidth="1"/>
    <col min="5665" max="5667" width="9.5" style="42" customWidth="1"/>
    <col min="5668" max="5668" width="0.375" style="42" customWidth="1"/>
    <col min="5669" max="5669" width="9.125" style="42" customWidth="1"/>
    <col min="5670" max="5671" width="8.5" style="42" customWidth="1"/>
    <col min="5672" max="5674" width="9.5" style="42" customWidth="1"/>
    <col min="5675" max="5675" width="0.375" style="42" customWidth="1"/>
    <col min="5676" max="5676" width="9.125" style="42" customWidth="1"/>
    <col min="5677" max="5678" width="8.5" style="42" customWidth="1"/>
    <col min="5679" max="5681" width="9.5" style="42" customWidth="1"/>
    <col min="5682" max="5682" width="0.375" style="42" customWidth="1"/>
    <col min="5683" max="5683" width="9.125" style="42" customWidth="1"/>
    <col min="5684" max="5685" width="8.5" style="42" customWidth="1"/>
    <col min="5686" max="5688" width="9.5" style="42" customWidth="1"/>
    <col min="5689" max="5689" width="0.375" style="42" customWidth="1"/>
    <col min="5690" max="5690" width="9.125" style="42" customWidth="1"/>
    <col min="5691" max="5692" width="8.5" style="42" customWidth="1"/>
    <col min="5693" max="5693" width="9.5" style="42" customWidth="1"/>
    <col min="5694" max="5695" width="12.625" style="42" customWidth="1"/>
    <col min="5696" max="5697" width="9.5" style="42" customWidth="1"/>
    <col min="5698" max="5698" width="0.375" style="42" customWidth="1"/>
    <col min="5699" max="5699" width="9.125" style="42" customWidth="1"/>
    <col min="5700" max="5701" width="8.5" style="42" customWidth="1"/>
    <col min="5702" max="5702" width="9.5" style="42" customWidth="1"/>
    <col min="5703" max="5704" width="12.625" style="42" customWidth="1"/>
    <col min="5705" max="5706" width="9.5" style="42" customWidth="1"/>
    <col min="5707" max="5707" width="0.375" style="42" customWidth="1"/>
    <col min="5708" max="5708" width="9.125" style="42" customWidth="1"/>
    <col min="5709" max="5710" width="8.5" style="42" customWidth="1"/>
    <col min="5711" max="5711" width="9.5" style="42" customWidth="1"/>
    <col min="5712" max="5713" width="12.625" style="42" customWidth="1"/>
    <col min="5714" max="5715" width="9.5" style="42" customWidth="1"/>
    <col min="5716" max="5716" width="0.375" style="42" customWidth="1"/>
    <col min="5717" max="5717" width="9.125" style="42" customWidth="1"/>
    <col min="5718" max="5719" width="8.5" style="42" customWidth="1"/>
    <col min="5720" max="5720" width="9.5" style="42" customWidth="1"/>
    <col min="5721" max="5722" width="12.625" style="42" customWidth="1"/>
    <col min="5723" max="5724" width="9.5" style="42" customWidth="1"/>
    <col min="5725" max="5725" width="0.375" style="42" customWidth="1"/>
    <col min="5726" max="5726" width="12.125" style="42" bestFit="1" customWidth="1"/>
    <col min="5727" max="5727" width="10.625" style="42" bestFit="1" customWidth="1"/>
    <col min="5728" max="5728" width="10" style="42" bestFit="1" customWidth="1"/>
    <col min="5729" max="5729" width="12" style="42" customWidth="1"/>
    <col min="5730" max="5731" width="12.625" style="42" customWidth="1"/>
    <col min="5732" max="5732" width="10.375" style="42" customWidth="1"/>
    <col min="5733" max="5733" width="12.125" style="42" bestFit="1" customWidth="1"/>
    <col min="5734" max="5734" width="2.875" style="42" customWidth="1"/>
    <col min="5735" max="5888" width="9" style="42"/>
    <col min="5889" max="5889" width="35" style="42" customWidth="1"/>
    <col min="5890" max="5890" width="9.125" style="42" customWidth="1"/>
    <col min="5891" max="5892" width="8.5" style="42" customWidth="1"/>
    <col min="5893" max="5895" width="9.5" style="42" customWidth="1"/>
    <col min="5896" max="5896" width="0.375" style="42" customWidth="1"/>
    <col min="5897" max="5897" width="9.125" style="42" customWidth="1"/>
    <col min="5898" max="5899" width="8.5" style="42" customWidth="1"/>
    <col min="5900" max="5902" width="9.5" style="42" customWidth="1"/>
    <col min="5903" max="5903" width="0.375" style="42" customWidth="1"/>
    <col min="5904" max="5904" width="9.125" style="42" customWidth="1"/>
    <col min="5905" max="5906" width="8.5" style="42" customWidth="1"/>
    <col min="5907" max="5909" width="9.5" style="42" customWidth="1"/>
    <col min="5910" max="5910" width="0.375" style="42" customWidth="1"/>
    <col min="5911" max="5911" width="9.125" style="42" customWidth="1"/>
    <col min="5912" max="5913" width="8.5" style="42" customWidth="1"/>
    <col min="5914" max="5916" width="9.5" style="42" customWidth="1"/>
    <col min="5917" max="5917" width="0.375" style="42" customWidth="1"/>
    <col min="5918" max="5918" width="9.125" style="42" customWidth="1"/>
    <col min="5919" max="5920" width="8.5" style="42" customWidth="1"/>
    <col min="5921" max="5923" width="9.5" style="42" customWidth="1"/>
    <col min="5924" max="5924" width="0.375" style="42" customWidth="1"/>
    <col min="5925" max="5925" width="9.125" style="42" customWidth="1"/>
    <col min="5926" max="5927" width="8.5" style="42" customWidth="1"/>
    <col min="5928" max="5930" width="9.5" style="42" customWidth="1"/>
    <col min="5931" max="5931" width="0.375" style="42" customWidth="1"/>
    <col min="5932" max="5932" width="9.125" style="42" customWidth="1"/>
    <col min="5933" max="5934" width="8.5" style="42" customWidth="1"/>
    <col min="5935" max="5937" width="9.5" style="42" customWidth="1"/>
    <col min="5938" max="5938" width="0.375" style="42" customWidth="1"/>
    <col min="5939" max="5939" width="9.125" style="42" customWidth="1"/>
    <col min="5940" max="5941" width="8.5" style="42" customWidth="1"/>
    <col min="5942" max="5944" width="9.5" style="42" customWidth="1"/>
    <col min="5945" max="5945" width="0.375" style="42" customWidth="1"/>
    <col min="5946" max="5946" width="9.125" style="42" customWidth="1"/>
    <col min="5947" max="5948" width="8.5" style="42" customWidth="1"/>
    <col min="5949" max="5949" width="9.5" style="42" customWidth="1"/>
    <col min="5950" max="5951" width="12.625" style="42" customWidth="1"/>
    <col min="5952" max="5953" width="9.5" style="42" customWidth="1"/>
    <col min="5954" max="5954" width="0.375" style="42" customWidth="1"/>
    <col min="5955" max="5955" width="9.125" style="42" customWidth="1"/>
    <col min="5956" max="5957" width="8.5" style="42" customWidth="1"/>
    <col min="5958" max="5958" width="9.5" style="42" customWidth="1"/>
    <col min="5959" max="5960" width="12.625" style="42" customWidth="1"/>
    <col min="5961" max="5962" width="9.5" style="42" customWidth="1"/>
    <col min="5963" max="5963" width="0.375" style="42" customWidth="1"/>
    <col min="5964" max="5964" width="9.125" style="42" customWidth="1"/>
    <col min="5965" max="5966" width="8.5" style="42" customWidth="1"/>
    <col min="5967" max="5967" width="9.5" style="42" customWidth="1"/>
    <col min="5968" max="5969" width="12.625" style="42" customWidth="1"/>
    <col min="5970" max="5971" width="9.5" style="42" customWidth="1"/>
    <col min="5972" max="5972" width="0.375" style="42" customWidth="1"/>
    <col min="5973" max="5973" width="9.125" style="42" customWidth="1"/>
    <col min="5974" max="5975" width="8.5" style="42" customWidth="1"/>
    <col min="5976" max="5976" width="9.5" style="42" customWidth="1"/>
    <col min="5977" max="5978" width="12.625" style="42" customWidth="1"/>
    <col min="5979" max="5980" width="9.5" style="42" customWidth="1"/>
    <col min="5981" max="5981" width="0.375" style="42" customWidth="1"/>
    <col min="5982" max="5982" width="12.125" style="42" bestFit="1" customWidth="1"/>
    <col min="5983" max="5983" width="10.625" style="42" bestFit="1" customWidth="1"/>
    <col min="5984" max="5984" width="10" style="42" bestFit="1" customWidth="1"/>
    <col min="5985" max="5985" width="12" style="42" customWidth="1"/>
    <col min="5986" max="5987" width="12.625" style="42" customWidth="1"/>
    <col min="5988" max="5988" width="10.375" style="42" customWidth="1"/>
    <col min="5989" max="5989" width="12.125" style="42" bestFit="1" customWidth="1"/>
    <col min="5990" max="5990" width="2.875" style="42" customWidth="1"/>
    <col min="5991" max="6144" width="9" style="42"/>
    <col min="6145" max="6145" width="35" style="42" customWidth="1"/>
    <col min="6146" max="6146" width="9.125" style="42" customWidth="1"/>
    <col min="6147" max="6148" width="8.5" style="42" customWidth="1"/>
    <col min="6149" max="6151" width="9.5" style="42" customWidth="1"/>
    <col min="6152" max="6152" width="0.375" style="42" customWidth="1"/>
    <col min="6153" max="6153" width="9.125" style="42" customWidth="1"/>
    <col min="6154" max="6155" width="8.5" style="42" customWidth="1"/>
    <col min="6156" max="6158" width="9.5" style="42" customWidth="1"/>
    <col min="6159" max="6159" width="0.375" style="42" customWidth="1"/>
    <col min="6160" max="6160" width="9.125" style="42" customWidth="1"/>
    <col min="6161" max="6162" width="8.5" style="42" customWidth="1"/>
    <col min="6163" max="6165" width="9.5" style="42" customWidth="1"/>
    <col min="6166" max="6166" width="0.375" style="42" customWidth="1"/>
    <col min="6167" max="6167" width="9.125" style="42" customWidth="1"/>
    <col min="6168" max="6169" width="8.5" style="42" customWidth="1"/>
    <col min="6170" max="6172" width="9.5" style="42" customWidth="1"/>
    <col min="6173" max="6173" width="0.375" style="42" customWidth="1"/>
    <col min="6174" max="6174" width="9.125" style="42" customWidth="1"/>
    <col min="6175" max="6176" width="8.5" style="42" customWidth="1"/>
    <col min="6177" max="6179" width="9.5" style="42" customWidth="1"/>
    <col min="6180" max="6180" width="0.375" style="42" customWidth="1"/>
    <col min="6181" max="6181" width="9.125" style="42" customWidth="1"/>
    <col min="6182" max="6183" width="8.5" style="42" customWidth="1"/>
    <col min="6184" max="6186" width="9.5" style="42" customWidth="1"/>
    <col min="6187" max="6187" width="0.375" style="42" customWidth="1"/>
    <col min="6188" max="6188" width="9.125" style="42" customWidth="1"/>
    <col min="6189" max="6190" width="8.5" style="42" customWidth="1"/>
    <col min="6191" max="6193" width="9.5" style="42" customWidth="1"/>
    <col min="6194" max="6194" width="0.375" style="42" customWidth="1"/>
    <col min="6195" max="6195" width="9.125" style="42" customWidth="1"/>
    <col min="6196" max="6197" width="8.5" style="42" customWidth="1"/>
    <col min="6198" max="6200" width="9.5" style="42" customWidth="1"/>
    <col min="6201" max="6201" width="0.375" style="42" customWidth="1"/>
    <col min="6202" max="6202" width="9.125" style="42" customWidth="1"/>
    <col min="6203" max="6204" width="8.5" style="42" customWidth="1"/>
    <col min="6205" max="6205" width="9.5" style="42" customWidth="1"/>
    <col min="6206" max="6207" width="12.625" style="42" customWidth="1"/>
    <col min="6208" max="6209" width="9.5" style="42" customWidth="1"/>
    <col min="6210" max="6210" width="0.375" style="42" customWidth="1"/>
    <col min="6211" max="6211" width="9.125" style="42" customWidth="1"/>
    <col min="6212" max="6213" width="8.5" style="42" customWidth="1"/>
    <col min="6214" max="6214" width="9.5" style="42" customWidth="1"/>
    <col min="6215" max="6216" width="12.625" style="42" customWidth="1"/>
    <col min="6217" max="6218" width="9.5" style="42" customWidth="1"/>
    <col min="6219" max="6219" width="0.375" style="42" customWidth="1"/>
    <col min="6220" max="6220" width="9.125" style="42" customWidth="1"/>
    <col min="6221" max="6222" width="8.5" style="42" customWidth="1"/>
    <col min="6223" max="6223" width="9.5" style="42" customWidth="1"/>
    <col min="6224" max="6225" width="12.625" style="42" customWidth="1"/>
    <col min="6226" max="6227" width="9.5" style="42" customWidth="1"/>
    <col min="6228" max="6228" width="0.375" style="42" customWidth="1"/>
    <col min="6229" max="6229" width="9.125" style="42" customWidth="1"/>
    <col min="6230" max="6231" width="8.5" style="42" customWidth="1"/>
    <col min="6232" max="6232" width="9.5" style="42" customWidth="1"/>
    <col min="6233" max="6234" width="12.625" style="42" customWidth="1"/>
    <col min="6235" max="6236" width="9.5" style="42" customWidth="1"/>
    <col min="6237" max="6237" width="0.375" style="42" customWidth="1"/>
    <col min="6238" max="6238" width="12.125" style="42" bestFit="1" customWidth="1"/>
    <col min="6239" max="6239" width="10.625" style="42" bestFit="1" customWidth="1"/>
    <col min="6240" max="6240" width="10" style="42" bestFit="1" customWidth="1"/>
    <col min="6241" max="6241" width="12" style="42" customWidth="1"/>
    <col min="6242" max="6243" width="12.625" style="42" customWidth="1"/>
    <col min="6244" max="6244" width="10.375" style="42" customWidth="1"/>
    <col min="6245" max="6245" width="12.125" style="42" bestFit="1" customWidth="1"/>
    <col min="6246" max="6246" width="2.875" style="42" customWidth="1"/>
    <col min="6247" max="6400" width="9" style="42"/>
    <col min="6401" max="6401" width="35" style="42" customWidth="1"/>
    <col min="6402" max="6402" width="9.125" style="42" customWidth="1"/>
    <col min="6403" max="6404" width="8.5" style="42" customWidth="1"/>
    <col min="6405" max="6407" width="9.5" style="42" customWidth="1"/>
    <col min="6408" max="6408" width="0.375" style="42" customWidth="1"/>
    <col min="6409" max="6409" width="9.125" style="42" customWidth="1"/>
    <col min="6410" max="6411" width="8.5" style="42" customWidth="1"/>
    <col min="6412" max="6414" width="9.5" style="42" customWidth="1"/>
    <col min="6415" max="6415" width="0.375" style="42" customWidth="1"/>
    <col min="6416" max="6416" width="9.125" style="42" customWidth="1"/>
    <col min="6417" max="6418" width="8.5" style="42" customWidth="1"/>
    <col min="6419" max="6421" width="9.5" style="42" customWidth="1"/>
    <col min="6422" max="6422" width="0.375" style="42" customWidth="1"/>
    <col min="6423" max="6423" width="9.125" style="42" customWidth="1"/>
    <col min="6424" max="6425" width="8.5" style="42" customWidth="1"/>
    <col min="6426" max="6428" width="9.5" style="42" customWidth="1"/>
    <col min="6429" max="6429" width="0.375" style="42" customWidth="1"/>
    <col min="6430" max="6430" width="9.125" style="42" customWidth="1"/>
    <col min="6431" max="6432" width="8.5" style="42" customWidth="1"/>
    <col min="6433" max="6435" width="9.5" style="42" customWidth="1"/>
    <col min="6436" max="6436" width="0.375" style="42" customWidth="1"/>
    <col min="6437" max="6437" width="9.125" style="42" customWidth="1"/>
    <col min="6438" max="6439" width="8.5" style="42" customWidth="1"/>
    <col min="6440" max="6442" width="9.5" style="42" customWidth="1"/>
    <col min="6443" max="6443" width="0.375" style="42" customWidth="1"/>
    <col min="6444" max="6444" width="9.125" style="42" customWidth="1"/>
    <col min="6445" max="6446" width="8.5" style="42" customWidth="1"/>
    <col min="6447" max="6449" width="9.5" style="42" customWidth="1"/>
    <col min="6450" max="6450" width="0.375" style="42" customWidth="1"/>
    <col min="6451" max="6451" width="9.125" style="42" customWidth="1"/>
    <col min="6452" max="6453" width="8.5" style="42" customWidth="1"/>
    <col min="6454" max="6456" width="9.5" style="42" customWidth="1"/>
    <col min="6457" max="6457" width="0.375" style="42" customWidth="1"/>
    <col min="6458" max="6458" width="9.125" style="42" customWidth="1"/>
    <col min="6459" max="6460" width="8.5" style="42" customWidth="1"/>
    <col min="6461" max="6461" width="9.5" style="42" customWidth="1"/>
    <col min="6462" max="6463" width="12.625" style="42" customWidth="1"/>
    <col min="6464" max="6465" width="9.5" style="42" customWidth="1"/>
    <col min="6466" max="6466" width="0.375" style="42" customWidth="1"/>
    <col min="6467" max="6467" width="9.125" style="42" customWidth="1"/>
    <col min="6468" max="6469" width="8.5" style="42" customWidth="1"/>
    <col min="6470" max="6470" width="9.5" style="42" customWidth="1"/>
    <col min="6471" max="6472" width="12.625" style="42" customWidth="1"/>
    <col min="6473" max="6474" width="9.5" style="42" customWidth="1"/>
    <col min="6475" max="6475" width="0.375" style="42" customWidth="1"/>
    <col min="6476" max="6476" width="9.125" style="42" customWidth="1"/>
    <col min="6477" max="6478" width="8.5" style="42" customWidth="1"/>
    <col min="6479" max="6479" width="9.5" style="42" customWidth="1"/>
    <col min="6480" max="6481" width="12.625" style="42" customWidth="1"/>
    <col min="6482" max="6483" width="9.5" style="42" customWidth="1"/>
    <col min="6484" max="6484" width="0.375" style="42" customWidth="1"/>
    <col min="6485" max="6485" width="9.125" style="42" customWidth="1"/>
    <col min="6486" max="6487" width="8.5" style="42" customWidth="1"/>
    <col min="6488" max="6488" width="9.5" style="42" customWidth="1"/>
    <col min="6489" max="6490" width="12.625" style="42" customWidth="1"/>
    <col min="6491" max="6492" width="9.5" style="42" customWidth="1"/>
    <col min="6493" max="6493" width="0.375" style="42" customWidth="1"/>
    <col min="6494" max="6494" width="12.125" style="42" bestFit="1" customWidth="1"/>
    <col min="6495" max="6495" width="10.625" style="42" bestFit="1" customWidth="1"/>
    <col min="6496" max="6496" width="10" style="42" bestFit="1" customWidth="1"/>
    <col min="6497" max="6497" width="12" style="42" customWidth="1"/>
    <col min="6498" max="6499" width="12.625" style="42" customWidth="1"/>
    <col min="6500" max="6500" width="10.375" style="42" customWidth="1"/>
    <col min="6501" max="6501" width="12.125" style="42" bestFit="1" customWidth="1"/>
    <col min="6502" max="6502" width="2.875" style="42" customWidth="1"/>
    <col min="6503" max="6656" width="9" style="42"/>
    <col min="6657" max="6657" width="35" style="42" customWidth="1"/>
    <col min="6658" max="6658" width="9.125" style="42" customWidth="1"/>
    <col min="6659" max="6660" width="8.5" style="42" customWidth="1"/>
    <col min="6661" max="6663" width="9.5" style="42" customWidth="1"/>
    <col min="6664" max="6664" width="0.375" style="42" customWidth="1"/>
    <col min="6665" max="6665" width="9.125" style="42" customWidth="1"/>
    <col min="6666" max="6667" width="8.5" style="42" customWidth="1"/>
    <col min="6668" max="6670" width="9.5" style="42" customWidth="1"/>
    <col min="6671" max="6671" width="0.375" style="42" customWidth="1"/>
    <col min="6672" max="6672" width="9.125" style="42" customWidth="1"/>
    <col min="6673" max="6674" width="8.5" style="42" customWidth="1"/>
    <col min="6675" max="6677" width="9.5" style="42" customWidth="1"/>
    <col min="6678" max="6678" width="0.375" style="42" customWidth="1"/>
    <col min="6679" max="6679" width="9.125" style="42" customWidth="1"/>
    <col min="6680" max="6681" width="8.5" style="42" customWidth="1"/>
    <col min="6682" max="6684" width="9.5" style="42" customWidth="1"/>
    <col min="6685" max="6685" width="0.375" style="42" customWidth="1"/>
    <col min="6686" max="6686" width="9.125" style="42" customWidth="1"/>
    <col min="6687" max="6688" width="8.5" style="42" customWidth="1"/>
    <col min="6689" max="6691" width="9.5" style="42" customWidth="1"/>
    <col min="6692" max="6692" width="0.375" style="42" customWidth="1"/>
    <col min="6693" max="6693" width="9.125" style="42" customWidth="1"/>
    <col min="6694" max="6695" width="8.5" style="42" customWidth="1"/>
    <col min="6696" max="6698" width="9.5" style="42" customWidth="1"/>
    <col min="6699" max="6699" width="0.375" style="42" customWidth="1"/>
    <col min="6700" max="6700" width="9.125" style="42" customWidth="1"/>
    <col min="6701" max="6702" width="8.5" style="42" customWidth="1"/>
    <col min="6703" max="6705" width="9.5" style="42" customWidth="1"/>
    <col min="6706" max="6706" width="0.375" style="42" customWidth="1"/>
    <col min="6707" max="6707" width="9.125" style="42" customWidth="1"/>
    <col min="6708" max="6709" width="8.5" style="42" customWidth="1"/>
    <col min="6710" max="6712" width="9.5" style="42" customWidth="1"/>
    <col min="6713" max="6713" width="0.375" style="42" customWidth="1"/>
    <col min="6714" max="6714" width="9.125" style="42" customWidth="1"/>
    <col min="6715" max="6716" width="8.5" style="42" customWidth="1"/>
    <col min="6717" max="6717" width="9.5" style="42" customWidth="1"/>
    <col min="6718" max="6719" width="12.625" style="42" customWidth="1"/>
    <col min="6720" max="6721" width="9.5" style="42" customWidth="1"/>
    <col min="6722" max="6722" width="0.375" style="42" customWidth="1"/>
    <col min="6723" max="6723" width="9.125" style="42" customWidth="1"/>
    <col min="6724" max="6725" width="8.5" style="42" customWidth="1"/>
    <col min="6726" max="6726" width="9.5" style="42" customWidth="1"/>
    <col min="6727" max="6728" width="12.625" style="42" customWidth="1"/>
    <col min="6729" max="6730" width="9.5" style="42" customWidth="1"/>
    <col min="6731" max="6731" width="0.375" style="42" customWidth="1"/>
    <col min="6732" max="6732" width="9.125" style="42" customWidth="1"/>
    <col min="6733" max="6734" width="8.5" style="42" customWidth="1"/>
    <col min="6735" max="6735" width="9.5" style="42" customWidth="1"/>
    <col min="6736" max="6737" width="12.625" style="42" customWidth="1"/>
    <col min="6738" max="6739" width="9.5" style="42" customWidth="1"/>
    <col min="6740" max="6740" width="0.375" style="42" customWidth="1"/>
    <col min="6741" max="6741" width="9.125" style="42" customWidth="1"/>
    <col min="6742" max="6743" width="8.5" style="42" customWidth="1"/>
    <col min="6744" max="6744" width="9.5" style="42" customWidth="1"/>
    <col min="6745" max="6746" width="12.625" style="42" customWidth="1"/>
    <col min="6747" max="6748" width="9.5" style="42" customWidth="1"/>
    <col min="6749" max="6749" width="0.375" style="42" customWidth="1"/>
    <col min="6750" max="6750" width="12.125" style="42" bestFit="1" customWidth="1"/>
    <col min="6751" max="6751" width="10.625" style="42" bestFit="1" customWidth="1"/>
    <col min="6752" max="6752" width="10" style="42" bestFit="1" customWidth="1"/>
    <col min="6753" max="6753" width="12" style="42" customWidth="1"/>
    <col min="6754" max="6755" width="12.625" style="42" customWidth="1"/>
    <col min="6756" max="6756" width="10.375" style="42" customWidth="1"/>
    <col min="6757" max="6757" width="12.125" style="42" bestFit="1" customWidth="1"/>
    <col min="6758" max="6758" width="2.875" style="42" customWidth="1"/>
    <col min="6759" max="6912" width="9" style="42"/>
    <col min="6913" max="6913" width="35" style="42" customWidth="1"/>
    <col min="6914" max="6914" width="9.125" style="42" customWidth="1"/>
    <col min="6915" max="6916" width="8.5" style="42" customWidth="1"/>
    <col min="6917" max="6919" width="9.5" style="42" customWidth="1"/>
    <col min="6920" max="6920" width="0.375" style="42" customWidth="1"/>
    <col min="6921" max="6921" width="9.125" style="42" customWidth="1"/>
    <col min="6922" max="6923" width="8.5" style="42" customWidth="1"/>
    <col min="6924" max="6926" width="9.5" style="42" customWidth="1"/>
    <col min="6927" max="6927" width="0.375" style="42" customWidth="1"/>
    <col min="6928" max="6928" width="9.125" style="42" customWidth="1"/>
    <col min="6929" max="6930" width="8.5" style="42" customWidth="1"/>
    <col min="6931" max="6933" width="9.5" style="42" customWidth="1"/>
    <col min="6934" max="6934" width="0.375" style="42" customWidth="1"/>
    <col min="6935" max="6935" width="9.125" style="42" customWidth="1"/>
    <col min="6936" max="6937" width="8.5" style="42" customWidth="1"/>
    <col min="6938" max="6940" width="9.5" style="42" customWidth="1"/>
    <col min="6941" max="6941" width="0.375" style="42" customWidth="1"/>
    <col min="6942" max="6942" width="9.125" style="42" customWidth="1"/>
    <col min="6943" max="6944" width="8.5" style="42" customWidth="1"/>
    <col min="6945" max="6947" width="9.5" style="42" customWidth="1"/>
    <col min="6948" max="6948" width="0.375" style="42" customWidth="1"/>
    <col min="6949" max="6949" width="9.125" style="42" customWidth="1"/>
    <col min="6950" max="6951" width="8.5" style="42" customWidth="1"/>
    <col min="6952" max="6954" width="9.5" style="42" customWidth="1"/>
    <col min="6955" max="6955" width="0.375" style="42" customWidth="1"/>
    <col min="6956" max="6956" width="9.125" style="42" customWidth="1"/>
    <col min="6957" max="6958" width="8.5" style="42" customWidth="1"/>
    <col min="6959" max="6961" width="9.5" style="42" customWidth="1"/>
    <col min="6962" max="6962" width="0.375" style="42" customWidth="1"/>
    <col min="6963" max="6963" width="9.125" style="42" customWidth="1"/>
    <col min="6964" max="6965" width="8.5" style="42" customWidth="1"/>
    <col min="6966" max="6968" width="9.5" style="42" customWidth="1"/>
    <col min="6969" max="6969" width="0.375" style="42" customWidth="1"/>
    <col min="6970" max="6970" width="9.125" style="42" customWidth="1"/>
    <col min="6971" max="6972" width="8.5" style="42" customWidth="1"/>
    <col min="6973" max="6973" width="9.5" style="42" customWidth="1"/>
    <col min="6974" max="6975" width="12.625" style="42" customWidth="1"/>
    <col min="6976" max="6977" width="9.5" style="42" customWidth="1"/>
    <col min="6978" max="6978" width="0.375" style="42" customWidth="1"/>
    <col min="6979" max="6979" width="9.125" style="42" customWidth="1"/>
    <col min="6980" max="6981" width="8.5" style="42" customWidth="1"/>
    <col min="6982" max="6982" width="9.5" style="42" customWidth="1"/>
    <col min="6983" max="6984" width="12.625" style="42" customWidth="1"/>
    <col min="6985" max="6986" width="9.5" style="42" customWidth="1"/>
    <col min="6987" max="6987" width="0.375" style="42" customWidth="1"/>
    <col min="6988" max="6988" width="9.125" style="42" customWidth="1"/>
    <col min="6989" max="6990" width="8.5" style="42" customWidth="1"/>
    <col min="6991" max="6991" width="9.5" style="42" customWidth="1"/>
    <col min="6992" max="6993" width="12.625" style="42" customWidth="1"/>
    <col min="6994" max="6995" width="9.5" style="42" customWidth="1"/>
    <col min="6996" max="6996" width="0.375" style="42" customWidth="1"/>
    <col min="6997" max="6997" width="9.125" style="42" customWidth="1"/>
    <col min="6998" max="6999" width="8.5" style="42" customWidth="1"/>
    <col min="7000" max="7000" width="9.5" style="42" customWidth="1"/>
    <col min="7001" max="7002" width="12.625" style="42" customWidth="1"/>
    <col min="7003" max="7004" width="9.5" style="42" customWidth="1"/>
    <col min="7005" max="7005" width="0.375" style="42" customWidth="1"/>
    <col min="7006" max="7006" width="12.125" style="42" bestFit="1" customWidth="1"/>
    <col min="7007" max="7007" width="10.625" style="42" bestFit="1" customWidth="1"/>
    <col min="7008" max="7008" width="10" style="42" bestFit="1" customWidth="1"/>
    <col min="7009" max="7009" width="12" style="42" customWidth="1"/>
    <col min="7010" max="7011" width="12.625" style="42" customWidth="1"/>
    <col min="7012" max="7012" width="10.375" style="42" customWidth="1"/>
    <col min="7013" max="7013" width="12.125" style="42" bestFit="1" customWidth="1"/>
    <col min="7014" max="7014" width="2.875" style="42" customWidth="1"/>
    <col min="7015" max="7168" width="9" style="42"/>
    <col min="7169" max="7169" width="35" style="42" customWidth="1"/>
    <col min="7170" max="7170" width="9.125" style="42" customWidth="1"/>
    <col min="7171" max="7172" width="8.5" style="42" customWidth="1"/>
    <col min="7173" max="7175" width="9.5" style="42" customWidth="1"/>
    <col min="7176" max="7176" width="0.375" style="42" customWidth="1"/>
    <col min="7177" max="7177" width="9.125" style="42" customWidth="1"/>
    <col min="7178" max="7179" width="8.5" style="42" customWidth="1"/>
    <col min="7180" max="7182" width="9.5" style="42" customWidth="1"/>
    <col min="7183" max="7183" width="0.375" style="42" customWidth="1"/>
    <col min="7184" max="7184" width="9.125" style="42" customWidth="1"/>
    <col min="7185" max="7186" width="8.5" style="42" customWidth="1"/>
    <col min="7187" max="7189" width="9.5" style="42" customWidth="1"/>
    <col min="7190" max="7190" width="0.375" style="42" customWidth="1"/>
    <col min="7191" max="7191" width="9.125" style="42" customWidth="1"/>
    <col min="7192" max="7193" width="8.5" style="42" customWidth="1"/>
    <col min="7194" max="7196" width="9.5" style="42" customWidth="1"/>
    <col min="7197" max="7197" width="0.375" style="42" customWidth="1"/>
    <col min="7198" max="7198" width="9.125" style="42" customWidth="1"/>
    <col min="7199" max="7200" width="8.5" style="42" customWidth="1"/>
    <col min="7201" max="7203" width="9.5" style="42" customWidth="1"/>
    <col min="7204" max="7204" width="0.375" style="42" customWidth="1"/>
    <col min="7205" max="7205" width="9.125" style="42" customWidth="1"/>
    <col min="7206" max="7207" width="8.5" style="42" customWidth="1"/>
    <col min="7208" max="7210" width="9.5" style="42" customWidth="1"/>
    <col min="7211" max="7211" width="0.375" style="42" customWidth="1"/>
    <col min="7212" max="7212" width="9.125" style="42" customWidth="1"/>
    <col min="7213" max="7214" width="8.5" style="42" customWidth="1"/>
    <col min="7215" max="7217" width="9.5" style="42" customWidth="1"/>
    <col min="7218" max="7218" width="0.375" style="42" customWidth="1"/>
    <col min="7219" max="7219" width="9.125" style="42" customWidth="1"/>
    <col min="7220" max="7221" width="8.5" style="42" customWidth="1"/>
    <col min="7222" max="7224" width="9.5" style="42" customWidth="1"/>
    <col min="7225" max="7225" width="0.375" style="42" customWidth="1"/>
    <col min="7226" max="7226" width="9.125" style="42" customWidth="1"/>
    <col min="7227" max="7228" width="8.5" style="42" customWidth="1"/>
    <col min="7229" max="7229" width="9.5" style="42" customWidth="1"/>
    <col min="7230" max="7231" width="12.625" style="42" customWidth="1"/>
    <col min="7232" max="7233" width="9.5" style="42" customWidth="1"/>
    <col min="7234" max="7234" width="0.375" style="42" customWidth="1"/>
    <col min="7235" max="7235" width="9.125" style="42" customWidth="1"/>
    <col min="7236" max="7237" width="8.5" style="42" customWidth="1"/>
    <col min="7238" max="7238" width="9.5" style="42" customWidth="1"/>
    <col min="7239" max="7240" width="12.625" style="42" customWidth="1"/>
    <col min="7241" max="7242" width="9.5" style="42" customWidth="1"/>
    <col min="7243" max="7243" width="0.375" style="42" customWidth="1"/>
    <col min="7244" max="7244" width="9.125" style="42" customWidth="1"/>
    <col min="7245" max="7246" width="8.5" style="42" customWidth="1"/>
    <col min="7247" max="7247" width="9.5" style="42" customWidth="1"/>
    <col min="7248" max="7249" width="12.625" style="42" customWidth="1"/>
    <col min="7250" max="7251" width="9.5" style="42" customWidth="1"/>
    <col min="7252" max="7252" width="0.375" style="42" customWidth="1"/>
    <col min="7253" max="7253" width="9.125" style="42" customWidth="1"/>
    <col min="7254" max="7255" width="8.5" style="42" customWidth="1"/>
    <col min="7256" max="7256" width="9.5" style="42" customWidth="1"/>
    <col min="7257" max="7258" width="12.625" style="42" customWidth="1"/>
    <col min="7259" max="7260" width="9.5" style="42" customWidth="1"/>
    <col min="7261" max="7261" width="0.375" style="42" customWidth="1"/>
    <col min="7262" max="7262" width="12.125" style="42" bestFit="1" customWidth="1"/>
    <col min="7263" max="7263" width="10.625" style="42" bestFit="1" customWidth="1"/>
    <col min="7264" max="7264" width="10" style="42" bestFit="1" customWidth="1"/>
    <col min="7265" max="7265" width="12" style="42" customWidth="1"/>
    <col min="7266" max="7267" width="12.625" style="42" customWidth="1"/>
    <col min="7268" max="7268" width="10.375" style="42" customWidth="1"/>
    <col min="7269" max="7269" width="12.125" style="42" bestFit="1" customWidth="1"/>
    <col min="7270" max="7270" width="2.875" style="42" customWidth="1"/>
    <col min="7271" max="7424" width="9" style="42"/>
    <col min="7425" max="7425" width="35" style="42" customWidth="1"/>
    <col min="7426" max="7426" width="9.125" style="42" customWidth="1"/>
    <col min="7427" max="7428" width="8.5" style="42" customWidth="1"/>
    <col min="7429" max="7431" width="9.5" style="42" customWidth="1"/>
    <col min="7432" max="7432" width="0.375" style="42" customWidth="1"/>
    <col min="7433" max="7433" width="9.125" style="42" customWidth="1"/>
    <col min="7434" max="7435" width="8.5" style="42" customWidth="1"/>
    <col min="7436" max="7438" width="9.5" style="42" customWidth="1"/>
    <col min="7439" max="7439" width="0.375" style="42" customWidth="1"/>
    <col min="7440" max="7440" width="9.125" style="42" customWidth="1"/>
    <col min="7441" max="7442" width="8.5" style="42" customWidth="1"/>
    <col min="7443" max="7445" width="9.5" style="42" customWidth="1"/>
    <col min="7446" max="7446" width="0.375" style="42" customWidth="1"/>
    <col min="7447" max="7447" width="9.125" style="42" customWidth="1"/>
    <col min="7448" max="7449" width="8.5" style="42" customWidth="1"/>
    <col min="7450" max="7452" width="9.5" style="42" customWidth="1"/>
    <col min="7453" max="7453" width="0.375" style="42" customWidth="1"/>
    <col min="7454" max="7454" width="9.125" style="42" customWidth="1"/>
    <col min="7455" max="7456" width="8.5" style="42" customWidth="1"/>
    <col min="7457" max="7459" width="9.5" style="42" customWidth="1"/>
    <col min="7460" max="7460" width="0.375" style="42" customWidth="1"/>
    <col min="7461" max="7461" width="9.125" style="42" customWidth="1"/>
    <col min="7462" max="7463" width="8.5" style="42" customWidth="1"/>
    <col min="7464" max="7466" width="9.5" style="42" customWidth="1"/>
    <col min="7467" max="7467" width="0.375" style="42" customWidth="1"/>
    <col min="7468" max="7468" width="9.125" style="42" customWidth="1"/>
    <col min="7469" max="7470" width="8.5" style="42" customWidth="1"/>
    <col min="7471" max="7473" width="9.5" style="42" customWidth="1"/>
    <col min="7474" max="7474" width="0.375" style="42" customWidth="1"/>
    <col min="7475" max="7475" width="9.125" style="42" customWidth="1"/>
    <col min="7476" max="7477" width="8.5" style="42" customWidth="1"/>
    <col min="7478" max="7480" width="9.5" style="42" customWidth="1"/>
    <col min="7481" max="7481" width="0.375" style="42" customWidth="1"/>
    <col min="7482" max="7482" width="9.125" style="42" customWidth="1"/>
    <col min="7483" max="7484" width="8.5" style="42" customWidth="1"/>
    <col min="7485" max="7485" width="9.5" style="42" customWidth="1"/>
    <col min="7486" max="7487" width="12.625" style="42" customWidth="1"/>
    <col min="7488" max="7489" width="9.5" style="42" customWidth="1"/>
    <col min="7490" max="7490" width="0.375" style="42" customWidth="1"/>
    <col min="7491" max="7491" width="9.125" style="42" customWidth="1"/>
    <col min="7492" max="7493" width="8.5" style="42" customWidth="1"/>
    <col min="7494" max="7494" width="9.5" style="42" customWidth="1"/>
    <col min="7495" max="7496" width="12.625" style="42" customWidth="1"/>
    <col min="7497" max="7498" width="9.5" style="42" customWidth="1"/>
    <col min="7499" max="7499" width="0.375" style="42" customWidth="1"/>
    <col min="7500" max="7500" width="9.125" style="42" customWidth="1"/>
    <col min="7501" max="7502" width="8.5" style="42" customWidth="1"/>
    <col min="7503" max="7503" width="9.5" style="42" customWidth="1"/>
    <col min="7504" max="7505" width="12.625" style="42" customWidth="1"/>
    <col min="7506" max="7507" width="9.5" style="42" customWidth="1"/>
    <col min="7508" max="7508" width="0.375" style="42" customWidth="1"/>
    <col min="7509" max="7509" width="9.125" style="42" customWidth="1"/>
    <col min="7510" max="7511" width="8.5" style="42" customWidth="1"/>
    <col min="7512" max="7512" width="9.5" style="42" customWidth="1"/>
    <col min="7513" max="7514" width="12.625" style="42" customWidth="1"/>
    <col min="7515" max="7516" width="9.5" style="42" customWidth="1"/>
    <col min="7517" max="7517" width="0.375" style="42" customWidth="1"/>
    <col min="7518" max="7518" width="12.125" style="42" bestFit="1" customWidth="1"/>
    <col min="7519" max="7519" width="10.625" style="42" bestFit="1" customWidth="1"/>
    <col min="7520" max="7520" width="10" style="42" bestFit="1" customWidth="1"/>
    <col min="7521" max="7521" width="12" style="42" customWidth="1"/>
    <col min="7522" max="7523" width="12.625" style="42" customWidth="1"/>
    <col min="7524" max="7524" width="10.375" style="42" customWidth="1"/>
    <col min="7525" max="7525" width="12.125" style="42" bestFit="1" customWidth="1"/>
    <col min="7526" max="7526" width="2.875" style="42" customWidth="1"/>
    <col min="7527" max="7680" width="9" style="42"/>
    <col min="7681" max="7681" width="35" style="42" customWidth="1"/>
    <col min="7682" max="7682" width="9.125" style="42" customWidth="1"/>
    <col min="7683" max="7684" width="8.5" style="42" customWidth="1"/>
    <col min="7685" max="7687" width="9.5" style="42" customWidth="1"/>
    <col min="7688" max="7688" width="0.375" style="42" customWidth="1"/>
    <col min="7689" max="7689" width="9.125" style="42" customWidth="1"/>
    <col min="7690" max="7691" width="8.5" style="42" customWidth="1"/>
    <col min="7692" max="7694" width="9.5" style="42" customWidth="1"/>
    <col min="7695" max="7695" width="0.375" style="42" customWidth="1"/>
    <col min="7696" max="7696" width="9.125" style="42" customWidth="1"/>
    <col min="7697" max="7698" width="8.5" style="42" customWidth="1"/>
    <col min="7699" max="7701" width="9.5" style="42" customWidth="1"/>
    <col min="7702" max="7702" width="0.375" style="42" customWidth="1"/>
    <col min="7703" max="7703" width="9.125" style="42" customWidth="1"/>
    <col min="7704" max="7705" width="8.5" style="42" customWidth="1"/>
    <col min="7706" max="7708" width="9.5" style="42" customWidth="1"/>
    <col min="7709" max="7709" width="0.375" style="42" customWidth="1"/>
    <col min="7710" max="7710" width="9.125" style="42" customWidth="1"/>
    <col min="7711" max="7712" width="8.5" style="42" customWidth="1"/>
    <col min="7713" max="7715" width="9.5" style="42" customWidth="1"/>
    <col min="7716" max="7716" width="0.375" style="42" customWidth="1"/>
    <col min="7717" max="7717" width="9.125" style="42" customWidth="1"/>
    <col min="7718" max="7719" width="8.5" style="42" customWidth="1"/>
    <col min="7720" max="7722" width="9.5" style="42" customWidth="1"/>
    <col min="7723" max="7723" width="0.375" style="42" customWidth="1"/>
    <col min="7724" max="7724" width="9.125" style="42" customWidth="1"/>
    <col min="7725" max="7726" width="8.5" style="42" customWidth="1"/>
    <col min="7727" max="7729" width="9.5" style="42" customWidth="1"/>
    <col min="7730" max="7730" width="0.375" style="42" customWidth="1"/>
    <col min="7731" max="7731" width="9.125" style="42" customWidth="1"/>
    <col min="7732" max="7733" width="8.5" style="42" customWidth="1"/>
    <col min="7734" max="7736" width="9.5" style="42" customWidth="1"/>
    <col min="7737" max="7737" width="0.375" style="42" customWidth="1"/>
    <col min="7738" max="7738" width="9.125" style="42" customWidth="1"/>
    <col min="7739" max="7740" width="8.5" style="42" customWidth="1"/>
    <col min="7741" max="7741" width="9.5" style="42" customWidth="1"/>
    <col min="7742" max="7743" width="12.625" style="42" customWidth="1"/>
    <col min="7744" max="7745" width="9.5" style="42" customWidth="1"/>
    <col min="7746" max="7746" width="0.375" style="42" customWidth="1"/>
    <col min="7747" max="7747" width="9.125" style="42" customWidth="1"/>
    <col min="7748" max="7749" width="8.5" style="42" customWidth="1"/>
    <col min="7750" max="7750" width="9.5" style="42" customWidth="1"/>
    <col min="7751" max="7752" width="12.625" style="42" customWidth="1"/>
    <col min="7753" max="7754" width="9.5" style="42" customWidth="1"/>
    <col min="7755" max="7755" width="0.375" style="42" customWidth="1"/>
    <col min="7756" max="7756" width="9.125" style="42" customWidth="1"/>
    <col min="7757" max="7758" width="8.5" style="42" customWidth="1"/>
    <col min="7759" max="7759" width="9.5" style="42" customWidth="1"/>
    <col min="7760" max="7761" width="12.625" style="42" customWidth="1"/>
    <col min="7762" max="7763" width="9.5" style="42" customWidth="1"/>
    <col min="7764" max="7764" width="0.375" style="42" customWidth="1"/>
    <col min="7765" max="7765" width="9.125" style="42" customWidth="1"/>
    <col min="7766" max="7767" width="8.5" style="42" customWidth="1"/>
    <col min="7768" max="7768" width="9.5" style="42" customWidth="1"/>
    <col min="7769" max="7770" width="12.625" style="42" customWidth="1"/>
    <col min="7771" max="7772" width="9.5" style="42" customWidth="1"/>
    <col min="7773" max="7773" width="0.375" style="42" customWidth="1"/>
    <col min="7774" max="7774" width="12.125" style="42" bestFit="1" customWidth="1"/>
    <col min="7775" max="7775" width="10.625" style="42" bestFit="1" customWidth="1"/>
    <col min="7776" max="7776" width="10" style="42" bestFit="1" customWidth="1"/>
    <col min="7777" max="7777" width="12" style="42" customWidth="1"/>
    <col min="7778" max="7779" width="12.625" style="42" customWidth="1"/>
    <col min="7780" max="7780" width="10.375" style="42" customWidth="1"/>
    <col min="7781" max="7781" width="12.125" style="42" bestFit="1" customWidth="1"/>
    <col min="7782" max="7782" width="2.875" style="42" customWidth="1"/>
    <col min="7783" max="7936" width="9" style="42"/>
    <col min="7937" max="7937" width="35" style="42" customWidth="1"/>
    <col min="7938" max="7938" width="9.125" style="42" customWidth="1"/>
    <col min="7939" max="7940" width="8.5" style="42" customWidth="1"/>
    <col min="7941" max="7943" width="9.5" style="42" customWidth="1"/>
    <col min="7944" max="7944" width="0.375" style="42" customWidth="1"/>
    <col min="7945" max="7945" width="9.125" style="42" customWidth="1"/>
    <col min="7946" max="7947" width="8.5" style="42" customWidth="1"/>
    <col min="7948" max="7950" width="9.5" style="42" customWidth="1"/>
    <col min="7951" max="7951" width="0.375" style="42" customWidth="1"/>
    <col min="7952" max="7952" width="9.125" style="42" customWidth="1"/>
    <col min="7953" max="7954" width="8.5" style="42" customWidth="1"/>
    <col min="7955" max="7957" width="9.5" style="42" customWidth="1"/>
    <col min="7958" max="7958" width="0.375" style="42" customWidth="1"/>
    <col min="7959" max="7959" width="9.125" style="42" customWidth="1"/>
    <col min="7960" max="7961" width="8.5" style="42" customWidth="1"/>
    <col min="7962" max="7964" width="9.5" style="42" customWidth="1"/>
    <col min="7965" max="7965" width="0.375" style="42" customWidth="1"/>
    <col min="7966" max="7966" width="9.125" style="42" customWidth="1"/>
    <col min="7967" max="7968" width="8.5" style="42" customWidth="1"/>
    <col min="7969" max="7971" width="9.5" style="42" customWidth="1"/>
    <col min="7972" max="7972" width="0.375" style="42" customWidth="1"/>
    <col min="7973" max="7973" width="9.125" style="42" customWidth="1"/>
    <col min="7974" max="7975" width="8.5" style="42" customWidth="1"/>
    <col min="7976" max="7978" width="9.5" style="42" customWidth="1"/>
    <col min="7979" max="7979" width="0.375" style="42" customWidth="1"/>
    <col min="7980" max="7980" width="9.125" style="42" customWidth="1"/>
    <col min="7981" max="7982" width="8.5" style="42" customWidth="1"/>
    <col min="7983" max="7985" width="9.5" style="42" customWidth="1"/>
    <col min="7986" max="7986" width="0.375" style="42" customWidth="1"/>
    <col min="7987" max="7987" width="9.125" style="42" customWidth="1"/>
    <col min="7988" max="7989" width="8.5" style="42" customWidth="1"/>
    <col min="7990" max="7992" width="9.5" style="42" customWidth="1"/>
    <col min="7993" max="7993" width="0.375" style="42" customWidth="1"/>
    <col min="7994" max="7994" width="9.125" style="42" customWidth="1"/>
    <col min="7995" max="7996" width="8.5" style="42" customWidth="1"/>
    <col min="7997" max="7997" width="9.5" style="42" customWidth="1"/>
    <col min="7998" max="7999" width="12.625" style="42" customWidth="1"/>
    <col min="8000" max="8001" width="9.5" style="42" customWidth="1"/>
    <col min="8002" max="8002" width="0.375" style="42" customWidth="1"/>
    <col min="8003" max="8003" width="9.125" style="42" customWidth="1"/>
    <col min="8004" max="8005" width="8.5" style="42" customWidth="1"/>
    <col min="8006" max="8006" width="9.5" style="42" customWidth="1"/>
    <col min="8007" max="8008" width="12.625" style="42" customWidth="1"/>
    <col min="8009" max="8010" width="9.5" style="42" customWidth="1"/>
    <col min="8011" max="8011" width="0.375" style="42" customWidth="1"/>
    <col min="8012" max="8012" width="9.125" style="42" customWidth="1"/>
    <col min="8013" max="8014" width="8.5" style="42" customWidth="1"/>
    <col min="8015" max="8015" width="9.5" style="42" customWidth="1"/>
    <col min="8016" max="8017" width="12.625" style="42" customWidth="1"/>
    <col min="8018" max="8019" width="9.5" style="42" customWidth="1"/>
    <col min="8020" max="8020" width="0.375" style="42" customWidth="1"/>
    <col min="8021" max="8021" width="9.125" style="42" customWidth="1"/>
    <col min="8022" max="8023" width="8.5" style="42" customWidth="1"/>
    <col min="8024" max="8024" width="9.5" style="42" customWidth="1"/>
    <col min="8025" max="8026" width="12.625" style="42" customWidth="1"/>
    <col min="8027" max="8028" width="9.5" style="42" customWidth="1"/>
    <col min="8029" max="8029" width="0.375" style="42" customWidth="1"/>
    <col min="8030" max="8030" width="12.125" style="42" bestFit="1" customWidth="1"/>
    <col min="8031" max="8031" width="10.625" style="42" bestFit="1" customWidth="1"/>
    <col min="8032" max="8032" width="10" style="42" bestFit="1" customWidth="1"/>
    <col min="8033" max="8033" width="12" style="42" customWidth="1"/>
    <col min="8034" max="8035" width="12.625" style="42" customWidth="1"/>
    <col min="8036" max="8036" width="10.375" style="42" customWidth="1"/>
    <col min="8037" max="8037" width="12.125" style="42" bestFit="1" customWidth="1"/>
    <col min="8038" max="8038" width="2.875" style="42" customWidth="1"/>
    <col min="8039" max="8192" width="9" style="42"/>
    <col min="8193" max="8193" width="35" style="42" customWidth="1"/>
    <col min="8194" max="8194" width="9.125" style="42" customWidth="1"/>
    <col min="8195" max="8196" width="8.5" style="42" customWidth="1"/>
    <col min="8197" max="8199" width="9.5" style="42" customWidth="1"/>
    <col min="8200" max="8200" width="0.375" style="42" customWidth="1"/>
    <col min="8201" max="8201" width="9.125" style="42" customWidth="1"/>
    <col min="8202" max="8203" width="8.5" style="42" customWidth="1"/>
    <col min="8204" max="8206" width="9.5" style="42" customWidth="1"/>
    <col min="8207" max="8207" width="0.375" style="42" customWidth="1"/>
    <col min="8208" max="8208" width="9.125" style="42" customWidth="1"/>
    <col min="8209" max="8210" width="8.5" style="42" customWidth="1"/>
    <col min="8211" max="8213" width="9.5" style="42" customWidth="1"/>
    <col min="8214" max="8214" width="0.375" style="42" customWidth="1"/>
    <col min="8215" max="8215" width="9.125" style="42" customWidth="1"/>
    <col min="8216" max="8217" width="8.5" style="42" customWidth="1"/>
    <col min="8218" max="8220" width="9.5" style="42" customWidth="1"/>
    <col min="8221" max="8221" width="0.375" style="42" customWidth="1"/>
    <col min="8222" max="8222" width="9.125" style="42" customWidth="1"/>
    <col min="8223" max="8224" width="8.5" style="42" customWidth="1"/>
    <col min="8225" max="8227" width="9.5" style="42" customWidth="1"/>
    <col min="8228" max="8228" width="0.375" style="42" customWidth="1"/>
    <col min="8229" max="8229" width="9.125" style="42" customWidth="1"/>
    <col min="8230" max="8231" width="8.5" style="42" customWidth="1"/>
    <col min="8232" max="8234" width="9.5" style="42" customWidth="1"/>
    <col min="8235" max="8235" width="0.375" style="42" customWidth="1"/>
    <col min="8236" max="8236" width="9.125" style="42" customWidth="1"/>
    <col min="8237" max="8238" width="8.5" style="42" customWidth="1"/>
    <col min="8239" max="8241" width="9.5" style="42" customWidth="1"/>
    <col min="8242" max="8242" width="0.375" style="42" customWidth="1"/>
    <col min="8243" max="8243" width="9.125" style="42" customWidth="1"/>
    <col min="8244" max="8245" width="8.5" style="42" customWidth="1"/>
    <col min="8246" max="8248" width="9.5" style="42" customWidth="1"/>
    <col min="8249" max="8249" width="0.375" style="42" customWidth="1"/>
    <col min="8250" max="8250" width="9.125" style="42" customWidth="1"/>
    <col min="8251" max="8252" width="8.5" style="42" customWidth="1"/>
    <col min="8253" max="8253" width="9.5" style="42" customWidth="1"/>
    <col min="8254" max="8255" width="12.625" style="42" customWidth="1"/>
    <col min="8256" max="8257" width="9.5" style="42" customWidth="1"/>
    <col min="8258" max="8258" width="0.375" style="42" customWidth="1"/>
    <col min="8259" max="8259" width="9.125" style="42" customWidth="1"/>
    <col min="8260" max="8261" width="8.5" style="42" customWidth="1"/>
    <col min="8262" max="8262" width="9.5" style="42" customWidth="1"/>
    <col min="8263" max="8264" width="12.625" style="42" customWidth="1"/>
    <col min="8265" max="8266" width="9.5" style="42" customWidth="1"/>
    <col min="8267" max="8267" width="0.375" style="42" customWidth="1"/>
    <col min="8268" max="8268" width="9.125" style="42" customWidth="1"/>
    <col min="8269" max="8270" width="8.5" style="42" customWidth="1"/>
    <col min="8271" max="8271" width="9.5" style="42" customWidth="1"/>
    <col min="8272" max="8273" width="12.625" style="42" customWidth="1"/>
    <col min="8274" max="8275" width="9.5" style="42" customWidth="1"/>
    <col min="8276" max="8276" width="0.375" style="42" customWidth="1"/>
    <col min="8277" max="8277" width="9.125" style="42" customWidth="1"/>
    <col min="8278" max="8279" width="8.5" style="42" customWidth="1"/>
    <col min="8280" max="8280" width="9.5" style="42" customWidth="1"/>
    <col min="8281" max="8282" width="12.625" style="42" customWidth="1"/>
    <col min="8283" max="8284" width="9.5" style="42" customWidth="1"/>
    <col min="8285" max="8285" width="0.375" style="42" customWidth="1"/>
    <col min="8286" max="8286" width="12.125" style="42" bestFit="1" customWidth="1"/>
    <col min="8287" max="8287" width="10.625" style="42" bestFit="1" customWidth="1"/>
    <col min="8288" max="8288" width="10" style="42" bestFit="1" customWidth="1"/>
    <col min="8289" max="8289" width="12" style="42" customWidth="1"/>
    <col min="8290" max="8291" width="12.625" style="42" customWidth="1"/>
    <col min="8292" max="8292" width="10.375" style="42" customWidth="1"/>
    <col min="8293" max="8293" width="12.125" style="42" bestFit="1" customWidth="1"/>
    <col min="8294" max="8294" width="2.875" style="42" customWidth="1"/>
    <col min="8295" max="8448" width="9" style="42"/>
    <col min="8449" max="8449" width="35" style="42" customWidth="1"/>
    <col min="8450" max="8450" width="9.125" style="42" customWidth="1"/>
    <col min="8451" max="8452" width="8.5" style="42" customWidth="1"/>
    <col min="8453" max="8455" width="9.5" style="42" customWidth="1"/>
    <col min="8456" max="8456" width="0.375" style="42" customWidth="1"/>
    <col min="8457" max="8457" width="9.125" style="42" customWidth="1"/>
    <col min="8458" max="8459" width="8.5" style="42" customWidth="1"/>
    <col min="8460" max="8462" width="9.5" style="42" customWidth="1"/>
    <col min="8463" max="8463" width="0.375" style="42" customWidth="1"/>
    <col min="8464" max="8464" width="9.125" style="42" customWidth="1"/>
    <col min="8465" max="8466" width="8.5" style="42" customWidth="1"/>
    <col min="8467" max="8469" width="9.5" style="42" customWidth="1"/>
    <col min="8470" max="8470" width="0.375" style="42" customWidth="1"/>
    <col min="8471" max="8471" width="9.125" style="42" customWidth="1"/>
    <col min="8472" max="8473" width="8.5" style="42" customWidth="1"/>
    <col min="8474" max="8476" width="9.5" style="42" customWidth="1"/>
    <col min="8477" max="8477" width="0.375" style="42" customWidth="1"/>
    <col min="8478" max="8478" width="9.125" style="42" customWidth="1"/>
    <col min="8479" max="8480" width="8.5" style="42" customWidth="1"/>
    <col min="8481" max="8483" width="9.5" style="42" customWidth="1"/>
    <col min="8484" max="8484" width="0.375" style="42" customWidth="1"/>
    <col min="8485" max="8485" width="9.125" style="42" customWidth="1"/>
    <col min="8486" max="8487" width="8.5" style="42" customWidth="1"/>
    <col min="8488" max="8490" width="9.5" style="42" customWidth="1"/>
    <col min="8491" max="8491" width="0.375" style="42" customWidth="1"/>
    <col min="8492" max="8492" width="9.125" style="42" customWidth="1"/>
    <col min="8493" max="8494" width="8.5" style="42" customWidth="1"/>
    <col min="8495" max="8497" width="9.5" style="42" customWidth="1"/>
    <col min="8498" max="8498" width="0.375" style="42" customWidth="1"/>
    <col min="8499" max="8499" width="9.125" style="42" customWidth="1"/>
    <col min="8500" max="8501" width="8.5" style="42" customWidth="1"/>
    <col min="8502" max="8504" width="9.5" style="42" customWidth="1"/>
    <col min="8505" max="8505" width="0.375" style="42" customWidth="1"/>
    <col min="8506" max="8506" width="9.125" style="42" customWidth="1"/>
    <col min="8507" max="8508" width="8.5" style="42" customWidth="1"/>
    <col min="8509" max="8509" width="9.5" style="42" customWidth="1"/>
    <col min="8510" max="8511" width="12.625" style="42" customWidth="1"/>
    <col min="8512" max="8513" width="9.5" style="42" customWidth="1"/>
    <col min="8514" max="8514" width="0.375" style="42" customWidth="1"/>
    <col min="8515" max="8515" width="9.125" style="42" customWidth="1"/>
    <col min="8516" max="8517" width="8.5" style="42" customWidth="1"/>
    <col min="8518" max="8518" width="9.5" style="42" customWidth="1"/>
    <col min="8519" max="8520" width="12.625" style="42" customWidth="1"/>
    <col min="8521" max="8522" width="9.5" style="42" customWidth="1"/>
    <col min="8523" max="8523" width="0.375" style="42" customWidth="1"/>
    <col min="8524" max="8524" width="9.125" style="42" customWidth="1"/>
    <col min="8525" max="8526" width="8.5" style="42" customWidth="1"/>
    <col min="8527" max="8527" width="9.5" style="42" customWidth="1"/>
    <col min="8528" max="8529" width="12.625" style="42" customWidth="1"/>
    <col min="8530" max="8531" width="9.5" style="42" customWidth="1"/>
    <col min="8532" max="8532" width="0.375" style="42" customWidth="1"/>
    <col min="8533" max="8533" width="9.125" style="42" customWidth="1"/>
    <col min="8534" max="8535" width="8.5" style="42" customWidth="1"/>
    <col min="8536" max="8536" width="9.5" style="42" customWidth="1"/>
    <col min="8537" max="8538" width="12.625" style="42" customWidth="1"/>
    <col min="8539" max="8540" width="9.5" style="42" customWidth="1"/>
    <col min="8541" max="8541" width="0.375" style="42" customWidth="1"/>
    <col min="8542" max="8542" width="12.125" style="42" bestFit="1" customWidth="1"/>
    <col min="8543" max="8543" width="10.625" style="42" bestFit="1" customWidth="1"/>
    <col min="8544" max="8544" width="10" style="42" bestFit="1" customWidth="1"/>
    <col min="8545" max="8545" width="12" style="42" customWidth="1"/>
    <col min="8546" max="8547" width="12.625" style="42" customWidth="1"/>
    <col min="8548" max="8548" width="10.375" style="42" customWidth="1"/>
    <col min="8549" max="8549" width="12.125" style="42" bestFit="1" customWidth="1"/>
    <col min="8550" max="8550" width="2.875" style="42" customWidth="1"/>
    <col min="8551" max="8704" width="9" style="42"/>
    <col min="8705" max="8705" width="35" style="42" customWidth="1"/>
    <col min="8706" max="8706" width="9.125" style="42" customWidth="1"/>
    <col min="8707" max="8708" width="8.5" style="42" customWidth="1"/>
    <col min="8709" max="8711" width="9.5" style="42" customWidth="1"/>
    <col min="8712" max="8712" width="0.375" style="42" customWidth="1"/>
    <col min="8713" max="8713" width="9.125" style="42" customWidth="1"/>
    <col min="8714" max="8715" width="8.5" style="42" customWidth="1"/>
    <col min="8716" max="8718" width="9.5" style="42" customWidth="1"/>
    <col min="8719" max="8719" width="0.375" style="42" customWidth="1"/>
    <col min="8720" max="8720" width="9.125" style="42" customWidth="1"/>
    <col min="8721" max="8722" width="8.5" style="42" customWidth="1"/>
    <col min="8723" max="8725" width="9.5" style="42" customWidth="1"/>
    <col min="8726" max="8726" width="0.375" style="42" customWidth="1"/>
    <col min="8727" max="8727" width="9.125" style="42" customWidth="1"/>
    <col min="8728" max="8729" width="8.5" style="42" customWidth="1"/>
    <col min="8730" max="8732" width="9.5" style="42" customWidth="1"/>
    <col min="8733" max="8733" width="0.375" style="42" customWidth="1"/>
    <col min="8734" max="8734" width="9.125" style="42" customWidth="1"/>
    <col min="8735" max="8736" width="8.5" style="42" customWidth="1"/>
    <col min="8737" max="8739" width="9.5" style="42" customWidth="1"/>
    <col min="8740" max="8740" width="0.375" style="42" customWidth="1"/>
    <col min="8741" max="8741" width="9.125" style="42" customWidth="1"/>
    <col min="8742" max="8743" width="8.5" style="42" customWidth="1"/>
    <col min="8744" max="8746" width="9.5" style="42" customWidth="1"/>
    <col min="8747" max="8747" width="0.375" style="42" customWidth="1"/>
    <col min="8748" max="8748" width="9.125" style="42" customWidth="1"/>
    <col min="8749" max="8750" width="8.5" style="42" customWidth="1"/>
    <col min="8751" max="8753" width="9.5" style="42" customWidth="1"/>
    <col min="8754" max="8754" width="0.375" style="42" customWidth="1"/>
    <col min="8755" max="8755" width="9.125" style="42" customWidth="1"/>
    <col min="8756" max="8757" width="8.5" style="42" customWidth="1"/>
    <col min="8758" max="8760" width="9.5" style="42" customWidth="1"/>
    <col min="8761" max="8761" width="0.375" style="42" customWidth="1"/>
    <col min="8762" max="8762" width="9.125" style="42" customWidth="1"/>
    <col min="8763" max="8764" width="8.5" style="42" customWidth="1"/>
    <col min="8765" max="8765" width="9.5" style="42" customWidth="1"/>
    <col min="8766" max="8767" width="12.625" style="42" customWidth="1"/>
    <col min="8768" max="8769" width="9.5" style="42" customWidth="1"/>
    <col min="8770" max="8770" width="0.375" style="42" customWidth="1"/>
    <col min="8771" max="8771" width="9.125" style="42" customWidth="1"/>
    <col min="8772" max="8773" width="8.5" style="42" customWidth="1"/>
    <col min="8774" max="8774" width="9.5" style="42" customWidth="1"/>
    <col min="8775" max="8776" width="12.625" style="42" customWidth="1"/>
    <col min="8777" max="8778" width="9.5" style="42" customWidth="1"/>
    <col min="8779" max="8779" width="0.375" style="42" customWidth="1"/>
    <col min="8780" max="8780" width="9.125" style="42" customWidth="1"/>
    <col min="8781" max="8782" width="8.5" style="42" customWidth="1"/>
    <col min="8783" max="8783" width="9.5" style="42" customWidth="1"/>
    <col min="8784" max="8785" width="12.625" style="42" customWidth="1"/>
    <col min="8786" max="8787" width="9.5" style="42" customWidth="1"/>
    <col min="8788" max="8788" width="0.375" style="42" customWidth="1"/>
    <col min="8789" max="8789" width="9.125" style="42" customWidth="1"/>
    <col min="8790" max="8791" width="8.5" style="42" customWidth="1"/>
    <col min="8792" max="8792" width="9.5" style="42" customWidth="1"/>
    <col min="8793" max="8794" width="12.625" style="42" customWidth="1"/>
    <col min="8795" max="8796" width="9.5" style="42" customWidth="1"/>
    <col min="8797" max="8797" width="0.375" style="42" customWidth="1"/>
    <col min="8798" max="8798" width="12.125" style="42" bestFit="1" customWidth="1"/>
    <col min="8799" max="8799" width="10.625" style="42" bestFit="1" customWidth="1"/>
    <col min="8800" max="8800" width="10" style="42" bestFit="1" customWidth="1"/>
    <col min="8801" max="8801" width="12" style="42" customWidth="1"/>
    <col min="8802" max="8803" width="12.625" style="42" customWidth="1"/>
    <col min="8804" max="8804" width="10.375" style="42" customWidth="1"/>
    <col min="8805" max="8805" width="12.125" style="42" bestFit="1" customWidth="1"/>
    <col min="8806" max="8806" width="2.875" style="42" customWidth="1"/>
    <col min="8807" max="8960" width="9" style="42"/>
    <col min="8961" max="8961" width="35" style="42" customWidth="1"/>
    <col min="8962" max="8962" width="9.125" style="42" customWidth="1"/>
    <col min="8963" max="8964" width="8.5" style="42" customWidth="1"/>
    <col min="8965" max="8967" width="9.5" style="42" customWidth="1"/>
    <col min="8968" max="8968" width="0.375" style="42" customWidth="1"/>
    <col min="8969" max="8969" width="9.125" style="42" customWidth="1"/>
    <col min="8970" max="8971" width="8.5" style="42" customWidth="1"/>
    <col min="8972" max="8974" width="9.5" style="42" customWidth="1"/>
    <col min="8975" max="8975" width="0.375" style="42" customWidth="1"/>
    <col min="8976" max="8976" width="9.125" style="42" customWidth="1"/>
    <col min="8977" max="8978" width="8.5" style="42" customWidth="1"/>
    <col min="8979" max="8981" width="9.5" style="42" customWidth="1"/>
    <col min="8982" max="8982" width="0.375" style="42" customWidth="1"/>
    <col min="8983" max="8983" width="9.125" style="42" customWidth="1"/>
    <col min="8984" max="8985" width="8.5" style="42" customWidth="1"/>
    <col min="8986" max="8988" width="9.5" style="42" customWidth="1"/>
    <col min="8989" max="8989" width="0.375" style="42" customWidth="1"/>
    <col min="8990" max="8990" width="9.125" style="42" customWidth="1"/>
    <col min="8991" max="8992" width="8.5" style="42" customWidth="1"/>
    <col min="8993" max="8995" width="9.5" style="42" customWidth="1"/>
    <col min="8996" max="8996" width="0.375" style="42" customWidth="1"/>
    <col min="8997" max="8997" width="9.125" style="42" customWidth="1"/>
    <col min="8998" max="8999" width="8.5" style="42" customWidth="1"/>
    <col min="9000" max="9002" width="9.5" style="42" customWidth="1"/>
    <col min="9003" max="9003" width="0.375" style="42" customWidth="1"/>
    <col min="9004" max="9004" width="9.125" style="42" customWidth="1"/>
    <col min="9005" max="9006" width="8.5" style="42" customWidth="1"/>
    <col min="9007" max="9009" width="9.5" style="42" customWidth="1"/>
    <col min="9010" max="9010" width="0.375" style="42" customWidth="1"/>
    <col min="9011" max="9011" width="9.125" style="42" customWidth="1"/>
    <col min="9012" max="9013" width="8.5" style="42" customWidth="1"/>
    <col min="9014" max="9016" width="9.5" style="42" customWidth="1"/>
    <col min="9017" max="9017" width="0.375" style="42" customWidth="1"/>
    <col min="9018" max="9018" width="9.125" style="42" customWidth="1"/>
    <col min="9019" max="9020" width="8.5" style="42" customWidth="1"/>
    <col min="9021" max="9021" width="9.5" style="42" customWidth="1"/>
    <col min="9022" max="9023" width="12.625" style="42" customWidth="1"/>
    <col min="9024" max="9025" width="9.5" style="42" customWidth="1"/>
    <col min="9026" max="9026" width="0.375" style="42" customWidth="1"/>
    <col min="9027" max="9027" width="9.125" style="42" customWidth="1"/>
    <col min="9028" max="9029" width="8.5" style="42" customWidth="1"/>
    <col min="9030" max="9030" width="9.5" style="42" customWidth="1"/>
    <col min="9031" max="9032" width="12.625" style="42" customWidth="1"/>
    <col min="9033" max="9034" width="9.5" style="42" customWidth="1"/>
    <col min="9035" max="9035" width="0.375" style="42" customWidth="1"/>
    <col min="9036" max="9036" width="9.125" style="42" customWidth="1"/>
    <col min="9037" max="9038" width="8.5" style="42" customWidth="1"/>
    <col min="9039" max="9039" width="9.5" style="42" customWidth="1"/>
    <col min="9040" max="9041" width="12.625" style="42" customWidth="1"/>
    <col min="9042" max="9043" width="9.5" style="42" customWidth="1"/>
    <col min="9044" max="9044" width="0.375" style="42" customWidth="1"/>
    <col min="9045" max="9045" width="9.125" style="42" customWidth="1"/>
    <col min="9046" max="9047" width="8.5" style="42" customWidth="1"/>
    <col min="9048" max="9048" width="9.5" style="42" customWidth="1"/>
    <col min="9049" max="9050" width="12.625" style="42" customWidth="1"/>
    <col min="9051" max="9052" width="9.5" style="42" customWidth="1"/>
    <col min="9053" max="9053" width="0.375" style="42" customWidth="1"/>
    <col min="9054" max="9054" width="12.125" style="42" bestFit="1" customWidth="1"/>
    <col min="9055" max="9055" width="10.625" style="42" bestFit="1" customWidth="1"/>
    <col min="9056" max="9056" width="10" style="42" bestFit="1" customWidth="1"/>
    <col min="9057" max="9057" width="12" style="42" customWidth="1"/>
    <col min="9058" max="9059" width="12.625" style="42" customWidth="1"/>
    <col min="9060" max="9060" width="10.375" style="42" customWidth="1"/>
    <col min="9061" max="9061" width="12.125" style="42" bestFit="1" customWidth="1"/>
    <col min="9062" max="9062" width="2.875" style="42" customWidth="1"/>
    <col min="9063" max="9216" width="9" style="42"/>
    <col min="9217" max="9217" width="35" style="42" customWidth="1"/>
    <col min="9218" max="9218" width="9.125" style="42" customWidth="1"/>
    <col min="9219" max="9220" width="8.5" style="42" customWidth="1"/>
    <col min="9221" max="9223" width="9.5" style="42" customWidth="1"/>
    <col min="9224" max="9224" width="0.375" style="42" customWidth="1"/>
    <col min="9225" max="9225" width="9.125" style="42" customWidth="1"/>
    <col min="9226" max="9227" width="8.5" style="42" customWidth="1"/>
    <col min="9228" max="9230" width="9.5" style="42" customWidth="1"/>
    <col min="9231" max="9231" width="0.375" style="42" customWidth="1"/>
    <col min="9232" max="9232" width="9.125" style="42" customWidth="1"/>
    <col min="9233" max="9234" width="8.5" style="42" customWidth="1"/>
    <col min="9235" max="9237" width="9.5" style="42" customWidth="1"/>
    <col min="9238" max="9238" width="0.375" style="42" customWidth="1"/>
    <col min="9239" max="9239" width="9.125" style="42" customWidth="1"/>
    <col min="9240" max="9241" width="8.5" style="42" customWidth="1"/>
    <col min="9242" max="9244" width="9.5" style="42" customWidth="1"/>
    <col min="9245" max="9245" width="0.375" style="42" customWidth="1"/>
    <col min="9246" max="9246" width="9.125" style="42" customWidth="1"/>
    <col min="9247" max="9248" width="8.5" style="42" customWidth="1"/>
    <col min="9249" max="9251" width="9.5" style="42" customWidth="1"/>
    <col min="9252" max="9252" width="0.375" style="42" customWidth="1"/>
    <col min="9253" max="9253" width="9.125" style="42" customWidth="1"/>
    <col min="9254" max="9255" width="8.5" style="42" customWidth="1"/>
    <col min="9256" max="9258" width="9.5" style="42" customWidth="1"/>
    <col min="9259" max="9259" width="0.375" style="42" customWidth="1"/>
    <col min="9260" max="9260" width="9.125" style="42" customWidth="1"/>
    <col min="9261" max="9262" width="8.5" style="42" customWidth="1"/>
    <col min="9263" max="9265" width="9.5" style="42" customWidth="1"/>
    <col min="9266" max="9266" width="0.375" style="42" customWidth="1"/>
    <col min="9267" max="9267" width="9.125" style="42" customWidth="1"/>
    <col min="9268" max="9269" width="8.5" style="42" customWidth="1"/>
    <col min="9270" max="9272" width="9.5" style="42" customWidth="1"/>
    <col min="9273" max="9273" width="0.375" style="42" customWidth="1"/>
    <col min="9274" max="9274" width="9.125" style="42" customWidth="1"/>
    <col min="9275" max="9276" width="8.5" style="42" customWidth="1"/>
    <col min="9277" max="9277" width="9.5" style="42" customWidth="1"/>
    <col min="9278" max="9279" width="12.625" style="42" customWidth="1"/>
    <col min="9280" max="9281" width="9.5" style="42" customWidth="1"/>
    <col min="9282" max="9282" width="0.375" style="42" customWidth="1"/>
    <col min="9283" max="9283" width="9.125" style="42" customWidth="1"/>
    <col min="9284" max="9285" width="8.5" style="42" customWidth="1"/>
    <col min="9286" max="9286" width="9.5" style="42" customWidth="1"/>
    <col min="9287" max="9288" width="12.625" style="42" customWidth="1"/>
    <col min="9289" max="9290" width="9.5" style="42" customWidth="1"/>
    <col min="9291" max="9291" width="0.375" style="42" customWidth="1"/>
    <col min="9292" max="9292" width="9.125" style="42" customWidth="1"/>
    <col min="9293" max="9294" width="8.5" style="42" customWidth="1"/>
    <col min="9295" max="9295" width="9.5" style="42" customWidth="1"/>
    <col min="9296" max="9297" width="12.625" style="42" customWidth="1"/>
    <col min="9298" max="9299" width="9.5" style="42" customWidth="1"/>
    <col min="9300" max="9300" width="0.375" style="42" customWidth="1"/>
    <col min="9301" max="9301" width="9.125" style="42" customWidth="1"/>
    <col min="9302" max="9303" width="8.5" style="42" customWidth="1"/>
    <col min="9304" max="9304" width="9.5" style="42" customWidth="1"/>
    <col min="9305" max="9306" width="12.625" style="42" customWidth="1"/>
    <col min="9307" max="9308" width="9.5" style="42" customWidth="1"/>
    <col min="9309" max="9309" width="0.375" style="42" customWidth="1"/>
    <col min="9310" max="9310" width="12.125" style="42" bestFit="1" customWidth="1"/>
    <col min="9311" max="9311" width="10.625" style="42" bestFit="1" customWidth="1"/>
    <col min="9312" max="9312" width="10" style="42" bestFit="1" customWidth="1"/>
    <col min="9313" max="9313" width="12" style="42" customWidth="1"/>
    <col min="9314" max="9315" width="12.625" style="42" customWidth="1"/>
    <col min="9316" max="9316" width="10.375" style="42" customWidth="1"/>
    <col min="9317" max="9317" width="12.125" style="42" bestFit="1" customWidth="1"/>
    <col min="9318" max="9318" width="2.875" style="42" customWidth="1"/>
    <col min="9319" max="9472" width="9" style="42"/>
    <col min="9473" max="9473" width="35" style="42" customWidth="1"/>
    <col min="9474" max="9474" width="9.125" style="42" customWidth="1"/>
    <col min="9475" max="9476" width="8.5" style="42" customWidth="1"/>
    <col min="9477" max="9479" width="9.5" style="42" customWidth="1"/>
    <col min="9480" max="9480" width="0.375" style="42" customWidth="1"/>
    <col min="9481" max="9481" width="9.125" style="42" customWidth="1"/>
    <col min="9482" max="9483" width="8.5" style="42" customWidth="1"/>
    <col min="9484" max="9486" width="9.5" style="42" customWidth="1"/>
    <col min="9487" max="9487" width="0.375" style="42" customWidth="1"/>
    <col min="9488" max="9488" width="9.125" style="42" customWidth="1"/>
    <col min="9489" max="9490" width="8.5" style="42" customWidth="1"/>
    <col min="9491" max="9493" width="9.5" style="42" customWidth="1"/>
    <col min="9494" max="9494" width="0.375" style="42" customWidth="1"/>
    <col min="9495" max="9495" width="9.125" style="42" customWidth="1"/>
    <col min="9496" max="9497" width="8.5" style="42" customWidth="1"/>
    <col min="9498" max="9500" width="9.5" style="42" customWidth="1"/>
    <col min="9501" max="9501" width="0.375" style="42" customWidth="1"/>
    <col min="9502" max="9502" width="9.125" style="42" customWidth="1"/>
    <col min="9503" max="9504" width="8.5" style="42" customWidth="1"/>
    <col min="9505" max="9507" width="9.5" style="42" customWidth="1"/>
    <col min="9508" max="9508" width="0.375" style="42" customWidth="1"/>
    <col min="9509" max="9509" width="9.125" style="42" customWidth="1"/>
    <col min="9510" max="9511" width="8.5" style="42" customWidth="1"/>
    <col min="9512" max="9514" width="9.5" style="42" customWidth="1"/>
    <col min="9515" max="9515" width="0.375" style="42" customWidth="1"/>
    <col min="9516" max="9516" width="9.125" style="42" customWidth="1"/>
    <col min="9517" max="9518" width="8.5" style="42" customWidth="1"/>
    <col min="9519" max="9521" width="9.5" style="42" customWidth="1"/>
    <col min="9522" max="9522" width="0.375" style="42" customWidth="1"/>
    <col min="9523" max="9523" width="9.125" style="42" customWidth="1"/>
    <col min="9524" max="9525" width="8.5" style="42" customWidth="1"/>
    <col min="9526" max="9528" width="9.5" style="42" customWidth="1"/>
    <col min="9529" max="9529" width="0.375" style="42" customWidth="1"/>
    <col min="9530" max="9530" width="9.125" style="42" customWidth="1"/>
    <col min="9531" max="9532" width="8.5" style="42" customWidth="1"/>
    <col min="9533" max="9533" width="9.5" style="42" customWidth="1"/>
    <col min="9534" max="9535" width="12.625" style="42" customWidth="1"/>
    <col min="9536" max="9537" width="9.5" style="42" customWidth="1"/>
    <col min="9538" max="9538" width="0.375" style="42" customWidth="1"/>
    <col min="9539" max="9539" width="9.125" style="42" customWidth="1"/>
    <col min="9540" max="9541" width="8.5" style="42" customWidth="1"/>
    <col min="9542" max="9542" width="9.5" style="42" customWidth="1"/>
    <col min="9543" max="9544" width="12.625" style="42" customWidth="1"/>
    <col min="9545" max="9546" width="9.5" style="42" customWidth="1"/>
    <col min="9547" max="9547" width="0.375" style="42" customWidth="1"/>
    <col min="9548" max="9548" width="9.125" style="42" customWidth="1"/>
    <col min="9549" max="9550" width="8.5" style="42" customWidth="1"/>
    <col min="9551" max="9551" width="9.5" style="42" customWidth="1"/>
    <col min="9552" max="9553" width="12.625" style="42" customWidth="1"/>
    <col min="9554" max="9555" width="9.5" style="42" customWidth="1"/>
    <col min="9556" max="9556" width="0.375" style="42" customWidth="1"/>
    <col min="9557" max="9557" width="9.125" style="42" customWidth="1"/>
    <col min="9558" max="9559" width="8.5" style="42" customWidth="1"/>
    <col min="9560" max="9560" width="9.5" style="42" customWidth="1"/>
    <col min="9561" max="9562" width="12.625" style="42" customWidth="1"/>
    <col min="9563" max="9564" width="9.5" style="42" customWidth="1"/>
    <col min="9565" max="9565" width="0.375" style="42" customWidth="1"/>
    <col min="9566" max="9566" width="12.125" style="42" bestFit="1" customWidth="1"/>
    <col min="9567" max="9567" width="10.625" style="42" bestFit="1" customWidth="1"/>
    <col min="9568" max="9568" width="10" style="42" bestFit="1" customWidth="1"/>
    <col min="9569" max="9569" width="12" style="42" customWidth="1"/>
    <col min="9570" max="9571" width="12.625" style="42" customWidth="1"/>
    <col min="9572" max="9572" width="10.375" style="42" customWidth="1"/>
    <col min="9573" max="9573" width="12.125" style="42" bestFit="1" customWidth="1"/>
    <col min="9574" max="9574" width="2.875" style="42" customWidth="1"/>
    <col min="9575" max="9728" width="9" style="42"/>
    <col min="9729" max="9729" width="35" style="42" customWidth="1"/>
    <col min="9730" max="9730" width="9.125" style="42" customWidth="1"/>
    <col min="9731" max="9732" width="8.5" style="42" customWidth="1"/>
    <col min="9733" max="9735" width="9.5" style="42" customWidth="1"/>
    <col min="9736" max="9736" width="0.375" style="42" customWidth="1"/>
    <col min="9737" max="9737" width="9.125" style="42" customWidth="1"/>
    <col min="9738" max="9739" width="8.5" style="42" customWidth="1"/>
    <col min="9740" max="9742" width="9.5" style="42" customWidth="1"/>
    <col min="9743" max="9743" width="0.375" style="42" customWidth="1"/>
    <col min="9744" max="9744" width="9.125" style="42" customWidth="1"/>
    <col min="9745" max="9746" width="8.5" style="42" customWidth="1"/>
    <col min="9747" max="9749" width="9.5" style="42" customWidth="1"/>
    <col min="9750" max="9750" width="0.375" style="42" customWidth="1"/>
    <col min="9751" max="9751" width="9.125" style="42" customWidth="1"/>
    <col min="9752" max="9753" width="8.5" style="42" customWidth="1"/>
    <col min="9754" max="9756" width="9.5" style="42" customWidth="1"/>
    <col min="9757" max="9757" width="0.375" style="42" customWidth="1"/>
    <col min="9758" max="9758" width="9.125" style="42" customWidth="1"/>
    <col min="9759" max="9760" width="8.5" style="42" customWidth="1"/>
    <col min="9761" max="9763" width="9.5" style="42" customWidth="1"/>
    <col min="9764" max="9764" width="0.375" style="42" customWidth="1"/>
    <col min="9765" max="9765" width="9.125" style="42" customWidth="1"/>
    <col min="9766" max="9767" width="8.5" style="42" customWidth="1"/>
    <col min="9768" max="9770" width="9.5" style="42" customWidth="1"/>
    <col min="9771" max="9771" width="0.375" style="42" customWidth="1"/>
    <col min="9772" max="9772" width="9.125" style="42" customWidth="1"/>
    <col min="9773" max="9774" width="8.5" style="42" customWidth="1"/>
    <col min="9775" max="9777" width="9.5" style="42" customWidth="1"/>
    <col min="9778" max="9778" width="0.375" style="42" customWidth="1"/>
    <col min="9779" max="9779" width="9.125" style="42" customWidth="1"/>
    <col min="9780" max="9781" width="8.5" style="42" customWidth="1"/>
    <col min="9782" max="9784" width="9.5" style="42" customWidth="1"/>
    <col min="9785" max="9785" width="0.375" style="42" customWidth="1"/>
    <col min="9786" max="9786" width="9.125" style="42" customWidth="1"/>
    <col min="9787" max="9788" width="8.5" style="42" customWidth="1"/>
    <col min="9789" max="9789" width="9.5" style="42" customWidth="1"/>
    <col min="9790" max="9791" width="12.625" style="42" customWidth="1"/>
    <col min="9792" max="9793" width="9.5" style="42" customWidth="1"/>
    <col min="9794" max="9794" width="0.375" style="42" customWidth="1"/>
    <col min="9795" max="9795" width="9.125" style="42" customWidth="1"/>
    <col min="9796" max="9797" width="8.5" style="42" customWidth="1"/>
    <col min="9798" max="9798" width="9.5" style="42" customWidth="1"/>
    <col min="9799" max="9800" width="12.625" style="42" customWidth="1"/>
    <col min="9801" max="9802" width="9.5" style="42" customWidth="1"/>
    <col min="9803" max="9803" width="0.375" style="42" customWidth="1"/>
    <col min="9804" max="9804" width="9.125" style="42" customWidth="1"/>
    <col min="9805" max="9806" width="8.5" style="42" customWidth="1"/>
    <col min="9807" max="9807" width="9.5" style="42" customWidth="1"/>
    <col min="9808" max="9809" width="12.625" style="42" customWidth="1"/>
    <col min="9810" max="9811" width="9.5" style="42" customWidth="1"/>
    <col min="9812" max="9812" width="0.375" style="42" customWidth="1"/>
    <col min="9813" max="9813" width="9.125" style="42" customWidth="1"/>
    <col min="9814" max="9815" width="8.5" style="42" customWidth="1"/>
    <col min="9816" max="9816" width="9.5" style="42" customWidth="1"/>
    <col min="9817" max="9818" width="12.625" style="42" customWidth="1"/>
    <col min="9819" max="9820" width="9.5" style="42" customWidth="1"/>
    <col min="9821" max="9821" width="0.375" style="42" customWidth="1"/>
    <col min="9822" max="9822" width="12.125" style="42" bestFit="1" customWidth="1"/>
    <col min="9823" max="9823" width="10.625" style="42" bestFit="1" customWidth="1"/>
    <col min="9824" max="9824" width="10" style="42" bestFit="1" customWidth="1"/>
    <col min="9825" max="9825" width="12" style="42" customWidth="1"/>
    <col min="9826" max="9827" width="12.625" style="42" customWidth="1"/>
    <col min="9828" max="9828" width="10.375" style="42" customWidth="1"/>
    <col min="9829" max="9829" width="12.125" style="42" bestFit="1" customWidth="1"/>
    <col min="9830" max="9830" width="2.875" style="42" customWidth="1"/>
    <col min="9831" max="9984" width="9" style="42"/>
    <col min="9985" max="9985" width="35" style="42" customWidth="1"/>
    <col min="9986" max="9986" width="9.125" style="42" customWidth="1"/>
    <col min="9987" max="9988" width="8.5" style="42" customWidth="1"/>
    <col min="9989" max="9991" width="9.5" style="42" customWidth="1"/>
    <col min="9992" max="9992" width="0.375" style="42" customWidth="1"/>
    <col min="9993" max="9993" width="9.125" style="42" customWidth="1"/>
    <col min="9994" max="9995" width="8.5" style="42" customWidth="1"/>
    <col min="9996" max="9998" width="9.5" style="42" customWidth="1"/>
    <col min="9999" max="9999" width="0.375" style="42" customWidth="1"/>
    <col min="10000" max="10000" width="9.125" style="42" customWidth="1"/>
    <col min="10001" max="10002" width="8.5" style="42" customWidth="1"/>
    <col min="10003" max="10005" width="9.5" style="42" customWidth="1"/>
    <col min="10006" max="10006" width="0.375" style="42" customWidth="1"/>
    <col min="10007" max="10007" width="9.125" style="42" customWidth="1"/>
    <col min="10008" max="10009" width="8.5" style="42" customWidth="1"/>
    <col min="10010" max="10012" width="9.5" style="42" customWidth="1"/>
    <col min="10013" max="10013" width="0.375" style="42" customWidth="1"/>
    <col min="10014" max="10014" width="9.125" style="42" customWidth="1"/>
    <col min="10015" max="10016" width="8.5" style="42" customWidth="1"/>
    <col min="10017" max="10019" width="9.5" style="42" customWidth="1"/>
    <col min="10020" max="10020" width="0.375" style="42" customWidth="1"/>
    <col min="10021" max="10021" width="9.125" style="42" customWidth="1"/>
    <col min="10022" max="10023" width="8.5" style="42" customWidth="1"/>
    <col min="10024" max="10026" width="9.5" style="42" customWidth="1"/>
    <col min="10027" max="10027" width="0.375" style="42" customWidth="1"/>
    <col min="10028" max="10028" width="9.125" style="42" customWidth="1"/>
    <col min="10029" max="10030" width="8.5" style="42" customWidth="1"/>
    <col min="10031" max="10033" width="9.5" style="42" customWidth="1"/>
    <col min="10034" max="10034" width="0.375" style="42" customWidth="1"/>
    <col min="10035" max="10035" width="9.125" style="42" customWidth="1"/>
    <col min="10036" max="10037" width="8.5" style="42" customWidth="1"/>
    <col min="10038" max="10040" width="9.5" style="42" customWidth="1"/>
    <col min="10041" max="10041" width="0.375" style="42" customWidth="1"/>
    <col min="10042" max="10042" width="9.125" style="42" customWidth="1"/>
    <col min="10043" max="10044" width="8.5" style="42" customWidth="1"/>
    <col min="10045" max="10045" width="9.5" style="42" customWidth="1"/>
    <col min="10046" max="10047" width="12.625" style="42" customWidth="1"/>
    <col min="10048" max="10049" width="9.5" style="42" customWidth="1"/>
    <col min="10050" max="10050" width="0.375" style="42" customWidth="1"/>
    <col min="10051" max="10051" width="9.125" style="42" customWidth="1"/>
    <col min="10052" max="10053" width="8.5" style="42" customWidth="1"/>
    <col min="10054" max="10054" width="9.5" style="42" customWidth="1"/>
    <col min="10055" max="10056" width="12.625" style="42" customWidth="1"/>
    <col min="10057" max="10058" width="9.5" style="42" customWidth="1"/>
    <col min="10059" max="10059" width="0.375" style="42" customWidth="1"/>
    <col min="10060" max="10060" width="9.125" style="42" customWidth="1"/>
    <col min="10061" max="10062" width="8.5" style="42" customWidth="1"/>
    <col min="10063" max="10063" width="9.5" style="42" customWidth="1"/>
    <col min="10064" max="10065" width="12.625" style="42" customWidth="1"/>
    <col min="10066" max="10067" width="9.5" style="42" customWidth="1"/>
    <col min="10068" max="10068" width="0.375" style="42" customWidth="1"/>
    <col min="10069" max="10069" width="9.125" style="42" customWidth="1"/>
    <col min="10070" max="10071" width="8.5" style="42" customWidth="1"/>
    <col min="10072" max="10072" width="9.5" style="42" customWidth="1"/>
    <col min="10073" max="10074" width="12.625" style="42" customWidth="1"/>
    <col min="10075" max="10076" width="9.5" style="42" customWidth="1"/>
    <col min="10077" max="10077" width="0.375" style="42" customWidth="1"/>
    <col min="10078" max="10078" width="12.125" style="42" bestFit="1" customWidth="1"/>
    <col min="10079" max="10079" width="10.625" style="42" bestFit="1" customWidth="1"/>
    <col min="10080" max="10080" width="10" style="42" bestFit="1" customWidth="1"/>
    <col min="10081" max="10081" width="12" style="42" customWidth="1"/>
    <col min="10082" max="10083" width="12.625" style="42" customWidth="1"/>
    <col min="10084" max="10084" width="10.375" style="42" customWidth="1"/>
    <col min="10085" max="10085" width="12.125" style="42" bestFit="1" customWidth="1"/>
    <col min="10086" max="10086" width="2.875" style="42" customWidth="1"/>
    <col min="10087" max="10240" width="9" style="42"/>
    <col min="10241" max="10241" width="35" style="42" customWidth="1"/>
    <col min="10242" max="10242" width="9.125" style="42" customWidth="1"/>
    <col min="10243" max="10244" width="8.5" style="42" customWidth="1"/>
    <col min="10245" max="10247" width="9.5" style="42" customWidth="1"/>
    <col min="10248" max="10248" width="0.375" style="42" customWidth="1"/>
    <col min="10249" max="10249" width="9.125" style="42" customWidth="1"/>
    <col min="10250" max="10251" width="8.5" style="42" customWidth="1"/>
    <col min="10252" max="10254" width="9.5" style="42" customWidth="1"/>
    <col min="10255" max="10255" width="0.375" style="42" customWidth="1"/>
    <col min="10256" max="10256" width="9.125" style="42" customWidth="1"/>
    <col min="10257" max="10258" width="8.5" style="42" customWidth="1"/>
    <col min="10259" max="10261" width="9.5" style="42" customWidth="1"/>
    <col min="10262" max="10262" width="0.375" style="42" customWidth="1"/>
    <col min="10263" max="10263" width="9.125" style="42" customWidth="1"/>
    <col min="10264" max="10265" width="8.5" style="42" customWidth="1"/>
    <col min="10266" max="10268" width="9.5" style="42" customWidth="1"/>
    <col min="10269" max="10269" width="0.375" style="42" customWidth="1"/>
    <col min="10270" max="10270" width="9.125" style="42" customWidth="1"/>
    <col min="10271" max="10272" width="8.5" style="42" customWidth="1"/>
    <col min="10273" max="10275" width="9.5" style="42" customWidth="1"/>
    <col min="10276" max="10276" width="0.375" style="42" customWidth="1"/>
    <col min="10277" max="10277" width="9.125" style="42" customWidth="1"/>
    <col min="10278" max="10279" width="8.5" style="42" customWidth="1"/>
    <col min="10280" max="10282" width="9.5" style="42" customWidth="1"/>
    <col min="10283" max="10283" width="0.375" style="42" customWidth="1"/>
    <col min="10284" max="10284" width="9.125" style="42" customWidth="1"/>
    <col min="10285" max="10286" width="8.5" style="42" customWidth="1"/>
    <col min="10287" max="10289" width="9.5" style="42" customWidth="1"/>
    <col min="10290" max="10290" width="0.375" style="42" customWidth="1"/>
    <col min="10291" max="10291" width="9.125" style="42" customWidth="1"/>
    <col min="10292" max="10293" width="8.5" style="42" customWidth="1"/>
    <col min="10294" max="10296" width="9.5" style="42" customWidth="1"/>
    <col min="10297" max="10297" width="0.375" style="42" customWidth="1"/>
    <col min="10298" max="10298" width="9.125" style="42" customWidth="1"/>
    <col min="10299" max="10300" width="8.5" style="42" customWidth="1"/>
    <col min="10301" max="10301" width="9.5" style="42" customWidth="1"/>
    <col min="10302" max="10303" width="12.625" style="42" customWidth="1"/>
    <col min="10304" max="10305" width="9.5" style="42" customWidth="1"/>
    <col min="10306" max="10306" width="0.375" style="42" customWidth="1"/>
    <col min="10307" max="10307" width="9.125" style="42" customWidth="1"/>
    <col min="10308" max="10309" width="8.5" style="42" customWidth="1"/>
    <col min="10310" max="10310" width="9.5" style="42" customWidth="1"/>
    <col min="10311" max="10312" width="12.625" style="42" customWidth="1"/>
    <col min="10313" max="10314" width="9.5" style="42" customWidth="1"/>
    <col min="10315" max="10315" width="0.375" style="42" customWidth="1"/>
    <col min="10316" max="10316" width="9.125" style="42" customWidth="1"/>
    <col min="10317" max="10318" width="8.5" style="42" customWidth="1"/>
    <col min="10319" max="10319" width="9.5" style="42" customWidth="1"/>
    <col min="10320" max="10321" width="12.625" style="42" customWidth="1"/>
    <col min="10322" max="10323" width="9.5" style="42" customWidth="1"/>
    <col min="10324" max="10324" width="0.375" style="42" customWidth="1"/>
    <col min="10325" max="10325" width="9.125" style="42" customWidth="1"/>
    <col min="10326" max="10327" width="8.5" style="42" customWidth="1"/>
    <col min="10328" max="10328" width="9.5" style="42" customWidth="1"/>
    <col min="10329" max="10330" width="12.625" style="42" customWidth="1"/>
    <col min="10331" max="10332" width="9.5" style="42" customWidth="1"/>
    <col min="10333" max="10333" width="0.375" style="42" customWidth="1"/>
    <col min="10334" max="10334" width="12.125" style="42" bestFit="1" customWidth="1"/>
    <col min="10335" max="10335" width="10.625" style="42" bestFit="1" customWidth="1"/>
    <col min="10336" max="10336" width="10" style="42" bestFit="1" customWidth="1"/>
    <col min="10337" max="10337" width="12" style="42" customWidth="1"/>
    <col min="10338" max="10339" width="12.625" style="42" customWidth="1"/>
    <col min="10340" max="10340" width="10.375" style="42" customWidth="1"/>
    <col min="10341" max="10341" width="12.125" style="42" bestFit="1" customWidth="1"/>
    <col min="10342" max="10342" width="2.875" style="42" customWidth="1"/>
    <col min="10343" max="10496" width="9" style="42"/>
    <col min="10497" max="10497" width="35" style="42" customWidth="1"/>
    <col min="10498" max="10498" width="9.125" style="42" customWidth="1"/>
    <col min="10499" max="10500" width="8.5" style="42" customWidth="1"/>
    <col min="10501" max="10503" width="9.5" style="42" customWidth="1"/>
    <col min="10504" max="10504" width="0.375" style="42" customWidth="1"/>
    <col min="10505" max="10505" width="9.125" style="42" customWidth="1"/>
    <col min="10506" max="10507" width="8.5" style="42" customWidth="1"/>
    <col min="10508" max="10510" width="9.5" style="42" customWidth="1"/>
    <col min="10511" max="10511" width="0.375" style="42" customWidth="1"/>
    <col min="10512" max="10512" width="9.125" style="42" customWidth="1"/>
    <col min="10513" max="10514" width="8.5" style="42" customWidth="1"/>
    <col min="10515" max="10517" width="9.5" style="42" customWidth="1"/>
    <col min="10518" max="10518" width="0.375" style="42" customWidth="1"/>
    <col min="10519" max="10519" width="9.125" style="42" customWidth="1"/>
    <col min="10520" max="10521" width="8.5" style="42" customWidth="1"/>
    <col min="10522" max="10524" width="9.5" style="42" customWidth="1"/>
    <col min="10525" max="10525" width="0.375" style="42" customWidth="1"/>
    <col min="10526" max="10526" width="9.125" style="42" customWidth="1"/>
    <col min="10527" max="10528" width="8.5" style="42" customWidth="1"/>
    <col min="10529" max="10531" width="9.5" style="42" customWidth="1"/>
    <col min="10532" max="10532" width="0.375" style="42" customWidth="1"/>
    <col min="10533" max="10533" width="9.125" style="42" customWidth="1"/>
    <col min="10534" max="10535" width="8.5" style="42" customWidth="1"/>
    <col min="10536" max="10538" width="9.5" style="42" customWidth="1"/>
    <col min="10539" max="10539" width="0.375" style="42" customWidth="1"/>
    <col min="10540" max="10540" width="9.125" style="42" customWidth="1"/>
    <col min="10541" max="10542" width="8.5" style="42" customWidth="1"/>
    <col min="10543" max="10545" width="9.5" style="42" customWidth="1"/>
    <col min="10546" max="10546" width="0.375" style="42" customWidth="1"/>
    <col min="10547" max="10547" width="9.125" style="42" customWidth="1"/>
    <col min="10548" max="10549" width="8.5" style="42" customWidth="1"/>
    <col min="10550" max="10552" width="9.5" style="42" customWidth="1"/>
    <col min="10553" max="10553" width="0.375" style="42" customWidth="1"/>
    <col min="10554" max="10554" width="9.125" style="42" customWidth="1"/>
    <col min="10555" max="10556" width="8.5" style="42" customWidth="1"/>
    <col min="10557" max="10557" width="9.5" style="42" customWidth="1"/>
    <col min="10558" max="10559" width="12.625" style="42" customWidth="1"/>
    <col min="10560" max="10561" width="9.5" style="42" customWidth="1"/>
    <col min="10562" max="10562" width="0.375" style="42" customWidth="1"/>
    <col min="10563" max="10563" width="9.125" style="42" customWidth="1"/>
    <col min="10564" max="10565" width="8.5" style="42" customWidth="1"/>
    <col min="10566" max="10566" width="9.5" style="42" customWidth="1"/>
    <col min="10567" max="10568" width="12.625" style="42" customWidth="1"/>
    <col min="10569" max="10570" width="9.5" style="42" customWidth="1"/>
    <col min="10571" max="10571" width="0.375" style="42" customWidth="1"/>
    <col min="10572" max="10572" width="9.125" style="42" customWidth="1"/>
    <col min="10573" max="10574" width="8.5" style="42" customWidth="1"/>
    <col min="10575" max="10575" width="9.5" style="42" customWidth="1"/>
    <col min="10576" max="10577" width="12.625" style="42" customWidth="1"/>
    <col min="10578" max="10579" width="9.5" style="42" customWidth="1"/>
    <col min="10580" max="10580" width="0.375" style="42" customWidth="1"/>
    <col min="10581" max="10581" width="9.125" style="42" customWidth="1"/>
    <col min="10582" max="10583" width="8.5" style="42" customWidth="1"/>
    <col min="10584" max="10584" width="9.5" style="42" customWidth="1"/>
    <col min="10585" max="10586" width="12.625" style="42" customWidth="1"/>
    <col min="10587" max="10588" width="9.5" style="42" customWidth="1"/>
    <col min="10589" max="10589" width="0.375" style="42" customWidth="1"/>
    <col min="10590" max="10590" width="12.125" style="42" bestFit="1" customWidth="1"/>
    <col min="10591" max="10591" width="10.625" style="42" bestFit="1" customWidth="1"/>
    <col min="10592" max="10592" width="10" style="42" bestFit="1" customWidth="1"/>
    <col min="10593" max="10593" width="12" style="42" customWidth="1"/>
    <col min="10594" max="10595" width="12.625" style="42" customWidth="1"/>
    <col min="10596" max="10596" width="10.375" style="42" customWidth="1"/>
    <col min="10597" max="10597" width="12.125" style="42" bestFit="1" customWidth="1"/>
    <col min="10598" max="10598" width="2.875" style="42" customWidth="1"/>
    <col min="10599" max="10752" width="9" style="42"/>
    <col min="10753" max="10753" width="35" style="42" customWidth="1"/>
    <col min="10754" max="10754" width="9.125" style="42" customWidth="1"/>
    <col min="10755" max="10756" width="8.5" style="42" customWidth="1"/>
    <col min="10757" max="10759" width="9.5" style="42" customWidth="1"/>
    <col min="10760" max="10760" width="0.375" style="42" customWidth="1"/>
    <col min="10761" max="10761" width="9.125" style="42" customWidth="1"/>
    <col min="10762" max="10763" width="8.5" style="42" customWidth="1"/>
    <col min="10764" max="10766" width="9.5" style="42" customWidth="1"/>
    <col min="10767" max="10767" width="0.375" style="42" customWidth="1"/>
    <col min="10768" max="10768" width="9.125" style="42" customWidth="1"/>
    <col min="10769" max="10770" width="8.5" style="42" customWidth="1"/>
    <col min="10771" max="10773" width="9.5" style="42" customWidth="1"/>
    <col min="10774" max="10774" width="0.375" style="42" customWidth="1"/>
    <col min="10775" max="10775" width="9.125" style="42" customWidth="1"/>
    <col min="10776" max="10777" width="8.5" style="42" customWidth="1"/>
    <col min="10778" max="10780" width="9.5" style="42" customWidth="1"/>
    <col min="10781" max="10781" width="0.375" style="42" customWidth="1"/>
    <col min="10782" max="10782" width="9.125" style="42" customWidth="1"/>
    <col min="10783" max="10784" width="8.5" style="42" customWidth="1"/>
    <col min="10785" max="10787" width="9.5" style="42" customWidth="1"/>
    <col min="10788" max="10788" width="0.375" style="42" customWidth="1"/>
    <col min="10789" max="10789" width="9.125" style="42" customWidth="1"/>
    <col min="10790" max="10791" width="8.5" style="42" customWidth="1"/>
    <col min="10792" max="10794" width="9.5" style="42" customWidth="1"/>
    <col min="10795" max="10795" width="0.375" style="42" customWidth="1"/>
    <col min="10796" max="10796" width="9.125" style="42" customWidth="1"/>
    <col min="10797" max="10798" width="8.5" style="42" customWidth="1"/>
    <col min="10799" max="10801" width="9.5" style="42" customWidth="1"/>
    <col min="10802" max="10802" width="0.375" style="42" customWidth="1"/>
    <col min="10803" max="10803" width="9.125" style="42" customWidth="1"/>
    <col min="10804" max="10805" width="8.5" style="42" customWidth="1"/>
    <col min="10806" max="10808" width="9.5" style="42" customWidth="1"/>
    <col min="10809" max="10809" width="0.375" style="42" customWidth="1"/>
    <col min="10810" max="10810" width="9.125" style="42" customWidth="1"/>
    <col min="10811" max="10812" width="8.5" style="42" customWidth="1"/>
    <col min="10813" max="10813" width="9.5" style="42" customWidth="1"/>
    <col min="10814" max="10815" width="12.625" style="42" customWidth="1"/>
    <col min="10816" max="10817" width="9.5" style="42" customWidth="1"/>
    <col min="10818" max="10818" width="0.375" style="42" customWidth="1"/>
    <col min="10819" max="10819" width="9.125" style="42" customWidth="1"/>
    <col min="10820" max="10821" width="8.5" style="42" customWidth="1"/>
    <col min="10822" max="10822" width="9.5" style="42" customWidth="1"/>
    <col min="10823" max="10824" width="12.625" style="42" customWidth="1"/>
    <col min="10825" max="10826" width="9.5" style="42" customWidth="1"/>
    <col min="10827" max="10827" width="0.375" style="42" customWidth="1"/>
    <col min="10828" max="10828" width="9.125" style="42" customWidth="1"/>
    <col min="10829" max="10830" width="8.5" style="42" customWidth="1"/>
    <col min="10831" max="10831" width="9.5" style="42" customWidth="1"/>
    <col min="10832" max="10833" width="12.625" style="42" customWidth="1"/>
    <col min="10834" max="10835" width="9.5" style="42" customWidth="1"/>
    <col min="10836" max="10836" width="0.375" style="42" customWidth="1"/>
    <col min="10837" max="10837" width="9.125" style="42" customWidth="1"/>
    <col min="10838" max="10839" width="8.5" style="42" customWidth="1"/>
    <col min="10840" max="10840" width="9.5" style="42" customWidth="1"/>
    <col min="10841" max="10842" width="12.625" style="42" customWidth="1"/>
    <col min="10843" max="10844" width="9.5" style="42" customWidth="1"/>
    <col min="10845" max="10845" width="0.375" style="42" customWidth="1"/>
    <col min="10846" max="10846" width="12.125" style="42" bestFit="1" customWidth="1"/>
    <col min="10847" max="10847" width="10.625" style="42" bestFit="1" customWidth="1"/>
    <col min="10848" max="10848" width="10" style="42" bestFit="1" customWidth="1"/>
    <col min="10849" max="10849" width="12" style="42" customWidth="1"/>
    <col min="10850" max="10851" width="12.625" style="42" customWidth="1"/>
    <col min="10852" max="10852" width="10.375" style="42" customWidth="1"/>
    <col min="10853" max="10853" width="12.125" style="42" bestFit="1" customWidth="1"/>
    <col min="10854" max="10854" width="2.875" style="42" customWidth="1"/>
    <col min="10855" max="11008" width="9" style="42"/>
    <col min="11009" max="11009" width="35" style="42" customWidth="1"/>
    <col min="11010" max="11010" width="9.125" style="42" customWidth="1"/>
    <col min="11011" max="11012" width="8.5" style="42" customWidth="1"/>
    <col min="11013" max="11015" width="9.5" style="42" customWidth="1"/>
    <col min="11016" max="11016" width="0.375" style="42" customWidth="1"/>
    <col min="11017" max="11017" width="9.125" style="42" customWidth="1"/>
    <col min="11018" max="11019" width="8.5" style="42" customWidth="1"/>
    <col min="11020" max="11022" width="9.5" style="42" customWidth="1"/>
    <col min="11023" max="11023" width="0.375" style="42" customWidth="1"/>
    <col min="11024" max="11024" width="9.125" style="42" customWidth="1"/>
    <col min="11025" max="11026" width="8.5" style="42" customWidth="1"/>
    <col min="11027" max="11029" width="9.5" style="42" customWidth="1"/>
    <col min="11030" max="11030" width="0.375" style="42" customWidth="1"/>
    <col min="11031" max="11031" width="9.125" style="42" customWidth="1"/>
    <col min="11032" max="11033" width="8.5" style="42" customWidth="1"/>
    <col min="11034" max="11036" width="9.5" style="42" customWidth="1"/>
    <col min="11037" max="11037" width="0.375" style="42" customWidth="1"/>
    <col min="11038" max="11038" width="9.125" style="42" customWidth="1"/>
    <col min="11039" max="11040" width="8.5" style="42" customWidth="1"/>
    <col min="11041" max="11043" width="9.5" style="42" customWidth="1"/>
    <col min="11044" max="11044" width="0.375" style="42" customWidth="1"/>
    <col min="11045" max="11045" width="9.125" style="42" customWidth="1"/>
    <col min="11046" max="11047" width="8.5" style="42" customWidth="1"/>
    <col min="11048" max="11050" width="9.5" style="42" customWidth="1"/>
    <col min="11051" max="11051" width="0.375" style="42" customWidth="1"/>
    <col min="11052" max="11052" width="9.125" style="42" customWidth="1"/>
    <col min="11053" max="11054" width="8.5" style="42" customWidth="1"/>
    <col min="11055" max="11057" width="9.5" style="42" customWidth="1"/>
    <col min="11058" max="11058" width="0.375" style="42" customWidth="1"/>
    <col min="11059" max="11059" width="9.125" style="42" customWidth="1"/>
    <col min="11060" max="11061" width="8.5" style="42" customWidth="1"/>
    <col min="11062" max="11064" width="9.5" style="42" customWidth="1"/>
    <col min="11065" max="11065" width="0.375" style="42" customWidth="1"/>
    <col min="11066" max="11066" width="9.125" style="42" customWidth="1"/>
    <col min="11067" max="11068" width="8.5" style="42" customWidth="1"/>
    <col min="11069" max="11069" width="9.5" style="42" customWidth="1"/>
    <col min="11070" max="11071" width="12.625" style="42" customWidth="1"/>
    <col min="11072" max="11073" width="9.5" style="42" customWidth="1"/>
    <col min="11074" max="11074" width="0.375" style="42" customWidth="1"/>
    <col min="11075" max="11075" width="9.125" style="42" customWidth="1"/>
    <col min="11076" max="11077" width="8.5" style="42" customWidth="1"/>
    <col min="11078" max="11078" width="9.5" style="42" customWidth="1"/>
    <col min="11079" max="11080" width="12.625" style="42" customWidth="1"/>
    <col min="11081" max="11082" width="9.5" style="42" customWidth="1"/>
    <col min="11083" max="11083" width="0.375" style="42" customWidth="1"/>
    <col min="11084" max="11084" width="9.125" style="42" customWidth="1"/>
    <col min="11085" max="11086" width="8.5" style="42" customWidth="1"/>
    <col min="11087" max="11087" width="9.5" style="42" customWidth="1"/>
    <col min="11088" max="11089" width="12.625" style="42" customWidth="1"/>
    <col min="11090" max="11091" width="9.5" style="42" customWidth="1"/>
    <col min="11092" max="11092" width="0.375" style="42" customWidth="1"/>
    <col min="11093" max="11093" width="9.125" style="42" customWidth="1"/>
    <col min="11094" max="11095" width="8.5" style="42" customWidth="1"/>
    <col min="11096" max="11096" width="9.5" style="42" customWidth="1"/>
    <col min="11097" max="11098" width="12.625" style="42" customWidth="1"/>
    <col min="11099" max="11100" width="9.5" style="42" customWidth="1"/>
    <col min="11101" max="11101" width="0.375" style="42" customWidth="1"/>
    <col min="11102" max="11102" width="12.125" style="42" bestFit="1" customWidth="1"/>
    <col min="11103" max="11103" width="10.625" style="42" bestFit="1" customWidth="1"/>
    <col min="11104" max="11104" width="10" style="42" bestFit="1" customWidth="1"/>
    <col min="11105" max="11105" width="12" style="42" customWidth="1"/>
    <col min="11106" max="11107" width="12.625" style="42" customWidth="1"/>
    <col min="11108" max="11108" width="10.375" style="42" customWidth="1"/>
    <col min="11109" max="11109" width="12.125" style="42" bestFit="1" customWidth="1"/>
    <col min="11110" max="11110" width="2.875" style="42" customWidth="1"/>
    <col min="11111" max="11264" width="9" style="42"/>
    <col min="11265" max="11265" width="35" style="42" customWidth="1"/>
    <col min="11266" max="11266" width="9.125" style="42" customWidth="1"/>
    <col min="11267" max="11268" width="8.5" style="42" customWidth="1"/>
    <col min="11269" max="11271" width="9.5" style="42" customWidth="1"/>
    <col min="11272" max="11272" width="0.375" style="42" customWidth="1"/>
    <col min="11273" max="11273" width="9.125" style="42" customWidth="1"/>
    <col min="11274" max="11275" width="8.5" style="42" customWidth="1"/>
    <col min="11276" max="11278" width="9.5" style="42" customWidth="1"/>
    <col min="11279" max="11279" width="0.375" style="42" customWidth="1"/>
    <col min="11280" max="11280" width="9.125" style="42" customWidth="1"/>
    <col min="11281" max="11282" width="8.5" style="42" customWidth="1"/>
    <col min="11283" max="11285" width="9.5" style="42" customWidth="1"/>
    <col min="11286" max="11286" width="0.375" style="42" customWidth="1"/>
    <col min="11287" max="11287" width="9.125" style="42" customWidth="1"/>
    <col min="11288" max="11289" width="8.5" style="42" customWidth="1"/>
    <col min="11290" max="11292" width="9.5" style="42" customWidth="1"/>
    <col min="11293" max="11293" width="0.375" style="42" customWidth="1"/>
    <col min="11294" max="11294" width="9.125" style="42" customWidth="1"/>
    <col min="11295" max="11296" width="8.5" style="42" customWidth="1"/>
    <col min="11297" max="11299" width="9.5" style="42" customWidth="1"/>
    <col min="11300" max="11300" width="0.375" style="42" customWidth="1"/>
    <col min="11301" max="11301" width="9.125" style="42" customWidth="1"/>
    <col min="11302" max="11303" width="8.5" style="42" customWidth="1"/>
    <col min="11304" max="11306" width="9.5" style="42" customWidth="1"/>
    <col min="11307" max="11307" width="0.375" style="42" customWidth="1"/>
    <col min="11308" max="11308" width="9.125" style="42" customWidth="1"/>
    <col min="11309" max="11310" width="8.5" style="42" customWidth="1"/>
    <col min="11311" max="11313" width="9.5" style="42" customWidth="1"/>
    <col min="11314" max="11314" width="0.375" style="42" customWidth="1"/>
    <col min="11315" max="11315" width="9.125" style="42" customWidth="1"/>
    <col min="11316" max="11317" width="8.5" style="42" customWidth="1"/>
    <col min="11318" max="11320" width="9.5" style="42" customWidth="1"/>
    <col min="11321" max="11321" width="0.375" style="42" customWidth="1"/>
    <col min="11322" max="11322" width="9.125" style="42" customWidth="1"/>
    <col min="11323" max="11324" width="8.5" style="42" customWidth="1"/>
    <col min="11325" max="11325" width="9.5" style="42" customWidth="1"/>
    <col min="11326" max="11327" width="12.625" style="42" customWidth="1"/>
    <col min="11328" max="11329" width="9.5" style="42" customWidth="1"/>
    <col min="11330" max="11330" width="0.375" style="42" customWidth="1"/>
    <col min="11331" max="11331" width="9.125" style="42" customWidth="1"/>
    <col min="11332" max="11333" width="8.5" style="42" customWidth="1"/>
    <col min="11334" max="11334" width="9.5" style="42" customWidth="1"/>
    <col min="11335" max="11336" width="12.625" style="42" customWidth="1"/>
    <col min="11337" max="11338" width="9.5" style="42" customWidth="1"/>
    <col min="11339" max="11339" width="0.375" style="42" customWidth="1"/>
    <col min="11340" max="11340" width="9.125" style="42" customWidth="1"/>
    <col min="11341" max="11342" width="8.5" style="42" customWidth="1"/>
    <col min="11343" max="11343" width="9.5" style="42" customWidth="1"/>
    <col min="11344" max="11345" width="12.625" style="42" customWidth="1"/>
    <col min="11346" max="11347" width="9.5" style="42" customWidth="1"/>
    <col min="11348" max="11348" width="0.375" style="42" customWidth="1"/>
    <col min="11349" max="11349" width="9.125" style="42" customWidth="1"/>
    <col min="11350" max="11351" width="8.5" style="42" customWidth="1"/>
    <col min="11352" max="11352" width="9.5" style="42" customWidth="1"/>
    <col min="11353" max="11354" width="12.625" style="42" customWidth="1"/>
    <col min="11355" max="11356" width="9.5" style="42" customWidth="1"/>
    <col min="11357" max="11357" width="0.375" style="42" customWidth="1"/>
    <col min="11358" max="11358" width="12.125" style="42" bestFit="1" customWidth="1"/>
    <col min="11359" max="11359" width="10.625" style="42" bestFit="1" customWidth="1"/>
    <col min="11360" max="11360" width="10" style="42" bestFit="1" customWidth="1"/>
    <col min="11361" max="11361" width="12" style="42" customWidth="1"/>
    <col min="11362" max="11363" width="12.625" style="42" customWidth="1"/>
    <col min="11364" max="11364" width="10.375" style="42" customWidth="1"/>
    <col min="11365" max="11365" width="12.125" style="42" bestFit="1" customWidth="1"/>
    <col min="11366" max="11366" width="2.875" style="42" customWidth="1"/>
    <col min="11367" max="11520" width="9" style="42"/>
    <col min="11521" max="11521" width="35" style="42" customWidth="1"/>
    <col min="11522" max="11522" width="9.125" style="42" customWidth="1"/>
    <col min="11523" max="11524" width="8.5" style="42" customWidth="1"/>
    <col min="11525" max="11527" width="9.5" style="42" customWidth="1"/>
    <col min="11528" max="11528" width="0.375" style="42" customWidth="1"/>
    <col min="11529" max="11529" width="9.125" style="42" customWidth="1"/>
    <col min="11530" max="11531" width="8.5" style="42" customWidth="1"/>
    <col min="11532" max="11534" width="9.5" style="42" customWidth="1"/>
    <col min="11535" max="11535" width="0.375" style="42" customWidth="1"/>
    <col min="11536" max="11536" width="9.125" style="42" customWidth="1"/>
    <col min="11537" max="11538" width="8.5" style="42" customWidth="1"/>
    <col min="11539" max="11541" width="9.5" style="42" customWidth="1"/>
    <col min="11542" max="11542" width="0.375" style="42" customWidth="1"/>
    <col min="11543" max="11543" width="9.125" style="42" customWidth="1"/>
    <col min="11544" max="11545" width="8.5" style="42" customWidth="1"/>
    <col min="11546" max="11548" width="9.5" style="42" customWidth="1"/>
    <col min="11549" max="11549" width="0.375" style="42" customWidth="1"/>
    <col min="11550" max="11550" width="9.125" style="42" customWidth="1"/>
    <col min="11551" max="11552" width="8.5" style="42" customWidth="1"/>
    <col min="11553" max="11555" width="9.5" style="42" customWidth="1"/>
    <col min="11556" max="11556" width="0.375" style="42" customWidth="1"/>
    <col min="11557" max="11557" width="9.125" style="42" customWidth="1"/>
    <col min="11558" max="11559" width="8.5" style="42" customWidth="1"/>
    <col min="11560" max="11562" width="9.5" style="42" customWidth="1"/>
    <col min="11563" max="11563" width="0.375" style="42" customWidth="1"/>
    <col min="11564" max="11564" width="9.125" style="42" customWidth="1"/>
    <col min="11565" max="11566" width="8.5" style="42" customWidth="1"/>
    <col min="11567" max="11569" width="9.5" style="42" customWidth="1"/>
    <col min="11570" max="11570" width="0.375" style="42" customWidth="1"/>
    <col min="11571" max="11571" width="9.125" style="42" customWidth="1"/>
    <col min="11572" max="11573" width="8.5" style="42" customWidth="1"/>
    <col min="11574" max="11576" width="9.5" style="42" customWidth="1"/>
    <col min="11577" max="11577" width="0.375" style="42" customWidth="1"/>
    <col min="11578" max="11578" width="9.125" style="42" customWidth="1"/>
    <col min="11579" max="11580" width="8.5" style="42" customWidth="1"/>
    <col min="11581" max="11581" width="9.5" style="42" customWidth="1"/>
    <col min="11582" max="11583" width="12.625" style="42" customWidth="1"/>
    <col min="11584" max="11585" width="9.5" style="42" customWidth="1"/>
    <col min="11586" max="11586" width="0.375" style="42" customWidth="1"/>
    <col min="11587" max="11587" width="9.125" style="42" customWidth="1"/>
    <col min="11588" max="11589" width="8.5" style="42" customWidth="1"/>
    <col min="11590" max="11590" width="9.5" style="42" customWidth="1"/>
    <col min="11591" max="11592" width="12.625" style="42" customWidth="1"/>
    <col min="11593" max="11594" width="9.5" style="42" customWidth="1"/>
    <col min="11595" max="11595" width="0.375" style="42" customWidth="1"/>
    <col min="11596" max="11596" width="9.125" style="42" customWidth="1"/>
    <col min="11597" max="11598" width="8.5" style="42" customWidth="1"/>
    <col min="11599" max="11599" width="9.5" style="42" customWidth="1"/>
    <col min="11600" max="11601" width="12.625" style="42" customWidth="1"/>
    <col min="11602" max="11603" width="9.5" style="42" customWidth="1"/>
    <col min="11604" max="11604" width="0.375" style="42" customWidth="1"/>
    <col min="11605" max="11605" width="9.125" style="42" customWidth="1"/>
    <col min="11606" max="11607" width="8.5" style="42" customWidth="1"/>
    <col min="11608" max="11608" width="9.5" style="42" customWidth="1"/>
    <col min="11609" max="11610" width="12.625" style="42" customWidth="1"/>
    <col min="11611" max="11612" width="9.5" style="42" customWidth="1"/>
    <col min="11613" max="11613" width="0.375" style="42" customWidth="1"/>
    <col min="11614" max="11614" width="12.125" style="42" bestFit="1" customWidth="1"/>
    <col min="11615" max="11615" width="10.625" style="42" bestFit="1" customWidth="1"/>
    <col min="11616" max="11616" width="10" style="42" bestFit="1" customWidth="1"/>
    <col min="11617" max="11617" width="12" style="42" customWidth="1"/>
    <col min="11618" max="11619" width="12.625" style="42" customWidth="1"/>
    <col min="11620" max="11620" width="10.375" style="42" customWidth="1"/>
    <col min="11621" max="11621" width="12.125" style="42" bestFit="1" customWidth="1"/>
    <col min="11622" max="11622" width="2.875" style="42" customWidth="1"/>
    <col min="11623" max="11776" width="9" style="42"/>
    <col min="11777" max="11777" width="35" style="42" customWidth="1"/>
    <col min="11778" max="11778" width="9.125" style="42" customWidth="1"/>
    <col min="11779" max="11780" width="8.5" style="42" customWidth="1"/>
    <col min="11781" max="11783" width="9.5" style="42" customWidth="1"/>
    <col min="11784" max="11784" width="0.375" style="42" customWidth="1"/>
    <col min="11785" max="11785" width="9.125" style="42" customWidth="1"/>
    <col min="11786" max="11787" width="8.5" style="42" customWidth="1"/>
    <col min="11788" max="11790" width="9.5" style="42" customWidth="1"/>
    <col min="11791" max="11791" width="0.375" style="42" customWidth="1"/>
    <col min="11792" max="11792" width="9.125" style="42" customWidth="1"/>
    <col min="11793" max="11794" width="8.5" style="42" customWidth="1"/>
    <col min="11795" max="11797" width="9.5" style="42" customWidth="1"/>
    <col min="11798" max="11798" width="0.375" style="42" customWidth="1"/>
    <col min="11799" max="11799" width="9.125" style="42" customWidth="1"/>
    <col min="11800" max="11801" width="8.5" style="42" customWidth="1"/>
    <col min="11802" max="11804" width="9.5" style="42" customWidth="1"/>
    <col min="11805" max="11805" width="0.375" style="42" customWidth="1"/>
    <col min="11806" max="11806" width="9.125" style="42" customWidth="1"/>
    <col min="11807" max="11808" width="8.5" style="42" customWidth="1"/>
    <col min="11809" max="11811" width="9.5" style="42" customWidth="1"/>
    <col min="11812" max="11812" width="0.375" style="42" customWidth="1"/>
    <col min="11813" max="11813" width="9.125" style="42" customWidth="1"/>
    <col min="11814" max="11815" width="8.5" style="42" customWidth="1"/>
    <col min="11816" max="11818" width="9.5" style="42" customWidth="1"/>
    <col min="11819" max="11819" width="0.375" style="42" customWidth="1"/>
    <col min="11820" max="11820" width="9.125" style="42" customWidth="1"/>
    <col min="11821" max="11822" width="8.5" style="42" customWidth="1"/>
    <col min="11823" max="11825" width="9.5" style="42" customWidth="1"/>
    <col min="11826" max="11826" width="0.375" style="42" customWidth="1"/>
    <col min="11827" max="11827" width="9.125" style="42" customWidth="1"/>
    <col min="11828" max="11829" width="8.5" style="42" customWidth="1"/>
    <col min="11830" max="11832" width="9.5" style="42" customWidth="1"/>
    <col min="11833" max="11833" width="0.375" style="42" customWidth="1"/>
    <col min="11834" max="11834" width="9.125" style="42" customWidth="1"/>
    <col min="11835" max="11836" width="8.5" style="42" customWidth="1"/>
    <col min="11837" max="11837" width="9.5" style="42" customWidth="1"/>
    <col min="11838" max="11839" width="12.625" style="42" customWidth="1"/>
    <col min="11840" max="11841" width="9.5" style="42" customWidth="1"/>
    <col min="11842" max="11842" width="0.375" style="42" customWidth="1"/>
    <col min="11843" max="11843" width="9.125" style="42" customWidth="1"/>
    <col min="11844" max="11845" width="8.5" style="42" customWidth="1"/>
    <col min="11846" max="11846" width="9.5" style="42" customWidth="1"/>
    <col min="11847" max="11848" width="12.625" style="42" customWidth="1"/>
    <col min="11849" max="11850" width="9.5" style="42" customWidth="1"/>
    <col min="11851" max="11851" width="0.375" style="42" customWidth="1"/>
    <col min="11852" max="11852" width="9.125" style="42" customWidth="1"/>
    <col min="11853" max="11854" width="8.5" style="42" customWidth="1"/>
    <col min="11855" max="11855" width="9.5" style="42" customWidth="1"/>
    <col min="11856" max="11857" width="12.625" style="42" customWidth="1"/>
    <col min="11858" max="11859" width="9.5" style="42" customWidth="1"/>
    <col min="11860" max="11860" width="0.375" style="42" customWidth="1"/>
    <col min="11861" max="11861" width="9.125" style="42" customWidth="1"/>
    <col min="11862" max="11863" width="8.5" style="42" customWidth="1"/>
    <col min="11864" max="11864" width="9.5" style="42" customWidth="1"/>
    <col min="11865" max="11866" width="12.625" style="42" customWidth="1"/>
    <col min="11867" max="11868" width="9.5" style="42" customWidth="1"/>
    <col min="11869" max="11869" width="0.375" style="42" customWidth="1"/>
    <col min="11870" max="11870" width="12.125" style="42" bestFit="1" customWidth="1"/>
    <col min="11871" max="11871" width="10.625" style="42" bestFit="1" customWidth="1"/>
    <col min="11872" max="11872" width="10" style="42" bestFit="1" customWidth="1"/>
    <col min="11873" max="11873" width="12" style="42" customWidth="1"/>
    <col min="11874" max="11875" width="12.625" style="42" customWidth="1"/>
    <col min="11876" max="11876" width="10.375" style="42" customWidth="1"/>
    <col min="11877" max="11877" width="12.125" style="42" bestFit="1" customWidth="1"/>
    <col min="11878" max="11878" width="2.875" style="42" customWidth="1"/>
    <col min="11879" max="12032" width="9" style="42"/>
    <col min="12033" max="12033" width="35" style="42" customWidth="1"/>
    <col min="12034" max="12034" width="9.125" style="42" customWidth="1"/>
    <col min="12035" max="12036" width="8.5" style="42" customWidth="1"/>
    <col min="12037" max="12039" width="9.5" style="42" customWidth="1"/>
    <col min="12040" max="12040" width="0.375" style="42" customWidth="1"/>
    <col min="12041" max="12041" width="9.125" style="42" customWidth="1"/>
    <col min="12042" max="12043" width="8.5" style="42" customWidth="1"/>
    <col min="12044" max="12046" width="9.5" style="42" customWidth="1"/>
    <col min="12047" max="12047" width="0.375" style="42" customWidth="1"/>
    <col min="12048" max="12048" width="9.125" style="42" customWidth="1"/>
    <col min="12049" max="12050" width="8.5" style="42" customWidth="1"/>
    <col min="12051" max="12053" width="9.5" style="42" customWidth="1"/>
    <col min="12054" max="12054" width="0.375" style="42" customWidth="1"/>
    <col min="12055" max="12055" width="9.125" style="42" customWidth="1"/>
    <col min="12056" max="12057" width="8.5" style="42" customWidth="1"/>
    <col min="12058" max="12060" width="9.5" style="42" customWidth="1"/>
    <col min="12061" max="12061" width="0.375" style="42" customWidth="1"/>
    <col min="12062" max="12062" width="9.125" style="42" customWidth="1"/>
    <col min="12063" max="12064" width="8.5" style="42" customWidth="1"/>
    <col min="12065" max="12067" width="9.5" style="42" customWidth="1"/>
    <col min="12068" max="12068" width="0.375" style="42" customWidth="1"/>
    <col min="12069" max="12069" width="9.125" style="42" customWidth="1"/>
    <col min="12070" max="12071" width="8.5" style="42" customWidth="1"/>
    <col min="12072" max="12074" width="9.5" style="42" customWidth="1"/>
    <col min="12075" max="12075" width="0.375" style="42" customWidth="1"/>
    <col min="12076" max="12076" width="9.125" style="42" customWidth="1"/>
    <col min="12077" max="12078" width="8.5" style="42" customWidth="1"/>
    <col min="12079" max="12081" width="9.5" style="42" customWidth="1"/>
    <col min="12082" max="12082" width="0.375" style="42" customWidth="1"/>
    <col min="12083" max="12083" width="9.125" style="42" customWidth="1"/>
    <col min="12084" max="12085" width="8.5" style="42" customWidth="1"/>
    <col min="12086" max="12088" width="9.5" style="42" customWidth="1"/>
    <col min="12089" max="12089" width="0.375" style="42" customWidth="1"/>
    <col min="12090" max="12090" width="9.125" style="42" customWidth="1"/>
    <col min="12091" max="12092" width="8.5" style="42" customWidth="1"/>
    <col min="12093" max="12093" width="9.5" style="42" customWidth="1"/>
    <col min="12094" max="12095" width="12.625" style="42" customWidth="1"/>
    <col min="12096" max="12097" width="9.5" style="42" customWidth="1"/>
    <col min="12098" max="12098" width="0.375" style="42" customWidth="1"/>
    <col min="12099" max="12099" width="9.125" style="42" customWidth="1"/>
    <col min="12100" max="12101" width="8.5" style="42" customWidth="1"/>
    <col min="12102" max="12102" width="9.5" style="42" customWidth="1"/>
    <col min="12103" max="12104" width="12.625" style="42" customWidth="1"/>
    <col min="12105" max="12106" width="9.5" style="42" customWidth="1"/>
    <col min="12107" max="12107" width="0.375" style="42" customWidth="1"/>
    <col min="12108" max="12108" width="9.125" style="42" customWidth="1"/>
    <col min="12109" max="12110" width="8.5" style="42" customWidth="1"/>
    <col min="12111" max="12111" width="9.5" style="42" customWidth="1"/>
    <col min="12112" max="12113" width="12.625" style="42" customWidth="1"/>
    <col min="12114" max="12115" width="9.5" style="42" customWidth="1"/>
    <col min="12116" max="12116" width="0.375" style="42" customWidth="1"/>
    <col min="12117" max="12117" width="9.125" style="42" customWidth="1"/>
    <col min="12118" max="12119" width="8.5" style="42" customWidth="1"/>
    <col min="12120" max="12120" width="9.5" style="42" customWidth="1"/>
    <col min="12121" max="12122" width="12.625" style="42" customWidth="1"/>
    <col min="12123" max="12124" width="9.5" style="42" customWidth="1"/>
    <col min="12125" max="12125" width="0.375" style="42" customWidth="1"/>
    <col min="12126" max="12126" width="12.125" style="42" bestFit="1" customWidth="1"/>
    <col min="12127" max="12127" width="10.625" style="42" bestFit="1" customWidth="1"/>
    <col min="12128" max="12128" width="10" style="42" bestFit="1" customWidth="1"/>
    <col min="12129" max="12129" width="12" style="42" customWidth="1"/>
    <col min="12130" max="12131" width="12.625" style="42" customWidth="1"/>
    <col min="12132" max="12132" width="10.375" style="42" customWidth="1"/>
    <col min="12133" max="12133" width="12.125" style="42" bestFit="1" customWidth="1"/>
    <col min="12134" max="12134" width="2.875" style="42" customWidth="1"/>
    <col min="12135" max="12288" width="9" style="42"/>
    <col min="12289" max="12289" width="35" style="42" customWidth="1"/>
    <col min="12290" max="12290" width="9.125" style="42" customWidth="1"/>
    <col min="12291" max="12292" width="8.5" style="42" customWidth="1"/>
    <col min="12293" max="12295" width="9.5" style="42" customWidth="1"/>
    <col min="12296" max="12296" width="0.375" style="42" customWidth="1"/>
    <col min="12297" max="12297" width="9.125" style="42" customWidth="1"/>
    <col min="12298" max="12299" width="8.5" style="42" customWidth="1"/>
    <col min="12300" max="12302" width="9.5" style="42" customWidth="1"/>
    <col min="12303" max="12303" width="0.375" style="42" customWidth="1"/>
    <col min="12304" max="12304" width="9.125" style="42" customWidth="1"/>
    <col min="12305" max="12306" width="8.5" style="42" customWidth="1"/>
    <col min="12307" max="12309" width="9.5" style="42" customWidth="1"/>
    <col min="12310" max="12310" width="0.375" style="42" customWidth="1"/>
    <col min="12311" max="12311" width="9.125" style="42" customWidth="1"/>
    <col min="12312" max="12313" width="8.5" style="42" customWidth="1"/>
    <col min="12314" max="12316" width="9.5" style="42" customWidth="1"/>
    <col min="12317" max="12317" width="0.375" style="42" customWidth="1"/>
    <col min="12318" max="12318" width="9.125" style="42" customWidth="1"/>
    <col min="12319" max="12320" width="8.5" style="42" customWidth="1"/>
    <col min="12321" max="12323" width="9.5" style="42" customWidth="1"/>
    <col min="12324" max="12324" width="0.375" style="42" customWidth="1"/>
    <col min="12325" max="12325" width="9.125" style="42" customWidth="1"/>
    <col min="12326" max="12327" width="8.5" style="42" customWidth="1"/>
    <col min="12328" max="12330" width="9.5" style="42" customWidth="1"/>
    <col min="12331" max="12331" width="0.375" style="42" customWidth="1"/>
    <col min="12332" max="12332" width="9.125" style="42" customWidth="1"/>
    <col min="12333" max="12334" width="8.5" style="42" customWidth="1"/>
    <col min="12335" max="12337" width="9.5" style="42" customWidth="1"/>
    <col min="12338" max="12338" width="0.375" style="42" customWidth="1"/>
    <col min="12339" max="12339" width="9.125" style="42" customWidth="1"/>
    <col min="12340" max="12341" width="8.5" style="42" customWidth="1"/>
    <col min="12342" max="12344" width="9.5" style="42" customWidth="1"/>
    <col min="12345" max="12345" width="0.375" style="42" customWidth="1"/>
    <col min="12346" max="12346" width="9.125" style="42" customWidth="1"/>
    <col min="12347" max="12348" width="8.5" style="42" customWidth="1"/>
    <col min="12349" max="12349" width="9.5" style="42" customWidth="1"/>
    <col min="12350" max="12351" width="12.625" style="42" customWidth="1"/>
    <col min="12352" max="12353" width="9.5" style="42" customWidth="1"/>
    <col min="12354" max="12354" width="0.375" style="42" customWidth="1"/>
    <col min="12355" max="12355" width="9.125" style="42" customWidth="1"/>
    <col min="12356" max="12357" width="8.5" style="42" customWidth="1"/>
    <col min="12358" max="12358" width="9.5" style="42" customWidth="1"/>
    <col min="12359" max="12360" width="12.625" style="42" customWidth="1"/>
    <col min="12361" max="12362" width="9.5" style="42" customWidth="1"/>
    <col min="12363" max="12363" width="0.375" style="42" customWidth="1"/>
    <col min="12364" max="12364" width="9.125" style="42" customWidth="1"/>
    <col min="12365" max="12366" width="8.5" style="42" customWidth="1"/>
    <col min="12367" max="12367" width="9.5" style="42" customWidth="1"/>
    <col min="12368" max="12369" width="12.625" style="42" customWidth="1"/>
    <col min="12370" max="12371" width="9.5" style="42" customWidth="1"/>
    <col min="12372" max="12372" width="0.375" style="42" customWidth="1"/>
    <col min="12373" max="12373" width="9.125" style="42" customWidth="1"/>
    <col min="12374" max="12375" width="8.5" style="42" customWidth="1"/>
    <col min="12376" max="12376" width="9.5" style="42" customWidth="1"/>
    <col min="12377" max="12378" width="12.625" style="42" customWidth="1"/>
    <col min="12379" max="12380" width="9.5" style="42" customWidth="1"/>
    <col min="12381" max="12381" width="0.375" style="42" customWidth="1"/>
    <col min="12382" max="12382" width="12.125" style="42" bestFit="1" customWidth="1"/>
    <col min="12383" max="12383" width="10.625" style="42" bestFit="1" customWidth="1"/>
    <col min="12384" max="12384" width="10" style="42" bestFit="1" customWidth="1"/>
    <col min="12385" max="12385" width="12" style="42" customWidth="1"/>
    <col min="12386" max="12387" width="12.625" style="42" customWidth="1"/>
    <col min="12388" max="12388" width="10.375" style="42" customWidth="1"/>
    <col min="12389" max="12389" width="12.125" style="42" bestFit="1" customWidth="1"/>
    <col min="12390" max="12390" width="2.875" style="42" customWidth="1"/>
    <col min="12391" max="12544" width="9" style="42"/>
    <col min="12545" max="12545" width="35" style="42" customWidth="1"/>
    <col min="12546" max="12546" width="9.125" style="42" customWidth="1"/>
    <col min="12547" max="12548" width="8.5" style="42" customWidth="1"/>
    <col min="12549" max="12551" width="9.5" style="42" customWidth="1"/>
    <col min="12552" max="12552" width="0.375" style="42" customWidth="1"/>
    <col min="12553" max="12553" width="9.125" style="42" customWidth="1"/>
    <col min="12554" max="12555" width="8.5" style="42" customWidth="1"/>
    <col min="12556" max="12558" width="9.5" style="42" customWidth="1"/>
    <col min="12559" max="12559" width="0.375" style="42" customWidth="1"/>
    <col min="12560" max="12560" width="9.125" style="42" customWidth="1"/>
    <col min="12561" max="12562" width="8.5" style="42" customWidth="1"/>
    <col min="12563" max="12565" width="9.5" style="42" customWidth="1"/>
    <col min="12566" max="12566" width="0.375" style="42" customWidth="1"/>
    <col min="12567" max="12567" width="9.125" style="42" customWidth="1"/>
    <col min="12568" max="12569" width="8.5" style="42" customWidth="1"/>
    <col min="12570" max="12572" width="9.5" style="42" customWidth="1"/>
    <col min="12573" max="12573" width="0.375" style="42" customWidth="1"/>
    <col min="12574" max="12574" width="9.125" style="42" customWidth="1"/>
    <col min="12575" max="12576" width="8.5" style="42" customWidth="1"/>
    <col min="12577" max="12579" width="9.5" style="42" customWidth="1"/>
    <col min="12580" max="12580" width="0.375" style="42" customWidth="1"/>
    <col min="12581" max="12581" width="9.125" style="42" customWidth="1"/>
    <col min="12582" max="12583" width="8.5" style="42" customWidth="1"/>
    <col min="12584" max="12586" width="9.5" style="42" customWidth="1"/>
    <col min="12587" max="12587" width="0.375" style="42" customWidth="1"/>
    <col min="12588" max="12588" width="9.125" style="42" customWidth="1"/>
    <col min="12589" max="12590" width="8.5" style="42" customWidth="1"/>
    <col min="12591" max="12593" width="9.5" style="42" customWidth="1"/>
    <col min="12594" max="12594" width="0.375" style="42" customWidth="1"/>
    <col min="12595" max="12595" width="9.125" style="42" customWidth="1"/>
    <col min="12596" max="12597" width="8.5" style="42" customWidth="1"/>
    <col min="12598" max="12600" width="9.5" style="42" customWidth="1"/>
    <col min="12601" max="12601" width="0.375" style="42" customWidth="1"/>
    <col min="12602" max="12602" width="9.125" style="42" customWidth="1"/>
    <col min="12603" max="12604" width="8.5" style="42" customWidth="1"/>
    <col min="12605" max="12605" width="9.5" style="42" customWidth="1"/>
    <col min="12606" max="12607" width="12.625" style="42" customWidth="1"/>
    <col min="12608" max="12609" width="9.5" style="42" customWidth="1"/>
    <col min="12610" max="12610" width="0.375" style="42" customWidth="1"/>
    <col min="12611" max="12611" width="9.125" style="42" customWidth="1"/>
    <col min="12612" max="12613" width="8.5" style="42" customWidth="1"/>
    <col min="12614" max="12614" width="9.5" style="42" customWidth="1"/>
    <col min="12615" max="12616" width="12.625" style="42" customWidth="1"/>
    <col min="12617" max="12618" width="9.5" style="42" customWidth="1"/>
    <col min="12619" max="12619" width="0.375" style="42" customWidth="1"/>
    <col min="12620" max="12620" width="9.125" style="42" customWidth="1"/>
    <col min="12621" max="12622" width="8.5" style="42" customWidth="1"/>
    <col min="12623" max="12623" width="9.5" style="42" customWidth="1"/>
    <col min="12624" max="12625" width="12.625" style="42" customWidth="1"/>
    <col min="12626" max="12627" width="9.5" style="42" customWidth="1"/>
    <col min="12628" max="12628" width="0.375" style="42" customWidth="1"/>
    <col min="12629" max="12629" width="9.125" style="42" customWidth="1"/>
    <col min="12630" max="12631" width="8.5" style="42" customWidth="1"/>
    <col min="12632" max="12632" width="9.5" style="42" customWidth="1"/>
    <col min="12633" max="12634" width="12.625" style="42" customWidth="1"/>
    <col min="12635" max="12636" width="9.5" style="42" customWidth="1"/>
    <col min="12637" max="12637" width="0.375" style="42" customWidth="1"/>
    <col min="12638" max="12638" width="12.125" style="42" bestFit="1" customWidth="1"/>
    <col min="12639" max="12639" width="10.625" style="42" bestFit="1" customWidth="1"/>
    <col min="12640" max="12640" width="10" style="42" bestFit="1" customWidth="1"/>
    <col min="12641" max="12641" width="12" style="42" customWidth="1"/>
    <col min="12642" max="12643" width="12.625" style="42" customWidth="1"/>
    <col min="12644" max="12644" width="10.375" style="42" customWidth="1"/>
    <col min="12645" max="12645" width="12.125" style="42" bestFit="1" customWidth="1"/>
    <col min="12646" max="12646" width="2.875" style="42" customWidth="1"/>
    <col min="12647" max="12800" width="9" style="42"/>
    <col min="12801" max="12801" width="35" style="42" customWidth="1"/>
    <col min="12802" max="12802" width="9.125" style="42" customWidth="1"/>
    <col min="12803" max="12804" width="8.5" style="42" customWidth="1"/>
    <col min="12805" max="12807" width="9.5" style="42" customWidth="1"/>
    <col min="12808" max="12808" width="0.375" style="42" customWidth="1"/>
    <col min="12809" max="12809" width="9.125" style="42" customWidth="1"/>
    <col min="12810" max="12811" width="8.5" style="42" customWidth="1"/>
    <col min="12812" max="12814" width="9.5" style="42" customWidth="1"/>
    <col min="12815" max="12815" width="0.375" style="42" customWidth="1"/>
    <col min="12816" max="12816" width="9.125" style="42" customWidth="1"/>
    <col min="12817" max="12818" width="8.5" style="42" customWidth="1"/>
    <col min="12819" max="12821" width="9.5" style="42" customWidth="1"/>
    <col min="12822" max="12822" width="0.375" style="42" customWidth="1"/>
    <col min="12823" max="12823" width="9.125" style="42" customWidth="1"/>
    <col min="12824" max="12825" width="8.5" style="42" customWidth="1"/>
    <col min="12826" max="12828" width="9.5" style="42" customWidth="1"/>
    <col min="12829" max="12829" width="0.375" style="42" customWidth="1"/>
    <col min="12830" max="12830" width="9.125" style="42" customWidth="1"/>
    <col min="12831" max="12832" width="8.5" style="42" customWidth="1"/>
    <col min="12833" max="12835" width="9.5" style="42" customWidth="1"/>
    <col min="12836" max="12836" width="0.375" style="42" customWidth="1"/>
    <col min="12837" max="12837" width="9.125" style="42" customWidth="1"/>
    <col min="12838" max="12839" width="8.5" style="42" customWidth="1"/>
    <col min="12840" max="12842" width="9.5" style="42" customWidth="1"/>
    <col min="12843" max="12843" width="0.375" style="42" customWidth="1"/>
    <col min="12844" max="12844" width="9.125" style="42" customWidth="1"/>
    <col min="12845" max="12846" width="8.5" style="42" customWidth="1"/>
    <col min="12847" max="12849" width="9.5" style="42" customWidth="1"/>
    <col min="12850" max="12850" width="0.375" style="42" customWidth="1"/>
    <col min="12851" max="12851" width="9.125" style="42" customWidth="1"/>
    <col min="12852" max="12853" width="8.5" style="42" customWidth="1"/>
    <col min="12854" max="12856" width="9.5" style="42" customWidth="1"/>
    <col min="12857" max="12857" width="0.375" style="42" customWidth="1"/>
    <col min="12858" max="12858" width="9.125" style="42" customWidth="1"/>
    <col min="12859" max="12860" width="8.5" style="42" customWidth="1"/>
    <col min="12861" max="12861" width="9.5" style="42" customWidth="1"/>
    <col min="12862" max="12863" width="12.625" style="42" customWidth="1"/>
    <col min="12864" max="12865" width="9.5" style="42" customWidth="1"/>
    <col min="12866" max="12866" width="0.375" style="42" customWidth="1"/>
    <col min="12867" max="12867" width="9.125" style="42" customWidth="1"/>
    <col min="12868" max="12869" width="8.5" style="42" customWidth="1"/>
    <col min="12870" max="12870" width="9.5" style="42" customWidth="1"/>
    <col min="12871" max="12872" width="12.625" style="42" customWidth="1"/>
    <col min="12873" max="12874" width="9.5" style="42" customWidth="1"/>
    <col min="12875" max="12875" width="0.375" style="42" customWidth="1"/>
    <col min="12876" max="12876" width="9.125" style="42" customWidth="1"/>
    <col min="12877" max="12878" width="8.5" style="42" customWidth="1"/>
    <col min="12879" max="12879" width="9.5" style="42" customWidth="1"/>
    <col min="12880" max="12881" width="12.625" style="42" customWidth="1"/>
    <col min="12882" max="12883" width="9.5" style="42" customWidth="1"/>
    <col min="12884" max="12884" width="0.375" style="42" customWidth="1"/>
    <col min="12885" max="12885" width="9.125" style="42" customWidth="1"/>
    <col min="12886" max="12887" width="8.5" style="42" customWidth="1"/>
    <col min="12888" max="12888" width="9.5" style="42" customWidth="1"/>
    <col min="12889" max="12890" width="12.625" style="42" customWidth="1"/>
    <col min="12891" max="12892" width="9.5" style="42" customWidth="1"/>
    <col min="12893" max="12893" width="0.375" style="42" customWidth="1"/>
    <col min="12894" max="12894" width="12.125" style="42" bestFit="1" customWidth="1"/>
    <col min="12895" max="12895" width="10.625" style="42" bestFit="1" customWidth="1"/>
    <col min="12896" max="12896" width="10" style="42" bestFit="1" customWidth="1"/>
    <col min="12897" max="12897" width="12" style="42" customWidth="1"/>
    <col min="12898" max="12899" width="12.625" style="42" customWidth="1"/>
    <col min="12900" max="12900" width="10.375" style="42" customWidth="1"/>
    <col min="12901" max="12901" width="12.125" style="42" bestFit="1" customWidth="1"/>
    <col min="12902" max="12902" width="2.875" style="42" customWidth="1"/>
    <col min="12903" max="13056" width="9" style="42"/>
    <col min="13057" max="13057" width="35" style="42" customWidth="1"/>
    <col min="13058" max="13058" width="9.125" style="42" customWidth="1"/>
    <col min="13059" max="13060" width="8.5" style="42" customWidth="1"/>
    <col min="13061" max="13063" width="9.5" style="42" customWidth="1"/>
    <col min="13064" max="13064" width="0.375" style="42" customWidth="1"/>
    <col min="13065" max="13065" width="9.125" style="42" customWidth="1"/>
    <col min="13066" max="13067" width="8.5" style="42" customWidth="1"/>
    <col min="13068" max="13070" width="9.5" style="42" customWidth="1"/>
    <col min="13071" max="13071" width="0.375" style="42" customWidth="1"/>
    <col min="13072" max="13072" width="9.125" style="42" customWidth="1"/>
    <col min="13073" max="13074" width="8.5" style="42" customWidth="1"/>
    <col min="13075" max="13077" width="9.5" style="42" customWidth="1"/>
    <col min="13078" max="13078" width="0.375" style="42" customWidth="1"/>
    <col min="13079" max="13079" width="9.125" style="42" customWidth="1"/>
    <col min="13080" max="13081" width="8.5" style="42" customWidth="1"/>
    <col min="13082" max="13084" width="9.5" style="42" customWidth="1"/>
    <col min="13085" max="13085" width="0.375" style="42" customWidth="1"/>
    <col min="13086" max="13086" width="9.125" style="42" customWidth="1"/>
    <col min="13087" max="13088" width="8.5" style="42" customWidth="1"/>
    <col min="13089" max="13091" width="9.5" style="42" customWidth="1"/>
    <col min="13092" max="13092" width="0.375" style="42" customWidth="1"/>
    <col min="13093" max="13093" width="9.125" style="42" customWidth="1"/>
    <col min="13094" max="13095" width="8.5" style="42" customWidth="1"/>
    <col min="13096" max="13098" width="9.5" style="42" customWidth="1"/>
    <col min="13099" max="13099" width="0.375" style="42" customWidth="1"/>
    <col min="13100" max="13100" width="9.125" style="42" customWidth="1"/>
    <col min="13101" max="13102" width="8.5" style="42" customWidth="1"/>
    <col min="13103" max="13105" width="9.5" style="42" customWidth="1"/>
    <col min="13106" max="13106" width="0.375" style="42" customWidth="1"/>
    <col min="13107" max="13107" width="9.125" style="42" customWidth="1"/>
    <col min="13108" max="13109" width="8.5" style="42" customWidth="1"/>
    <col min="13110" max="13112" width="9.5" style="42" customWidth="1"/>
    <col min="13113" max="13113" width="0.375" style="42" customWidth="1"/>
    <col min="13114" max="13114" width="9.125" style="42" customWidth="1"/>
    <col min="13115" max="13116" width="8.5" style="42" customWidth="1"/>
    <col min="13117" max="13117" width="9.5" style="42" customWidth="1"/>
    <col min="13118" max="13119" width="12.625" style="42" customWidth="1"/>
    <col min="13120" max="13121" width="9.5" style="42" customWidth="1"/>
    <col min="13122" max="13122" width="0.375" style="42" customWidth="1"/>
    <col min="13123" max="13123" width="9.125" style="42" customWidth="1"/>
    <col min="13124" max="13125" width="8.5" style="42" customWidth="1"/>
    <col min="13126" max="13126" width="9.5" style="42" customWidth="1"/>
    <col min="13127" max="13128" width="12.625" style="42" customWidth="1"/>
    <col min="13129" max="13130" width="9.5" style="42" customWidth="1"/>
    <col min="13131" max="13131" width="0.375" style="42" customWidth="1"/>
    <col min="13132" max="13132" width="9.125" style="42" customWidth="1"/>
    <col min="13133" max="13134" width="8.5" style="42" customWidth="1"/>
    <col min="13135" max="13135" width="9.5" style="42" customWidth="1"/>
    <col min="13136" max="13137" width="12.625" style="42" customWidth="1"/>
    <col min="13138" max="13139" width="9.5" style="42" customWidth="1"/>
    <col min="13140" max="13140" width="0.375" style="42" customWidth="1"/>
    <col min="13141" max="13141" width="9.125" style="42" customWidth="1"/>
    <col min="13142" max="13143" width="8.5" style="42" customWidth="1"/>
    <col min="13144" max="13144" width="9.5" style="42" customWidth="1"/>
    <col min="13145" max="13146" width="12.625" style="42" customWidth="1"/>
    <col min="13147" max="13148" width="9.5" style="42" customWidth="1"/>
    <col min="13149" max="13149" width="0.375" style="42" customWidth="1"/>
    <col min="13150" max="13150" width="12.125" style="42" bestFit="1" customWidth="1"/>
    <col min="13151" max="13151" width="10.625" style="42" bestFit="1" customWidth="1"/>
    <col min="13152" max="13152" width="10" style="42" bestFit="1" customWidth="1"/>
    <col min="13153" max="13153" width="12" style="42" customWidth="1"/>
    <col min="13154" max="13155" width="12.625" style="42" customWidth="1"/>
    <col min="13156" max="13156" width="10.375" style="42" customWidth="1"/>
    <col min="13157" max="13157" width="12.125" style="42" bestFit="1" customWidth="1"/>
    <col min="13158" max="13158" width="2.875" style="42" customWidth="1"/>
    <col min="13159" max="13312" width="9" style="42"/>
    <col min="13313" max="13313" width="35" style="42" customWidth="1"/>
    <col min="13314" max="13314" width="9.125" style="42" customWidth="1"/>
    <col min="13315" max="13316" width="8.5" style="42" customWidth="1"/>
    <col min="13317" max="13319" width="9.5" style="42" customWidth="1"/>
    <col min="13320" max="13320" width="0.375" style="42" customWidth="1"/>
    <col min="13321" max="13321" width="9.125" style="42" customWidth="1"/>
    <col min="13322" max="13323" width="8.5" style="42" customWidth="1"/>
    <col min="13324" max="13326" width="9.5" style="42" customWidth="1"/>
    <col min="13327" max="13327" width="0.375" style="42" customWidth="1"/>
    <col min="13328" max="13328" width="9.125" style="42" customWidth="1"/>
    <col min="13329" max="13330" width="8.5" style="42" customWidth="1"/>
    <col min="13331" max="13333" width="9.5" style="42" customWidth="1"/>
    <col min="13334" max="13334" width="0.375" style="42" customWidth="1"/>
    <col min="13335" max="13335" width="9.125" style="42" customWidth="1"/>
    <col min="13336" max="13337" width="8.5" style="42" customWidth="1"/>
    <col min="13338" max="13340" width="9.5" style="42" customWidth="1"/>
    <col min="13341" max="13341" width="0.375" style="42" customWidth="1"/>
    <col min="13342" max="13342" width="9.125" style="42" customWidth="1"/>
    <col min="13343" max="13344" width="8.5" style="42" customWidth="1"/>
    <col min="13345" max="13347" width="9.5" style="42" customWidth="1"/>
    <col min="13348" max="13348" width="0.375" style="42" customWidth="1"/>
    <col min="13349" max="13349" width="9.125" style="42" customWidth="1"/>
    <col min="13350" max="13351" width="8.5" style="42" customWidth="1"/>
    <col min="13352" max="13354" width="9.5" style="42" customWidth="1"/>
    <col min="13355" max="13355" width="0.375" style="42" customWidth="1"/>
    <col min="13356" max="13356" width="9.125" style="42" customWidth="1"/>
    <col min="13357" max="13358" width="8.5" style="42" customWidth="1"/>
    <col min="13359" max="13361" width="9.5" style="42" customWidth="1"/>
    <col min="13362" max="13362" width="0.375" style="42" customWidth="1"/>
    <col min="13363" max="13363" width="9.125" style="42" customWidth="1"/>
    <col min="13364" max="13365" width="8.5" style="42" customWidth="1"/>
    <col min="13366" max="13368" width="9.5" style="42" customWidth="1"/>
    <col min="13369" max="13369" width="0.375" style="42" customWidth="1"/>
    <col min="13370" max="13370" width="9.125" style="42" customWidth="1"/>
    <col min="13371" max="13372" width="8.5" style="42" customWidth="1"/>
    <col min="13373" max="13373" width="9.5" style="42" customWidth="1"/>
    <col min="13374" max="13375" width="12.625" style="42" customWidth="1"/>
    <col min="13376" max="13377" width="9.5" style="42" customWidth="1"/>
    <col min="13378" max="13378" width="0.375" style="42" customWidth="1"/>
    <col min="13379" max="13379" width="9.125" style="42" customWidth="1"/>
    <col min="13380" max="13381" width="8.5" style="42" customWidth="1"/>
    <col min="13382" max="13382" width="9.5" style="42" customWidth="1"/>
    <col min="13383" max="13384" width="12.625" style="42" customWidth="1"/>
    <col min="13385" max="13386" width="9.5" style="42" customWidth="1"/>
    <col min="13387" max="13387" width="0.375" style="42" customWidth="1"/>
    <col min="13388" max="13388" width="9.125" style="42" customWidth="1"/>
    <col min="13389" max="13390" width="8.5" style="42" customWidth="1"/>
    <col min="13391" max="13391" width="9.5" style="42" customWidth="1"/>
    <col min="13392" max="13393" width="12.625" style="42" customWidth="1"/>
    <col min="13394" max="13395" width="9.5" style="42" customWidth="1"/>
    <col min="13396" max="13396" width="0.375" style="42" customWidth="1"/>
    <col min="13397" max="13397" width="9.125" style="42" customWidth="1"/>
    <col min="13398" max="13399" width="8.5" style="42" customWidth="1"/>
    <col min="13400" max="13400" width="9.5" style="42" customWidth="1"/>
    <col min="13401" max="13402" width="12.625" style="42" customWidth="1"/>
    <col min="13403" max="13404" width="9.5" style="42" customWidth="1"/>
    <col min="13405" max="13405" width="0.375" style="42" customWidth="1"/>
    <col min="13406" max="13406" width="12.125" style="42" bestFit="1" customWidth="1"/>
    <col min="13407" max="13407" width="10.625" style="42" bestFit="1" customWidth="1"/>
    <col min="13408" max="13408" width="10" style="42" bestFit="1" customWidth="1"/>
    <col min="13409" max="13409" width="12" style="42" customWidth="1"/>
    <col min="13410" max="13411" width="12.625" style="42" customWidth="1"/>
    <col min="13412" max="13412" width="10.375" style="42" customWidth="1"/>
    <col min="13413" max="13413" width="12.125" style="42" bestFit="1" customWidth="1"/>
    <col min="13414" max="13414" width="2.875" style="42" customWidth="1"/>
    <col min="13415" max="13568" width="9" style="42"/>
    <col min="13569" max="13569" width="35" style="42" customWidth="1"/>
    <col min="13570" max="13570" width="9.125" style="42" customWidth="1"/>
    <col min="13571" max="13572" width="8.5" style="42" customWidth="1"/>
    <col min="13573" max="13575" width="9.5" style="42" customWidth="1"/>
    <col min="13576" max="13576" width="0.375" style="42" customWidth="1"/>
    <col min="13577" max="13577" width="9.125" style="42" customWidth="1"/>
    <col min="13578" max="13579" width="8.5" style="42" customWidth="1"/>
    <col min="13580" max="13582" width="9.5" style="42" customWidth="1"/>
    <col min="13583" max="13583" width="0.375" style="42" customWidth="1"/>
    <col min="13584" max="13584" width="9.125" style="42" customWidth="1"/>
    <col min="13585" max="13586" width="8.5" style="42" customWidth="1"/>
    <col min="13587" max="13589" width="9.5" style="42" customWidth="1"/>
    <col min="13590" max="13590" width="0.375" style="42" customWidth="1"/>
    <col min="13591" max="13591" width="9.125" style="42" customWidth="1"/>
    <col min="13592" max="13593" width="8.5" style="42" customWidth="1"/>
    <col min="13594" max="13596" width="9.5" style="42" customWidth="1"/>
    <col min="13597" max="13597" width="0.375" style="42" customWidth="1"/>
    <col min="13598" max="13598" width="9.125" style="42" customWidth="1"/>
    <col min="13599" max="13600" width="8.5" style="42" customWidth="1"/>
    <col min="13601" max="13603" width="9.5" style="42" customWidth="1"/>
    <col min="13604" max="13604" width="0.375" style="42" customWidth="1"/>
    <col min="13605" max="13605" width="9.125" style="42" customWidth="1"/>
    <col min="13606" max="13607" width="8.5" style="42" customWidth="1"/>
    <col min="13608" max="13610" width="9.5" style="42" customWidth="1"/>
    <col min="13611" max="13611" width="0.375" style="42" customWidth="1"/>
    <col min="13612" max="13612" width="9.125" style="42" customWidth="1"/>
    <col min="13613" max="13614" width="8.5" style="42" customWidth="1"/>
    <col min="13615" max="13617" width="9.5" style="42" customWidth="1"/>
    <col min="13618" max="13618" width="0.375" style="42" customWidth="1"/>
    <col min="13619" max="13619" width="9.125" style="42" customWidth="1"/>
    <col min="13620" max="13621" width="8.5" style="42" customWidth="1"/>
    <col min="13622" max="13624" width="9.5" style="42" customWidth="1"/>
    <col min="13625" max="13625" width="0.375" style="42" customWidth="1"/>
    <col min="13626" max="13626" width="9.125" style="42" customWidth="1"/>
    <col min="13627" max="13628" width="8.5" style="42" customWidth="1"/>
    <col min="13629" max="13629" width="9.5" style="42" customWidth="1"/>
    <col min="13630" max="13631" width="12.625" style="42" customWidth="1"/>
    <col min="13632" max="13633" width="9.5" style="42" customWidth="1"/>
    <col min="13634" max="13634" width="0.375" style="42" customWidth="1"/>
    <col min="13635" max="13635" width="9.125" style="42" customWidth="1"/>
    <col min="13636" max="13637" width="8.5" style="42" customWidth="1"/>
    <col min="13638" max="13638" width="9.5" style="42" customWidth="1"/>
    <col min="13639" max="13640" width="12.625" style="42" customWidth="1"/>
    <col min="13641" max="13642" width="9.5" style="42" customWidth="1"/>
    <col min="13643" max="13643" width="0.375" style="42" customWidth="1"/>
    <col min="13644" max="13644" width="9.125" style="42" customWidth="1"/>
    <col min="13645" max="13646" width="8.5" style="42" customWidth="1"/>
    <col min="13647" max="13647" width="9.5" style="42" customWidth="1"/>
    <col min="13648" max="13649" width="12.625" style="42" customWidth="1"/>
    <col min="13650" max="13651" width="9.5" style="42" customWidth="1"/>
    <col min="13652" max="13652" width="0.375" style="42" customWidth="1"/>
    <col min="13653" max="13653" width="9.125" style="42" customWidth="1"/>
    <col min="13654" max="13655" width="8.5" style="42" customWidth="1"/>
    <col min="13656" max="13656" width="9.5" style="42" customWidth="1"/>
    <col min="13657" max="13658" width="12.625" style="42" customWidth="1"/>
    <col min="13659" max="13660" width="9.5" style="42" customWidth="1"/>
    <col min="13661" max="13661" width="0.375" style="42" customWidth="1"/>
    <col min="13662" max="13662" width="12.125" style="42" bestFit="1" customWidth="1"/>
    <col min="13663" max="13663" width="10.625" style="42" bestFit="1" customWidth="1"/>
    <col min="13664" max="13664" width="10" style="42" bestFit="1" customWidth="1"/>
    <col min="13665" max="13665" width="12" style="42" customWidth="1"/>
    <col min="13666" max="13667" width="12.625" style="42" customWidth="1"/>
    <col min="13668" max="13668" width="10.375" style="42" customWidth="1"/>
    <col min="13669" max="13669" width="12.125" style="42" bestFit="1" customWidth="1"/>
    <col min="13670" max="13670" width="2.875" style="42" customWidth="1"/>
    <col min="13671" max="13824" width="9" style="42"/>
    <col min="13825" max="13825" width="35" style="42" customWidth="1"/>
    <col min="13826" max="13826" width="9.125" style="42" customWidth="1"/>
    <col min="13827" max="13828" width="8.5" style="42" customWidth="1"/>
    <col min="13829" max="13831" width="9.5" style="42" customWidth="1"/>
    <col min="13832" max="13832" width="0.375" style="42" customWidth="1"/>
    <col min="13833" max="13833" width="9.125" style="42" customWidth="1"/>
    <col min="13834" max="13835" width="8.5" style="42" customWidth="1"/>
    <col min="13836" max="13838" width="9.5" style="42" customWidth="1"/>
    <col min="13839" max="13839" width="0.375" style="42" customWidth="1"/>
    <col min="13840" max="13840" width="9.125" style="42" customWidth="1"/>
    <col min="13841" max="13842" width="8.5" style="42" customWidth="1"/>
    <col min="13843" max="13845" width="9.5" style="42" customWidth="1"/>
    <col min="13846" max="13846" width="0.375" style="42" customWidth="1"/>
    <col min="13847" max="13847" width="9.125" style="42" customWidth="1"/>
    <col min="13848" max="13849" width="8.5" style="42" customWidth="1"/>
    <col min="13850" max="13852" width="9.5" style="42" customWidth="1"/>
    <col min="13853" max="13853" width="0.375" style="42" customWidth="1"/>
    <col min="13854" max="13854" width="9.125" style="42" customWidth="1"/>
    <col min="13855" max="13856" width="8.5" style="42" customWidth="1"/>
    <col min="13857" max="13859" width="9.5" style="42" customWidth="1"/>
    <col min="13860" max="13860" width="0.375" style="42" customWidth="1"/>
    <col min="13861" max="13861" width="9.125" style="42" customWidth="1"/>
    <col min="13862" max="13863" width="8.5" style="42" customWidth="1"/>
    <col min="13864" max="13866" width="9.5" style="42" customWidth="1"/>
    <col min="13867" max="13867" width="0.375" style="42" customWidth="1"/>
    <col min="13868" max="13868" width="9.125" style="42" customWidth="1"/>
    <col min="13869" max="13870" width="8.5" style="42" customWidth="1"/>
    <col min="13871" max="13873" width="9.5" style="42" customWidth="1"/>
    <col min="13874" max="13874" width="0.375" style="42" customWidth="1"/>
    <col min="13875" max="13875" width="9.125" style="42" customWidth="1"/>
    <col min="13876" max="13877" width="8.5" style="42" customWidth="1"/>
    <col min="13878" max="13880" width="9.5" style="42" customWidth="1"/>
    <col min="13881" max="13881" width="0.375" style="42" customWidth="1"/>
    <col min="13882" max="13882" width="9.125" style="42" customWidth="1"/>
    <col min="13883" max="13884" width="8.5" style="42" customWidth="1"/>
    <col min="13885" max="13885" width="9.5" style="42" customWidth="1"/>
    <col min="13886" max="13887" width="12.625" style="42" customWidth="1"/>
    <col min="13888" max="13889" width="9.5" style="42" customWidth="1"/>
    <col min="13890" max="13890" width="0.375" style="42" customWidth="1"/>
    <col min="13891" max="13891" width="9.125" style="42" customWidth="1"/>
    <col min="13892" max="13893" width="8.5" style="42" customWidth="1"/>
    <col min="13894" max="13894" width="9.5" style="42" customWidth="1"/>
    <col min="13895" max="13896" width="12.625" style="42" customWidth="1"/>
    <col min="13897" max="13898" width="9.5" style="42" customWidth="1"/>
    <col min="13899" max="13899" width="0.375" style="42" customWidth="1"/>
    <col min="13900" max="13900" width="9.125" style="42" customWidth="1"/>
    <col min="13901" max="13902" width="8.5" style="42" customWidth="1"/>
    <col min="13903" max="13903" width="9.5" style="42" customWidth="1"/>
    <col min="13904" max="13905" width="12.625" style="42" customWidth="1"/>
    <col min="13906" max="13907" width="9.5" style="42" customWidth="1"/>
    <col min="13908" max="13908" width="0.375" style="42" customWidth="1"/>
    <col min="13909" max="13909" width="9.125" style="42" customWidth="1"/>
    <col min="13910" max="13911" width="8.5" style="42" customWidth="1"/>
    <col min="13912" max="13912" width="9.5" style="42" customWidth="1"/>
    <col min="13913" max="13914" width="12.625" style="42" customWidth="1"/>
    <col min="13915" max="13916" width="9.5" style="42" customWidth="1"/>
    <col min="13917" max="13917" width="0.375" style="42" customWidth="1"/>
    <col min="13918" max="13918" width="12.125" style="42" bestFit="1" customWidth="1"/>
    <col min="13919" max="13919" width="10.625" style="42" bestFit="1" customWidth="1"/>
    <col min="13920" max="13920" width="10" style="42" bestFit="1" customWidth="1"/>
    <col min="13921" max="13921" width="12" style="42" customWidth="1"/>
    <col min="13922" max="13923" width="12.625" style="42" customWidth="1"/>
    <col min="13924" max="13924" width="10.375" style="42" customWidth="1"/>
    <col min="13925" max="13925" width="12.125" style="42" bestFit="1" customWidth="1"/>
    <col min="13926" max="13926" width="2.875" style="42" customWidth="1"/>
    <col min="13927" max="14080" width="9" style="42"/>
    <col min="14081" max="14081" width="35" style="42" customWidth="1"/>
    <col min="14082" max="14082" width="9.125" style="42" customWidth="1"/>
    <col min="14083" max="14084" width="8.5" style="42" customWidth="1"/>
    <col min="14085" max="14087" width="9.5" style="42" customWidth="1"/>
    <col min="14088" max="14088" width="0.375" style="42" customWidth="1"/>
    <col min="14089" max="14089" width="9.125" style="42" customWidth="1"/>
    <col min="14090" max="14091" width="8.5" style="42" customWidth="1"/>
    <col min="14092" max="14094" width="9.5" style="42" customWidth="1"/>
    <col min="14095" max="14095" width="0.375" style="42" customWidth="1"/>
    <col min="14096" max="14096" width="9.125" style="42" customWidth="1"/>
    <col min="14097" max="14098" width="8.5" style="42" customWidth="1"/>
    <col min="14099" max="14101" width="9.5" style="42" customWidth="1"/>
    <col min="14102" max="14102" width="0.375" style="42" customWidth="1"/>
    <col min="14103" max="14103" width="9.125" style="42" customWidth="1"/>
    <col min="14104" max="14105" width="8.5" style="42" customWidth="1"/>
    <col min="14106" max="14108" width="9.5" style="42" customWidth="1"/>
    <col min="14109" max="14109" width="0.375" style="42" customWidth="1"/>
    <col min="14110" max="14110" width="9.125" style="42" customWidth="1"/>
    <col min="14111" max="14112" width="8.5" style="42" customWidth="1"/>
    <col min="14113" max="14115" width="9.5" style="42" customWidth="1"/>
    <col min="14116" max="14116" width="0.375" style="42" customWidth="1"/>
    <col min="14117" max="14117" width="9.125" style="42" customWidth="1"/>
    <col min="14118" max="14119" width="8.5" style="42" customWidth="1"/>
    <col min="14120" max="14122" width="9.5" style="42" customWidth="1"/>
    <col min="14123" max="14123" width="0.375" style="42" customWidth="1"/>
    <col min="14124" max="14124" width="9.125" style="42" customWidth="1"/>
    <col min="14125" max="14126" width="8.5" style="42" customWidth="1"/>
    <col min="14127" max="14129" width="9.5" style="42" customWidth="1"/>
    <col min="14130" max="14130" width="0.375" style="42" customWidth="1"/>
    <col min="14131" max="14131" width="9.125" style="42" customWidth="1"/>
    <col min="14132" max="14133" width="8.5" style="42" customWidth="1"/>
    <col min="14134" max="14136" width="9.5" style="42" customWidth="1"/>
    <col min="14137" max="14137" width="0.375" style="42" customWidth="1"/>
    <col min="14138" max="14138" width="9.125" style="42" customWidth="1"/>
    <col min="14139" max="14140" width="8.5" style="42" customWidth="1"/>
    <col min="14141" max="14141" width="9.5" style="42" customWidth="1"/>
    <col min="14142" max="14143" width="12.625" style="42" customWidth="1"/>
    <col min="14144" max="14145" width="9.5" style="42" customWidth="1"/>
    <col min="14146" max="14146" width="0.375" style="42" customWidth="1"/>
    <col min="14147" max="14147" width="9.125" style="42" customWidth="1"/>
    <col min="14148" max="14149" width="8.5" style="42" customWidth="1"/>
    <col min="14150" max="14150" width="9.5" style="42" customWidth="1"/>
    <col min="14151" max="14152" width="12.625" style="42" customWidth="1"/>
    <col min="14153" max="14154" width="9.5" style="42" customWidth="1"/>
    <col min="14155" max="14155" width="0.375" style="42" customWidth="1"/>
    <col min="14156" max="14156" width="9.125" style="42" customWidth="1"/>
    <col min="14157" max="14158" width="8.5" style="42" customWidth="1"/>
    <col min="14159" max="14159" width="9.5" style="42" customWidth="1"/>
    <col min="14160" max="14161" width="12.625" style="42" customWidth="1"/>
    <col min="14162" max="14163" width="9.5" style="42" customWidth="1"/>
    <col min="14164" max="14164" width="0.375" style="42" customWidth="1"/>
    <col min="14165" max="14165" width="9.125" style="42" customWidth="1"/>
    <col min="14166" max="14167" width="8.5" style="42" customWidth="1"/>
    <col min="14168" max="14168" width="9.5" style="42" customWidth="1"/>
    <col min="14169" max="14170" width="12.625" style="42" customWidth="1"/>
    <col min="14171" max="14172" width="9.5" style="42" customWidth="1"/>
    <col min="14173" max="14173" width="0.375" style="42" customWidth="1"/>
    <col min="14174" max="14174" width="12.125" style="42" bestFit="1" customWidth="1"/>
    <col min="14175" max="14175" width="10.625" style="42" bestFit="1" customWidth="1"/>
    <col min="14176" max="14176" width="10" style="42" bestFit="1" customWidth="1"/>
    <col min="14177" max="14177" width="12" style="42" customWidth="1"/>
    <col min="14178" max="14179" width="12.625" style="42" customWidth="1"/>
    <col min="14180" max="14180" width="10.375" style="42" customWidth="1"/>
    <col min="14181" max="14181" width="12.125" style="42" bestFit="1" customWidth="1"/>
    <col min="14182" max="14182" width="2.875" style="42" customWidth="1"/>
    <col min="14183" max="14336" width="9" style="42"/>
    <col min="14337" max="14337" width="35" style="42" customWidth="1"/>
    <col min="14338" max="14338" width="9.125" style="42" customWidth="1"/>
    <col min="14339" max="14340" width="8.5" style="42" customWidth="1"/>
    <col min="14341" max="14343" width="9.5" style="42" customWidth="1"/>
    <col min="14344" max="14344" width="0.375" style="42" customWidth="1"/>
    <col min="14345" max="14345" width="9.125" style="42" customWidth="1"/>
    <col min="14346" max="14347" width="8.5" style="42" customWidth="1"/>
    <col min="14348" max="14350" width="9.5" style="42" customWidth="1"/>
    <col min="14351" max="14351" width="0.375" style="42" customWidth="1"/>
    <col min="14352" max="14352" width="9.125" style="42" customWidth="1"/>
    <col min="14353" max="14354" width="8.5" style="42" customWidth="1"/>
    <col min="14355" max="14357" width="9.5" style="42" customWidth="1"/>
    <col min="14358" max="14358" width="0.375" style="42" customWidth="1"/>
    <col min="14359" max="14359" width="9.125" style="42" customWidth="1"/>
    <col min="14360" max="14361" width="8.5" style="42" customWidth="1"/>
    <col min="14362" max="14364" width="9.5" style="42" customWidth="1"/>
    <col min="14365" max="14365" width="0.375" style="42" customWidth="1"/>
    <col min="14366" max="14366" width="9.125" style="42" customWidth="1"/>
    <col min="14367" max="14368" width="8.5" style="42" customWidth="1"/>
    <col min="14369" max="14371" width="9.5" style="42" customWidth="1"/>
    <col min="14372" max="14372" width="0.375" style="42" customWidth="1"/>
    <col min="14373" max="14373" width="9.125" style="42" customWidth="1"/>
    <col min="14374" max="14375" width="8.5" style="42" customWidth="1"/>
    <col min="14376" max="14378" width="9.5" style="42" customWidth="1"/>
    <col min="14379" max="14379" width="0.375" style="42" customWidth="1"/>
    <col min="14380" max="14380" width="9.125" style="42" customWidth="1"/>
    <col min="14381" max="14382" width="8.5" style="42" customWidth="1"/>
    <col min="14383" max="14385" width="9.5" style="42" customWidth="1"/>
    <col min="14386" max="14386" width="0.375" style="42" customWidth="1"/>
    <col min="14387" max="14387" width="9.125" style="42" customWidth="1"/>
    <col min="14388" max="14389" width="8.5" style="42" customWidth="1"/>
    <col min="14390" max="14392" width="9.5" style="42" customWidth="1"/>
    <col min="14393" max="14393" width="0.375" style="42" customWidth="1"/>
    <col min="14394" max="14394" width="9.125" style="42" customWidth="1"/>
    <col min="14395" max="14396" width="8.5" style="42" customWidth="1"/>
    <col min="14397" max="14397" width="9.5" style="42" customWidth="1"/>
    <col min="14398" max="14399" width="12.625" style="42" customWidth="1"/>
    <col min="14400" max="14401" width="9.5" style="42" customWidth="1"/>
    <col min="14402" max="14402" width="0.375" style="42" customWidth="1"/>
    <col min="14403" max="14403" width="9.125" style="42" customWidth="1"/>
    <col min="14404" max="14405" width="8.5" style="42" customWidth="1"/>
    <col min="14406" max="14406" width="9.5" style="42" customWidth="1"/>
    <col min="14407" max="14408" width="12.625" style="42" customWidth="1"/>
    <col min="14409" max="14410" width="9.5" style="42" customWidth="1"/>
    <col min="14411" max="14411" width="0.375" style="42" customWidth="1"/>
    <col min="14412" max="14412" width="9.125" style="42" customWidth="1"/>
    <col min="14413" max="14414" width="8.5" style="42" customWidth="1"/>
    <col min="14415" max="14415" width="9.5" style="42" customWidth="1"/>
    <col min="14416" max="14417" width="12.625" style="42" customWidth="1"/>
    <col min="14418" max="14419" width="9.5" style="42" customWidth="1"/>
    <col min="14420" max="14420" width="0.375" style="42" customWidth="1"/>
    <col min="14421" max="14421" width="9.125" style="42" customWidth="1"/>
    <col min="14422" max="14423" width="8.5" style="42" customWidth="1"/>
    <col min="14424" max="14424" width="9.5" style="42" customWidth="1"/>
    <col min="14425" max="14426" width="12.625" style="42" customWidth="1"/>
    <col min="14427" max="14428" width="9.5" style="42" customWidth="1"/>
    <col min="14429" max="14429" width="0.375" style="42" customWidth="1"/>
    <col min="14430" max="14430" width="12.125" style="42" bestFit="1" customWidth="1"/>
    <col min="14431" max="14431" width="10.625" style="42" bestFit="1" customWidth="1"/>
    <col min="14432" max="14432" width="10" style="42" bestFit="1" customWidth="1"/>
    <col min="14433" max="14433" width="12" style="42" customWidth="1"/>
    <col min="14434" max="14435" width="12.625" style="42" customWidth="1"/>
    <col min="14436" max="14436" width="10.375" style="42" customWidth="1"/>
    <col min="14437" max="14437" width="12.125" style="42" bestFit="1" customWidth="1"/>
    <col min="14438" max="14438" width="2.875" style="42" customWidth="1"/>
    <col min="14439" max="14592" width="9" style="42"/>
    <col min="14593" max="14593" width="35" style="42" customWidth="1"/>
    <col min="14594" max="14594" width="9.125" style="42" customWidth="1"/>
    <col min="14595" max="14596" width="8.5" style="42" customWidth="1"/>
    <col min="14597" max="14599" width="9.5" style="42" customWidth="1"/>
    <col min="14600" max="14600" width="0.375" style="42" customWidth="1"/>
    <col min="14601" max="14601" width="9.125" style="42" customWidth="1"/>
    <col min="14602" max="14603" width="8.5" style="42" customWidth="1"/>
    <col min="14604" max="14606" width="9.5" style="42" customWidth="1"/>
    <col min="14607" max="14607" width="0.375" style="42" customWidth="1"/>
    <col min="14608" max="14608" width="9.125" style="42" customWidth="1"/>
    <col min="14609" max="14610" width="8.5" style="42" customWidth="1"/>
    <col min="14611" max="14613" width="9.5" style="42" customWidth="1"/>
    <col min="14614" max="14614" width="0.375" style="42" customWidth="1"/>
    <col min="14615" max="14615" width="9.125" style="42" customWidth="1"/>
    <col min="14616" max="14617" width="8.5" style="42" customWidth="1"/>
    <col min="14618" max="14620" width="9.5" style="42" customWidth="1"/>
    <col min="14621" max="14621" width="0.375" style="42" customWidth="1"/>
    <col min="14622" max="14622" width="9.125" style="42" customWidth="1"/>
    <col min="14623" max="14624" width="8.5" style="42" customWidth="1"/>
    <col min="14625" max="14627" width="9.5" style="42" customWidth="1"/>
    <col min="14628" max="14628" width="0.375" style="42" customWidth="1"/>
    <col min="14629" max="14629" width="9.125" style="42" customWidth="1"/>
    <col min="14630" max="14631" width="8.5" style="42" customWidth="1"/>
    <col min="14632" max="14634" width="9.5" style="42" customWidth="1"/>
    <col min="14635" max="14635" width="0.375" style="42" customWidth="1"/>
    <col min="14636" max="14636" width="9.125" style="42" customWidth="1"/>
    <col min="14637" max="14638" width="8.5" style="42" customWidth="1"/>
    <col min="14639" max="14641" width="9.5" style="42" customWidth="1"/>
    <col min="14642" max="14642" width="0.375" style="42" customWidth="1"/>
    <col min="14643" max="14643" width="9.125" style="42" customWidth="1"/>
    <col min="14644" max="14645" width="8.5" style="42" customWidth="1"/>
    <col min="14646" max="14648" width="9.5" style="42" customWidth="1"/>
    <col min="14649" max="14649" width="0.375" style="42" customWidth="1"/>
    <col min="14650" max="14650" width="9.125" style="42" customWidth="1"/>
    <col min="14651" max="14652" width="8.5" style="42" customWidth="1"/>
    <col min="14653" max="14653" width="9.5" style="42" customWidth="1"/>
    <col min="14654" max="14655" width="12.625" style="42" customWidth="1"/>
    <col min="14656" max="14657" width="9.5" style="42" customWidth="1"/>
    <col min="14658" max="14658" width="0.375" style="42" customWidth="1"/>
    <col min="14659" max="14659" width="9.125" style="42" customWidth="1"/>
    <col min="14660" max="14661" width="8.5" style="42" customWidth="1"/>
    <col min="14662" max="14662" width="9.5" style="42" customWidth="1"/>
    <col min="14663" max="14664" width="12.625" style="42" customWidth="1"/>
    <col min="14665" max="14666" width="9.5" style="42" customWidth="1"/>
    <col min="14667" max="14667" width="0.375" style="42" customWidth="1"/>
    <col min="14668" max="14668" width="9.125" style="42" customWidth="1"/>
    <col min="14669" max="14670" width="8.5" style="42" customWidth="1"/>
    <col min="14671" max="14671" width="9.5" style="42" customWidth="1"/>
    <col min="14672" max="14673" width="12.625" style="42" customWidth="1"/>
    <col min="14674" max="14675" width="9.5" style="42" customWidth="1"/>
    <col min="14676" max="14676" width="0.375" style="42" customWidth="1"/>
    <col min="14677" max="14677" width="9.125" style="42" customWidth="1"/>
    <col min="14678" max="14679" width="8.5" style="42" customWidth="1"/>
    <col min="14680" max="14680" width="9.5" style="42" customWidth="1"/>
    <col min="14681" max="14682" width="12.625" style="42" customWidth="1"/>
    <col min="14683" max="14684" width="9.5" style="42" customWidth="1"/>
    <col min="14685" max="14685" width="0.375" style="42" customWidth="1"/>
    <col min="14686" max="14686" width="12.125" style="42" bestFit="1" customWidth="1"/>
    <col min="14687" max="14687" width="10.625" style="42" bestFit="1" customWidth="1"/>
    <col min="14688" max="14688" width="10" style="42" bestFit="1" customWidth="1"/>
    <col min="14689" max="14689" width="12" style="42" customWidth="1"/>
    <col min="14690" max="14691" width="12.625" style="42" customWidth="1"/>
    <col min="14692" max="14692" width="10.375" style="42" customWidth="1"/>
    <col min="14693" max="14693" width="12.125" style="42" bestFit="1" customWidth="1"/>
    <col min="14694" max="14694" width="2.875" style="42" customWidth="1"/>
    <col min="14695" max="14848" width="9" style="42"/>
    <col min="14849" max="14849" width="35" style="42" customWidth="1"/>
    <col min="14850" max="14850" width="9.125" style="42" customWidth="1"/>
    <col min="14851" max="14852" width="8.5" style="42" customWidth="1"/>
    <col min="14853" max="14855" width="9.5" style="42" customWidth="1"/>
    <col min="14856" max="14856" width="0.375" style="42" customWidth="1"/>
    <col min="14857" max="14857" width="9.125" style="42" customWidth="1"/>
    <col min="14858" max="14859" width="8.5" style="42" customWidth="1"/>
    <col min="14860" max="14862" width="9.5" style="42" customWidth="1"/>
    <col min="14863" max="14863" width="0.375" style="42" customWidth="1"/>
    <col min="14864" max="14864" width="9.125" style="42" customWidth="1"/>
    <col min="14865" max="14866" width="8.5" style="42" customWidth="1"/>
    <col min="14867" max="14869" width="9.5" style="42" customWidth="1"/>
    <col min="14870" max="14870" width="0.375" style="42" customWidth="1"/>
    <col min="14871" max="14871" width="9.125" style="42" customWidth="1"/>
    <col min="14872" max="14873" width="8.5" style="42" customWidth="1"/>
    <col min="14874" max="14876" width="9.5" style="42" customWidth="1"/>
    <col min="14877" max="14877" width="0.375" style="42" customWidth="1"/>
    <col min="14878" max="14878" width="9.125" style="42" customWidth="1"/>
    <col min="14879" max="14880" width="8.5" style="42" customWidth="1"/>
    <col min="14881" max="14883" width="9.5" style="42" customWidth="1"/>
    <col min="14884" max="14884" width="0.375" style="42" customWidth="1"/>
    <col min="14885" max="14885" width="9.125" style="42" customWidth="1"/>
    <col min="14886" max="14887" width="8.5" style="42" customWidth="1"/>
    <col min="14888" max="14890" width="9.5" style="42" customWidth="1"/>
    <col min="14891" max="14891" width="0.375" style="42" customWidth="1"/>
    <col min="14892" max="14892" width="9.125" style="42" customWidth="1"/>
    <col min="14893" max="14894" width="8.5" style="42" customWidth="1"/>
    <col min="14895" max="14897" width="9.5" style="42" customWidth="1"/>
    <col min="14898" max="14898" width="0.375" style="42" customWidth="1"/>
    <col min="14899" max="14899" width="9.125" style="42" customWidth="1"/>
    <col min="14900" max="14901" width="8.5" style="42" customWidth="1"/>
    <col min="14902" max="14904" width="9.5" style="42" customWidth="1"/>
    <col min="14905" max="14905" width="0.375" style="42" customWidth="1"/>
    <col min="14906" max="14906" width="9.125" style="42" customWidth="1"/>
    <col min="14907" max="14908" width="8.5" style="42" customWidth="1"/>
    <col min="14909" max="14909" width="9.5" style="42" customWidth="1"/>
    <col min="14910" max="14911" width="12.625" style="42" customWidth="1"/>
    <col min="14912" max="14913" width="9.5" style="42" customWidth="1"/>
    <col min="14914" max="14914" width="0.375" style="42" customWidth="1"/>
    <col min="14915" max="14915" width="9.125" style="42" customWidth="1"/>
    <col min="14916" max="14917" width="8.5" style="42" customWidth="1"/>
    <col min="14918" max="14918" width="9.5" style="42" customWidth="1"/>
    <col min="14919" max="14920" width="12.625" style="42" customWidth="1"/>
    <col min="14921" max="14922" width="9.5" style="42" customWidth="1"/>
    <col min="14923" max="14923" width="0.375" style="42" customWidth="1"/>
    <col min="14924" max="14924" width="9.125" style="42" customWidth="1"/>
    <col min="14925" max="14926" width="8.5" style="42" customWidth="1"/>
    <col min="14927" max="14927" width="9.5" style="42" customWidth="1"/>
    <col min="14928" max="14929" width="12.625" style="42" customWidth="1"/>
    <col min="14930" max="14931" width="9.5" style="42" customWidth="1"/>
    <col min="14932" max="14932" width="0.375" style="42" customWidth="1"/>
    <col min="14933" max="14933" width="9.125" style="42" customWidth="1"/>
    <col min="14934" max="14935" width="8.5" style="42" customWidth="1"/>
    <col min="14936" max="14936" width="9.5" style="42" customWidth="1"/>
    <col min="14937" max="14938" width="12.625" style="42" customWidth="1"/>
    <col min="14939" max="14940" width="9.5" style="42" customWidth="1"/>
    <col min="14941" max="14941" width="0.375" style="42" customWidth="1"/>
    <col min="14942" max="14942" width="12.125" style="42" bestFit="1" customWidth="1"/>
    <col min="14943" max="14943" width="10.625" style="42" bestFit="1" customWidth="1"/>
    <col min="14944" max="14944" width="10" style="42" bestFit="1" customWidth="1"/>
    <col min="14945" max="14945" width="12" style="42" customWidth="1"/>
    <col min="14946" max="14947" width="12.625" style="42" customWidth="1"/>
    <col min="14948" max="14948" width="10.375" style="42" customWidth="1"/>
    <col min="14949" max="14949" width="12.125" style="42" bestFit="1" customWidth="1"/>
    <col min="14950" max="14950" width="2.875" style="42" customWidth="1"/>
    <col min="14951" max="15104" width="9" style="42"/>
    <col min="15105" max="15105" width="35" style="42" customWidth="1"/>
    <col min="15106" max="15106" width="9.125" style="42" customWidth="1"/>
    <col min="15107" max="15108" width="8.5" style="42" customWidth="1"/>
    <col min="15109" max="15111" width="9.5" style="42" customWidth="1"/>
    <col min="15112" max="15112" width="0.375" style="42" customWidth="1"/>
    <col min="15113" max="15113" width="9.125" style="42" customWidth="1"/>
    <col min="15114" max="15115" width="8.5" style="42" customWidth="1"/>
    <col min="15116" max="15118" width="9.5" style="42" customWidth="1"/>
    <col min="15119" max="15119" width="0.375" style="42" customWidth="1"/>
    <col min="15120" max="15120" width="9.125" style="42" customWidth="1"/>
    <col min="15121" max="15122" width="8.5" style="42" customWidth="1"/>
    <col min="15123" max="15125" width="9.5" style="42" customWidth="1"/>
    <col min="15126" max="15126" width="0.375" style="42" customWidth="1"/>
    <col min="15127" max="15127" width="9.125" style="42" customWidth="1"/>
    <col min="15128" max="15129" width="8.5" style="42" customWidth="1"/>
    <col min="15130" max="15132" width="9.5" style="42" customWidth="1"/>
    <col min="15133" max="15133" width="0.375" style="42" customWidth="1"/>
    <col min="15134" max="15134" width="9.125" style="42" customWidth="1"/>
    <col min="15135" max="15136" width="8.5" style="42" customWidth="1"/>
    <col min="15137" max="15139" width="9.5" style="42" customWidth="1"/>
    <col min="15140" max="15140" width="0.375" style="42" customWidth="1"/>
    <col min="15141" max="15141" width="9.125" style="42" customWidth="1"/>
    <col min="15142" max="15143" width="8.5" style="42" customWidth="1"/>
    <col min="15144" max="15146" width="9.5" style="42" customWidth="1"/>
    <col min="15147" max="15147" width="0.375" style="42" customWidth="1"/>
    <col min="15148" max="15148" width="9.125" style="42" customWidth="1"/>
    <col min="15149" max="15150" width="8.5" style="42" customWidth="1"/>
    <col min="15151" max="15153" width="9.5" style="42" customWidth="1"/>
    <col min="15154" max="15154" width="0.375" style="42" customWidth="1"/>
    <col min="15155" max="15155" width="9.125" style="42" customWidth="1"/>
    <col min="15156" max="15157" width="8.5" style="42" customWidth="1"/>
    <col min="15158" max="15160" width="9.5" style="42" customWidth="1"/>
    <col min="15161" max="15161" width="0.375" style="42" customWidth="1"/>
    <col min="15162" max="15162" width="9.125" style="42" customWidth="1"/>
    <col min="15163" max="15164" width="8.5" style="42" customWidth="1"/>
    <col min="15165" max="15165" width="9.5" style="42" customWidth="1"/>
    <col min="15166" max="15167" width="12.625" style="42" customWidth="1"/>
    <col min="15168" max="15169" width="9.5" style="42" customWidth="1"/>
    <col min="15170" max="15170" width="0.375" style="42" customWidth="1"/>
    <col min="15171" max="15171" width="9.125" style="42" customWidth="1"/>
    <col min="15172" max="15173" width="8.5" style="42" customWidth="1"/>
    <col min="15174" max="15174" width="9.5" style="42" customWidth="1"/>
    <col min="15175" max="15176" width="12.625" style="42" customWidth="1"/>
    <col min="15177" max="15178" width="9.5" style="42" customWidth="1"/>
    <col min="15179" max="15179" width="0.375" style="42" customWidth="1"/>
    <col min="15180" max="15180" width="9.125" style="42" customWidth="1"/>
    <col min="15181" max="15182" width="8.5" style="42" customWidth="1"/>
    <col min="15183" max="15183" width="9.5" style="42" customWidth="1"/>
    <col min="15184" max="15185" width="12.625" style="42" customWidth="1"/>
    <col min="15186" max="15187" width="9.5" style="42" customWidth="1"/>
    <col min="15188" max="15188" width="0.375" style="42" customWidth="1"/>
    <col min="15189" max="15189" width="9.125" style="42" customWidth="1"/>
    <col min="15190" max="15191" width="8.5" style="42" customWidth="1"/>
    <col min="15192" max="15192" width="9.5" style="42" customWidth="1"/>
    <col min="15193" max="15194" width="12.625" style="42" customWidth="1"/>
    <col min="15195" max="15196" width="9.5" style="42" customWidth="1"/>
    <col min="15197" max="15197" width="0.375" style="42" customWidth="1"/>
    <col min="15198" max="15198" width="12.125" style="42" bestFit="1" customWidth="1"/>
    <col min="15199" max="15199" width="10.625" style="42" bestFit="1" customWidth="1"/>
    <col min="15200" max="15200" width="10" style="42" bestFit="1" customWidth="1"/>
    <col min="15201" max="15201" width="12" style="42" customWidth="1"/>
    <col min="15202" max="15203" width="12.625" style="42" customWidth="1"/>
    <col min="15204" max="15204" width="10.375" style="42" customWidth="1"/>
    <col min="15205" max="15205" width="12.125" style="42" bestFit="1" customWidth="1"/>
    <col min="15206" max="15206" width="2.875" style="42" customWidth="1"/>
    <col min="15207" max="15360" width="9" style="42"/>
    <col min="15361" max="15361" width="35" style="42" customWidth="1"/>
    <col min="15362" max="15362" width="9.125" style="42" customWidth="1"/>
    <col min="15363" max="15364" width="8.5" style="42" customWidth="1"/>
    <col min="15365" max="15367" width="9.5" style="42" customWidth="1"/>
    <col min="15368" max="15368" width="0.375" style="42" customWidth="1"/>
    <col min="15369" max="15369" width="9.125" style="42" customWidth="1"/>
    <col min="15370" max="15371" width="8.5" style="42" customWidth="1"/>
    <col min="15372" max="15374" width="9.5" style="42" customWidth="1"/>
    <col min="15375" max="15375" width="0.375" style="42" customWidth="1"/>
    <col min="15376" max="15376" width="9.125" style="42" customWidth="1"/>
    <col min="15377" max="15378" width="8.5" style="42" customWidth="1"/>
    <col min="15379" max="15381" width="9.5" style="42" customWidth="1"/>
    <col min="15382" max="15382" width="0.375" style="42" customWidth="1"/>
    <col min="15383" max="15383" width="9.125" style="42" customWidth="1"/>
    <col min="15384" max="15385" width="8.5" style="42" customWidth="1"/>
    <col min="15386" max="15388" width="9.5" style="42" customWidth="1"/>
    <col min="15389" max="15389" width="0.375" style="42" customWidth="1"/>
    <col min="15390" max="15390" width="9.125" style="42" customWidth="1"/>
    <col min="15391" max="15392" width="8.5" style="42" customWidth="1"/>
    <col min="15393" max="15395" width="9.5" style="42" customWidth="1"/>
    <col min="15396" max="15396" width="0.375" style="42" customWidth="1"/>
    <col min="15397" max="15397" width="9.125" style="42" customWidth="1"/>
    <col min="15398" max="15399" width="8.5" style="42" customWidth="1"/>
    <col min="15400" max="15402" width="9.5" style="42" customWidth="1"/>
    <col min="15403" max="15403" width="0.375" style="42" customWidth="1"/>
    <col min="15404" max="15404" width="9.125" style="42" customWidth="1"/>
    <col min="15405" max="15406" width="8.5" style="42" customWidth="1"/>
    <col min="15407" max="15409" width="9.5" style="42" customWidth="1"/>
    <col min="15410" max="15410" width="0.375" style="42" customWidth="1"/>
    <col min="15411" max="15411" width="9.125" style="42" customWidth="1"/>
    <col min="15412" max="15413" width="8.5" style="42" customWidth="1"/>
    <col min="15414" max="15416" width="9.5" style="42" customWidth="1"/>
    <col min="15417" max="15417" width="0.375" style="42" customWidth="1"/>
    <col min="15418" max="15418" width="9.125" style="42" customWidth="1"/>
    <col min="15419" max="15420" width="8.5" style="42" customWidth="1"/>
    <col min="15421" max="15421" width="9.5" style="42" customWidth="1"/>
    <col min="15422" max="15423" width="12.625" style="42" customWidth="1"/>
    <col min="15424" max="15425" width="9.5" style="42" customWidth="1"/>
    <col min="15426" max="15426" width="0.375" style="42" customWidth="1"/>
    <col min="15427" max="15427" width="9.125" style="42" customWidth="1"/>
    <col min="15428" max="15429" width="8.5" style="42" customWidth="1"/>
    <col min="15430" max="15430" width="9.5" style="42" customWidth="1"/>
    <col min="15431" max="15432" width="12.625" style="42" customWidth="1"/>
    <col min="15433" max="15434" width="9.5" style="42" customWidth="1"/>
    <col min="15435" max="15435" width="0.375" style="42" customWidth="1"/>
    <col min="15436" max="15436" width="9.125" style="42" customWidth="1"/>
    <col min="15437" max="15438" width="8.5" style="42" customWidth="1"/>
    <col min="15439" max="15439" width="9.5" style="42" customWidth="1"/>
    <col min="15440" max="15441" width="12.625" style="42" customWidth="1"/>
    <col min="15442" max="15443" width="9.5" style="42" customWidth="1"/>
    <col min="15444" max="15444" width="0.375" style="42" customWidth="1"/>
    <col min="15445" max="15445" width="9.125" style="42" customWidth="1"/>
    <col min="15446" max="15447" width="8.5" style="42" customWidth="1"/>
    <col min="15448" max="15448" width="9.5" style="42" customWidth="1"/>
    <col min="15449" max="15450" width="12.625" style="42" customWidth="1"/>
    <col min="15451" max="15452" width="9.5" style="42" customWidth="1"/>
    <col min="15453" max="15453" width="0.375" style="42" customWidth="1"/>
    <col min="15454" max="15454" width="12.125" style="42" bestFit="1" customWidth="1"/>
    <col min="15455" max="15455" width="10.625" style="42" bestFit="1" customWidth="1"/>
    <col min="15456" max="15456" width="10" style="42" bestFit="1" customWidth="1"/>
    <col min="15457" max="15457" width="12" style="42" customWidth="1"/>
    <col min="15458" max="15459" width="12.625" style="42" customWidth="1"/>
    <col min="15460" max="15460" width="10.375" style="42" customWidth="1"/>
    <col min="15461" max="15461" width="12.125" style="42" bestFit="1" customWidth="1"/>
    <col min="15462" max="15462" width="2.875" style="42" customWidth="1"/>
    <col min="15463" max="15616" width="9" style="42"/>
    <col min="15617" max="15617" width="35" style="42" customWidth="1"/>
    <col min="15618" max="15618" width="9.125" style="42" customWidth="1"/>
    <col min="15619" max="15620" width="8.5" style="42" customWidth="1"/>
    <col min="15621" max="15623" width="9.5" style="42" customWidth="1"/>
    <col min="15624" max="15624" width="0.375" style="42" customWidth="1"/>
    <col min="15625" max="15625" width="9.125" style="42" customWidth="1"/>
    <col min="15626" max="15627" width="8.5" style="42" customWidth="1"/>
    <col min="15628" max="15630" width="9.5" style="42" customWidth="1"/>
    <col min="15631" max="15631" width="0.375" style="42" customWidth="1"/>
    <col min="15632" max="15632" width="9.125" style="42" customWidth="1"/>
    <col min="15633" max="15634" width="8.5" style="42" customWidth="1"/>
    <col min="15635" max="15637" width="9.5" style="42" customWidth="1"/>
    <col min="15638" max="15638" width="0.375" style="42" customWidth="1"/>
    <col min="15639" max="15639" width="9.125" style="42" customWidth="1"/>
    <col min="15640" max="15641" width="8.5" style="42" customWidth="1"/>
    <col min="15642" max="15644" width="9.5" style="42" customWidth="1"/>
    <col min="15645" max="15645" width="0.375" style="42" customWidth="1"/>
    <col min="15646" max="15646" width="9.125" style="42" customWidth="1"/>
    <col min="15647" max="15648" width="8.5" style="42" customWidth="1"/>
    <col min="15649" max="15651" width="9.5" style="42" customWidth="1"/>
    <col min="15652" max="15652" width="0.375" style="42" customWidth="1"/>
    <col min="15653" max="15653" width="9.125" style="42" customWidth="1"/>
    <col min="15654" max="15655" width="8.5" style="42" customWidth="1"/>
    <col min="15656" max="15658" width="9.5" style="42" customWidth="1"/>
    <col min="15659" max="15659" width="0.375" style="42" customWidth="1"/>
    <col min="15660" max="15660" width="9.125" style="42" customWidth="1"/>
    <col min="15661" max="15662" width="8.5" style="42" customWidth="1"/>
    <col min="15663" max="15665" width="9.5" style="42" customWidth="1"/>
    <col min="15666" max="15666" width="0.375" style="42" customWidth="1"/>
    <col min="15667" max="15667" width="9.125" style="42" customWidth="1"/>
    <col min="15668" max="15669" width="8.5" style="42" customWidth="1"/>
    <col min="15670" max="15672" width="9.5" style="42" customWidth="1"/>
    <col min="15673" max="15673" width="0.375" style="42" customWidth="1"/>
    <col min="15674" max="15674" width="9.125" style="42" customWidth="1"/>
    <col min="15675" max="15676" width="8.5" style="42" customWidth="1"/>
    <col min="15677" max="15677" width="9.5" style="42" customWidth="1"/>
    <col min="15678" max="15679" width="12.625" style="42" customWidth="1"/>
    <col min="15680" max="15681" width="9.5" style="42" customWidth="1"/>
    <col min="15682" max="15682" width="0.375" style="42" customWidth="1"/>
    <col min="15683" max="15683" width="9.125" style="42" customWidth="1"/>
    <col min="15684" max="15685" width="8.5" style="42" customWidth="1"/>
    <col min="15686" max="15686" width="9.5" style="42" customWidth="1"/>
    <col min="15687" max="15688" width="12.625" style="42" customWidth="1"/>
    <col min="15689" max="15690" width="9.5" style="42" customWidth="1"/>
    <col min="15691" max="15691" width="0.375" style="42" customWidth="1"/>
    <col min="15692" max="15692" width="9.125" style="42" customWidth="1"/>
    <col min="15693" max="15694" width="8.5" style="42" customWidth="1"/>
    <col min="15695" max="15695" width="9.5" style="42" customWidth="1"/>
    <col min="15696" max="15697" width="12.625" style="42" customWidth="1"/>
    <col min="15698" max="15699" width="9.5" style="42" customWidth="1"/>
    <col min="15700" max="15700" width="0.375" style="42" customWidth="1"/>
    <col min="15701" max="15701" width="9.125" style="42" customWidth="1"/>
    <col min="15702" max="15703" width="8.5" style="42" customWidth="1"/>
    <col min="15704" max="15704" width="9.5" style="42" customWidth="1"/>
    <col min="15705" max="15706" width="12.625" style="42" customWidth="1"/>
    <col min="15707" max="15708" width="9.5" style="42" customWidth="1"/>
    <col min="15709" max="15709" width="0.375" style="42" customWidth="1"/>
    <col min="15710" max="15710" width="12.125" style="42" bestFit="1" customWidth="1"/>
    <col min="15711" max="15711" width="10.625" style="42" bestFit="1" customWidth="1"/>
    <col min="15712" max="15712" width="10" style="42" bestFit="1" customWidth="1"/>
    <col min="15713" max="15713" width="12" style="42" customWidth="1"/>
    <col min="15714" max="15715" width="12.625" style="42" customWidth="1"/>
    <col min="15716" max="15716" width="10.375" style="42" customWidth="1"/>
    <col min="15717" max="15717" width="12.125" style="42" bestFit="1" customWidth="1"/>
    <col min="15718" max="15718" width="2.875" style="42" customWidth="1"/>
    <col min="15719" max="15872" width="9" style="42"/>
    <col min="15873" max="15873" width="35" style="42" customWidth="1"/>
    <col min="15874" max="15874" width="9.125" style="42" customWidth="1"/>
    <col min="15875" max="15876" width="8.5" style="42" customWidth="1"/>
    <col min="15877" max="15879" width="9.5" style="42" customWidth="1"/>
    <col min="15880" max="15880" width="0.375" style="42" customWidth="1"/>
    <col min="15881" max="15881" width="9.125" style="42" customWidth="1"/>
    <col min="15882" max="15883" width="8.5" style="42" customWidth="1"/>
    <col min="15884" max="15886" width="9.5" style="42" customWidth="1"/>
    <col min="15887" max="15887" width="0.375" style="42" customWidth="1"/>
    <col min="15888" max="15888" width="9.125" style="42" customWidth="1"/>
    <col min="15889" max="15890" width="8.5" style="42" customWidth="1"/>
    <col min="15891" max="15893" width="9.5" style="42" customWidth="1"/>
    <col min="15894" max="15894" width="0.375" style="42" customWidth="1"/>
    <col min="15895" max="15895" width="9.125" style="42" customWidth="1"/>
    <col min="15896" max="15897" width="8.5" style="42" customWidth="1"/>
    <col min="15898" max="15900" width="9.5" style="42" customWidth="1"/>
    <col min="15901" max="15901" width="0.375" style="42" customWidth="1"/>
    <col min="15902" max="15902" width="9.125" style="42" customWidth="1"/>
    <col min="15903" max="15904" width="8.5" style="42" customWidth="1"/>
    <col min="15905" max="15907" width="9.5" style="42" customWidth="1"/>
    <col min="15908" max="15908" width="0.375" style="42" customWidth="1"/>
    <col min="15909" max="15909" width="9.125" style="42" customWidth="1"/>
    <col min="15910" max="15911" width="8.5" style="42" customWidth="1"/>
    <col min="15912" max="15914" width="9.5" style="42" customWidth="1"/>
    <col min="15915" max="15915" width="0.375" style="42" customWidth="1"/>
    <col min="15916" max="15916" width="9.125" style="42" customWidth="1"/>
    <col min="15917" max="15918" width="8.5" style="42" customWidth="1"/>
    <col min="15919" max="15921" width="9.5" style="42" customWidth="1"/>
    <col min="15922" max="15922" width="0.375" style="42" customWidth="1"/>
    <col min="15923" max="15923" width="9.125" style="42" customWidth="1"/>
    <col min="15924" max="15925" width="8.5" style="42" customWidth="1"/>
    <col min="15926" max="15928" width="9.5" style="42" customWidth="1"/>
    <col min="15929" max="15929" width="0.375" style="42" customWidth="1"/>
    <col min="15930" max="15930" width="9.125" style="42" customWidth="1"/>
    <col min="15931" max="15932" width="8.5" style="42" customWidth="1"/>
    <col min="15933" max="15933" width="9.5" style="42" customWidth="1"/>
    <col min="15934" max="15935" width="12.625" style="42" customWidth="1"/>
    <col min="15936" max="15937" width="9.5" style="42" customWidth="1"/>
    <col min="15938" max="15938" width="0.375" style="42" customWidth="1"/>
    <col min="15939" max="15939" width="9.125" style="42" customWidth="1"/>
    <col min="15940" max="15941" width="8.5" style="42" customWidth="1"/>
    <col min="15942" max="15942" width="9.5" style="42" customWidth="1"/>
    <col min="15943" max="15944" width="12.625" style="42" customWidth="1"/>
    <col min="15945" max="15946" width="9.5" style="42" customWidth="1"/>
    <col min="15947" max="15947" width="0.375" style="42" customWidth="1"/>
    <col min="15948" max="15948" width="9.125" style="42" customWidth="1"/>
    <col min="15949" max="15950" width="8.5" style="42" customWidth="1"/>
    <col min="15951" max="15951" width="9.5" style="42" customWidth="1"/>
    <col min="15952" max="15953" width="12.625" style="42" customWidth="1"/>
    <col min="15954" max="15955" width="9.5" style="42" customWidth="1"/>
    <col min="15956" max="15956" width="0.375" style="42" customWidth="1"/>
    <col min="15957" max="15957" width="9.125" style="42" customWidth="1"/>
    <col min="15958" max="15959" width="8.5" style="42" customWidth="1"/>
    <col min="15960" max="15960" width="9.5" style="42" customWidth="1"/>
    <col min="15961" max="15962" width="12.625" style="42" customWidth="1"/>
    <col min="15963" max="15964" width="9.5" style="42" customWidth="1"/>
    <col min="15965" max="15965" width="0.375" style="42" customWidth="1"/>
    <col min="15966" max="15966" width="12.125" style="42" bestFit="1" customWidth="1"/>
    <col min="15967" max="15967" width="10.625" style="42" bestFit="1" customWidth="1"/>
    <col min="15968" max="15968" width="10" style="42" bestFit="1" customWidth="1"/>
    <col min="15969" max="15969" width="12" style="42" customWidth="1"/>
    <col min="15970" max="15971" width="12.625" style="42" customWidth="1"/>
    <col min="15972" max="15972" width="10.375" style="42" customWidth="1"/>
    <col min="15973" max="15973" width="12.125" style="42" bestFit="1" customWidth="1"/>
    <col min="15974" max="15974" width="2.875" style="42" customWidth="1"/>
    <col min="15975" max="16128" width="9" style="42"/>
    <col min="16129" max="16129" width="35" style="42" customWidth="1"/>
    <col min="16130" max="16130" width="9.125" style="42" customWidth="1"/>
    <col min="16131" max="16132" width="8.5" style="42" customWidth="1"/>
    <col min="16133" max="16135" width="9.5" style="42" customWidth="1"/>
    <col min="16136" max="16136" width="0.375" style="42" customWidth="1"/>
    <col min="16137" max="16137" width="9.125" style="42" customWidth="1"/>
    <col min="16138" max="16139" width="8.5" style="42" customWidth="1"/>
    <col min="16140" max="16142" width="9.5" style="42" customWidth="1"/>
    <col min="16143" max="16143" width="0.375" style="42" customWidth="1"/>
    <col min="16144" max="16144" width="9.125" style="42" customWidth="1"/>
    <col min="16145" max="16146" width="8.5" style="42" customWidth="1"/>
    <col min="16147" max="16149" width="9.5" style="42" customWidth="1"/>
    <col min="16150" max="16150" width="0.375" style="42" customWidth="1"/>
    <col min="16151" max="16151" width="9.125" style="42" customWidth="1"/>
    <col min="16152" max="16153" width="8.5" style="42" customWidth="1"/>
    <col min="16154" max="16156" width="9.5" style="42" customWidth="1"/>
    <col min="16157" max="16157" width="0.375" style="42" customWidth="1"/>
    <col min="16158" max="16158" width="9.125" style="42" customWidth="1"/>
    <col min="16159" max="16160" width="8.5" style="42" customWidth="1"/>
    <col min="16161" max="16163" width="9.5" style="42" customWidth="1"/>
    <col min="16164" max="16164" width="0.375" style="42" customWidth="1"/>
    <col min="16165" max="16165" width="9.125" style="42" customWidth="1"/>
    <col min="16166" max="16167" width="8.5" style="42" customWidth="1"/>
    <col min="16168" max="16170" width="9.5" style="42" customWidth="1"/>
    <col min="16171" max="16171" width="0.375" style="42" customWidth="1"/>
    <col min="16172" max="16172" width="9.125" style="42" customWidth="1"/>
    <col min="16173" max="16174" width="8.5" style="42" customWidth="1"/>
    <col min="16175" max="16177" width="9.5" style="42" customWidth="1"/>
    <col min="16178" max="16178" width="0.375" style="42" customWidth="1"/>
    <col min="16179" max="16179" width="9.125" style="42" customWidth="1"/>
    <col min="16180" max="16181" width="8.5" style="42" customWidth="1"/>
    <col min="16182" max="16184" width="9.5" style="42" customWidth="1"/>
    <col min="16185" max="16185" width="0.375" style="42" customWidth="1"/>
    <col min="16186" max="16186" width="9.125" style="42" customWidth="1"/>
    <col min="16187" max="16188" width="8.5" style="42" customWidth="1"/>
    <col min="16189" max="16189" width="9.5" style="42" customWidth="1"/>
    <col min="16190" max="16191" width="12.625" style="42" customWidth="1"/>
    <col min="16192" max="16193" width="9.5" style="42" customWidth="1"/>
    <col min="16194" max="16194" width="0.375" style="42" customWidth="1"/>
    <col min="16195" max="16195" width="9.125" style="42" customWidth="1"/>
    <col min="16196" max="16197" width="8.5" style="42" customWidth="1"/>
    <col min="16198" max="16198" width="9.5" style="42" customWidth="1"/>
    <col min="16199" max="16200" width="12.625" style="42" customWidth="1"/>
    <col min="16201" max="16202" width="9.5" style="42" customWidth="1"/>
    <col min="16203" max="16203" width="0.375" style="42" customWidth="1"/>
    <col min="16204" max="16204" width="9.125" style="42" customWidth="1"/>
    <col min="16205" max="16206" width="8.5" style="42" customWidth="1"/>
    <col min="16207" max="16207" width="9.5" style="42" customWidth="1"/>
    <col min="16208" max="16209" width="12.625" style="42" customWidth="1"/>
    <col min="16210" max="16211" width="9.5" style="42" customWidth="1"/>
    <col min="16212" max="16212" width="0.375" style="42" customWidth="1"/>
    <col min="16213" max="16213" width="9.125" style="42" customWidth="1"/>
    <col min="16214" max="16215" width="8.5" style="42" customWidth="1"/>
    <col min="16216" max="16216" width="9.5" style="42" customWidth="1"/>
    <col min="16217" max="16218" width="12.625" style="42" customWidth="1"/>
    <col min="16219" max="16220" width="9.5" style="42" customWidth="1"/>
    <col min="16221" max="16221" width="0.375" style="42" customWidth="1"/>
    <col min="16222" max="16222" width="12.125" style="42" bestFit="1" customWidth="1"/>
    <col min="16223" max="16223" width="10.625" style="42" bestFit="1" customWidth="1"/>
    <col min="16224" max="16224" width="10" style="42" bestFit="1" customWidth="1"/>
    <col min="16225" max="16225" width="12" style="42" customWidth="1"/>
    <col min="16226" max="16227" width="12.625" style="42" customWidth="1"/>
    <col min="16228" max="16228" width="10.375" style="42" customWidth="1"/>
    <col min="16229" max="16229" width="12.125" style="42" bestFit="1" customWidth="1"/>
    <col min="16230" max="16230" width="2.875" style="42" customWidth="1"/>
    <col min="16231" max="16384" width="9" style="42"/>
  </cols>
  <sheetData>
    <row r="1" spans="1:102" s="10" customFormat="1" ht="21.75" x14ac:dyDescent="0.4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</row>
    <row r="2" spans="1:102" s="69" customFormat="1" ht="21.75" x14ac:dyDescent="0.45">
      <c r="A2" s="180" t="s">
        <v>31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</row>
    <row r="3" spans="1:102" s="10" customFormat="1" ht="21.75" x14ac:dyDescent="0.45">
      <c r="A3" s="181" t="s">
        <v>141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</row>
    <row r="4" spans="1:102" s="100" customFormat="1" ht="18" customHeight="1" x14ac:dyDescent="0.4">
      <c r="A4" s="182" t="s">
        <v>97</v>
      </c>
      <c r="B4" s="188" t="s">
        <v>140</v>
      </c>
      <c r="C4" s="189"/>
      <c r="D4" s="189"/>
      <c r="E4" s="189"/>
      <c r="F4" s="189"/>
      <c r="G4" s="190"/>
      <c r="H4" s="146"/>
      <c r="I4" s="185" t="s">
        <v>142</v>
      </c>
      <c r="J4" s="186"/>
      <c r="K4" s="186"/>
      <c r="L4" s="186"/>
      <c r="M4" s="186"/>
      <c r="N4" s="187"/>
      <c r="O4" s="146"/>
      <c r="P4" s="188" t="s">
        <v>143</v>
      </c>
      <c r="Q4" s="189"/>
      <c r="R4" s="189"/>
      <c r="S4" s="189"/>
      <c r="T4" s="189"/>
      <c r="U4" s="190"/>
      <c r="V4" s="146"/>
      <c r="W4" s="185" t="s">
        <v>144</v>
      </c>
      <c r="X4" s="186"/>
      <c r="Y4" s="186"/>
      <c r="Z4" s="186"/>
      <c r="AA4" s="186"/>
      <c r="AB4" s="187"/>
      <c r="AC4" s="146"/>
      <c r="AD4" s="188" t="s">
        <v>145</v>
      </c>
      <c r="AE4" s="189"/>
      <c r="AF4" s="189"/>
      <c r="AG4" s="189"/>
      <c r="AH4" s="189"/>
      <c r="AI4" s="190"/>
      <c r="AJ4" s="146"/>
      <c r="AK4" s="185" t="s">
        <v>146</v>
      </c>
      <c r="AL4" s="186"/>
      <c r="AM4" s="186"/>
      <c r="AN4" s="186"/>
      <c r="AO4" s="186"/>
      <c r="AP4" s="187"/>
      <c r="AQ4" s="146"/>
      <c r="AR4" s="188" t="s">
        <v>147</v>
      </c>
      <c r="AS4" s="189"/>
      <c r="AT4" s="189"/>
      <c r="AU4" s="189"/>
      <c r="AV4" s="189"/>
      <c r="AW4" s="190"/>
      <c r="AX4" s="146"/>
      <c r="AY4" s="185" t="s">
        <v>148</v>
      </c>
      <c r="AZ4" s="186"/>
      <c r="BA4" s="186"/>
      <c r="BB4" s="186"/>
      <c r="BC4" s="186"/>
      <c r="BD4" s="187"/>
      <c r="BE4" s="146"/>
      <c r="BF4" s="188" t="s">
        <v>149</v>
      </c>
      <c r="BG4" s="189"/>
      <c r="BH4" s="189"/>
      <c r="BI4" s="189"/>
      <c r="BJ4" s="189"/>
      <c r="BK4" s="189"/>
      <c r="BL4" s="189"/>
      <c r="BM4" s="190"/>
      <c r="BN4" s="146"/>
      <c r="BO4" s="185" t="s">
        <v>150</v>
      </c>
      <c r="BP4" s="186"/>
      <c r="BQ4" s="186"/>
      <c r="BR4" s="186"/>
      <c r="BS4" s="186"/>
      <c r="BT4" s="186"/>
      <c r="BU4" s="186"/>
      <c r="BV4" s="187"/>
      <c r="BW4" s="146"/>
      <c r="BX4" s="188" t="s">
        <v>151</v>
      </c>
      <c r="BY4" s="189"/>
      <c r="BZ4" s="189"/>
      <c r="CA4" s="189"/>
      <c r="CB4" s="189"/>
      <c r="CC4" s="189"/>
      <c r="CD4" s="189"/>
      <c r="CE4" s="190"/>
      <c r="CF4" s="146"/>
      <c r="CG4" s="185" t="s">
        <v>152</v>
      </c>
      <c r="CH4" s="186"/>
      <c r="CI4" s="186"/>
      <c r="CJ4" s="186"/>
      <c r="CK4" s="186"/>
      <c r="CL4" s="186"/>
      <c r="CM4" s="186"/>
      <c r="CN4" s="187"/>
      <c r="CO4" s="146"/>
      <c r="CP4" s="191" t="s">
        <v>153</v>
      </c>
      <c r="CQ4" s="192"/>
      <c r="CR4" s="192"/>
      <c r="CS4" s="192"/>
      <c r="CT4" s="192"/>
      <c r="CU4" s="192"/>
      <c r="CV4" s="192"/>
      <c r="CW4" s="193"/>
    </row>
    <row r="5" spans="1:102" s="33" customFormat="1" ht="18" customHeight="1" x14ac:dyDescent="0.4">
      <c r="A5" s="183"/>
      <c r="B5" s="167" t="s">
        <v>59</v>
      </c>
      <c r="C5" s="170" t="s">
        <v>15</v>
      </c>
      <c r="D5" s="171"/>
      <c r="E5" s="171"/>
      <c r="F5" s="172"/>
      <c r="G5" s="164" t="s">
        <v>32</v>
      </c>
      <c r="H5" s="143"/>
      <c r="I5" s="167" t="s">
        <v>59</v>
      </c>
      <c r="J5" s="170" t="s">
        <v>15</v>
      </c>
      <c r="K5" s="171"/>
      <c r="L5" s="171"/>
      <c r="M5" s="172"/>
      <c r="N5" s="164" t="s">
        <v>32</v>
      </c>
      <c r="O5" s="143"/>
      <c r="P5" s="167" t="s">
        <v>59</v>
      </c>
      <c r="Q5" s="170" t="s">
        <v>15</v>
      </c>
      <c r="R5" s="171"/>
      <c r="S5" s="171"/>
      <c r="T5" s="172"/>
      <c r="U5" s="164" t="s">
        <v>32</v>
      </c>
      <c r="V5" s="143"/>
      <c r="W5" s="167" t="s">
        <v>59</v>
      </c>
      <c r="X5" s="170" t="s">
        <v>15</v>
      </c>
      <c r="Y5" s="171"/>
      <c r="Z5" s="171"/>
      <c r="AA5" s="172"/>
      <c r="AB5" s="164" t="s">
        <v>32</v>
      </c>
      <c r="AC5" s="143"/>
      <c r="AD5" s="167" t="s">
        <v>59</v>
      </c>
      <c r="AE5" s="170" t="s">
        <v>15</v>
      </c>
      <c r="AF5" s="171"/>
      <c r="AG5" s="171"/>
      <c r="AH5" s="172"/>
      <c r="AI5" s="164" t="s">
        <v>32</v>
      </c>
      <c r="AJ5" s="143"/>
      <c r="AK5" s="167" t="s">
        <v>59</v>
      </c>
      <c r="AL5" s="170" t="s">
        <v>15</v>
      </c>
      <c r="AM5" s="171"/>
      <c r="AN5" s="171"/>
      <c r="AO5" s="172"/>
      <c r="AP5" s="164" t="s">
        <v>32</v>
      </c>
      <c r="AQ5" s="143"/>
      <c r="AR5" s="167" t="s">
        <v>59</v>
      </c>
      <c r="AS5" s="170" t="s">
        <v>15</v>
      </c>
      <c r="AT5" s="171"/>
      <c r="AU5" s="171"/>
      <c r="AV5" s="172"/>
      <c r="AW5" s="164" t="s">
        <v>32</v>
      </c>
      <c r="AX5" s="143"/>
      <c r="AY5" s="167" t="s">
        <v>59</v>
      </c>
      <c r="AZ5" s="170" t="s">
        <v>15</v>
      </c>
      <c r="BA5" s="171"/>
      <c r="BB5" s="171"/>
      <c r="BC5" s="172"/>
      <c r="BD5" s="164" t="s">
        <v>32</v>
      </c>
      <c r="BE5" s="143"/>
      <c r="BF5" s="167" t="s">
        <v>59</v>
      </c>
      <c r="BG5" s="170" t="s">
        <v>15</v>
      </c>
      <c r="BH5" s="171"/>
      <c r="BI5" s="171"/>
      <c r="BJ5" s="171"/>
      <c r="BK5" s="171"/>
      <c r="BL5" s="172"/>
      <c r="BM5" s="164" t="s">
        <v>32</v>
      </c>
      <c r="BN5" s="143"/>
      <c r="BO5" s="167" t="s">
        <v>59</v>
      </c>
      <c r="BP5" s="170" t="s">
        <v>15</v>
      </c>
      <c r="BQ5" s="171"/>
      <c r="BR5" s="171"/>
      <c r="BS5" s="171"/>
      <c r="BT5" s="171"/>
      <c r="BU5" s="172"/>
      <c r="BV5" s="164" t="s">
        <v>32</v>
      </c>
      <c r="BW5" s="143"/>
      <c r="BX5" s="167" t="s">
        <v>59</v>
      </c>
      <c r="BY5" s="170" t="s">
        <v>15</v>
      </c>
      <c r="BZ5" s="171"/>
      <c r="CA5" s="171"/>
      <c r="CB5" s="171"/>
      <c r="CC5" s="171"/>
      <c r="CD5" s="172"/>
      <c r="CE5" s="164" t="s">
        <v>32</v>
      </c>
      <c r="CF5" s="143"/>
      <c r="CG5" s="167" t="s">
        <v>59</v>
      </c>
      <c r="CH5" s="170" t="s">
        <v>15</v>
      </c>
      <c r="CI5" s="171"/>
      <c r="CJ5" s="171"/>
      <c r="CK5" s="171"/>
      <c r="CL5" s="171"/>
      <c r="CM5" s="172"/>
      <c r="CN5" s="164" t="s">
        <v>32</v>
      </c>
      <c r="CO5" s="143"/>
      <c r="CP5" s="173" t="s">
        <v>59</v>
      </c>
      <c r="CQ5" s="170" t="s">
        <v>15</v>
      </c>
      <c r="CR5" s="171"/>
      <c r="CS5" s="171"/>
      <c r="CT5" s="171"/>
      <c r="CU5" s="171"/>
      <c r="CV5" s="172"/>
      <c r="CW5" s="176" t="s">
        <v>32</v>
      </c>
    </row>
    <row r="6" spans="1:102" s="33" customFormat="1" ht="18" customHeight="1" x14ac:dyDescent="0.4">
      <c r="A6" s="183"/>
      <c r="B6" s="168"/>
      <c r="C6" s="161" t="s">
        <v>614</v>
      </c>
      <c r="D6" s="162"/>
      <c r="E6" s="163"/>
      <c r="F6" s="159" t="s">
        <v>93</v>
      </c>
      <c r="G6" s="165"/>
      <c r="H6" s="144"/>
      <c r="I6" s="168"/>
      <c r="J6" s="161" t="s">
        <v>614</v>
      </c>
      <c r="K6" s="162"/>
      <c r="L6" s="163"/>
      <c r="M6" s="159" t="s">
        <v>93</v>
      </c>
      <c r="N6" s="165"/>
      <c r="O6" s="144"/>
      <c r="P6" s="168"/>
      <c r="Q6" s="161" t="s">
        <v>614</v>
      </c>
      <c r="R6" s="162"/>
      <c r="S6" s="163"/>
      <c r="T6" s="159" t="s">
        <v>93</v>
      </c>
      <c r="U6" s="165"/>
      <c r="V6" s="144"/>
      <c r="W6" s="168"/>
      <c r="X6" s="161" t="s">
        <v>614</v>
      </c>
      <c r="Y6" s="162"/>
      <c r="Z6" s="163"/>
      <c r="AA6" s="159" t="s">
        <v>93</v>
      </c>
      <c r="AB6" s="165"/>
      <c r="AC6" s="144"/>
      <c r="AD6" s="168"/>
      <c r="AE6" s="161" t="s">
        <v>614</v>
      </c>
      <c r="AF6" s="162"/>
      <c r="AG6" s="163"/>
      <c r="AH6" s="159" t="s">
        <v>93</v>
      </c>
      <c r="AI6" s="165"/>
      <c r="AJ6" s="144"/>
      <c r="AK6" s="168"/>
      <c r="AL6" s="161" t="s">
        <v>614</v>
      </c>
      <c r="AM6" s="162"/>
      <c r="AN6" s="163"/>
      <c r="AO6" s="159" t="s">
        <v>93</v>
      </c>
      <c r="AP6" s="165"/>
      <c r="AQ6" s="144"/>
      <c r="AR6" s="168"/>
      <c r="AS6" s="161" t="s">
        <v>614</v>
      </c>
      <c r="AT6" s="162"/>
      <c r="AU6" s="163"/>
      <c r="AV6" s="159" t="s">
        <v>93</v>
      </c>
      <c r="AW6" s="165"/>
      <c r="AX6" s="144"/>
      <c r="AY6" s="168"/>
      <c r="AZ6" s="161" t="s">
        <v>614</v>
      </c>
      <c r="BA6" s="162"/>
      <c r="BB6" s="163"/>
      <c r="BC6" s="159" t="s">
        <v>93</v>
      </c>
      <c r="BD6" s="165"/>
      <c r="BE6" s="144"/>
      <c r="BF6" s="168"/>
      <c r="BG6" s="161" t="s">
        <v>614</v>
      </c>
      <c r="BH6" s="162"/>
      <c r="BI6" s="163"/>
      <c r="BJ6" s="155" t="s">
        <v>615</v>
      </c>
      <c r="BK6" s="156"/>
      <c r="BL6" s="159" t="s">
        <v>93</v>
      </c>
      <c r="BM6" s="165"/>
      <c r="BN6" s="144"/>
      <c r="BO6" s="168"/>
      <c r="BP6" s="161" t="s">
        <v>614</v>
      </c>
      <c r="BQ6" s="162"/>
      <c r="BR6" s="163"/>
      <c r="BS6" s="155" t="s">
        <v>615</v>
      </c>
      <c r="BT6" s="156"/>
      <c r="BU6" s="159" t="s">
        <v>93</v>
      </c>
      <c r="BV6" s="165"/>
      <c r="BW6" s="144"/>
      <c r="BX6" s="168"/>
      <c r="BY6" s="161" t="s">
        <v>614</v>
      </c>
      <c r="BZ6" s="162"/>
      <c r="CA6" s="163"/>
      <c r="CB6" s="155" t="s">
        <v>615</v>
      </c>
      <c r="CC6" s="156"/>
      <c r="CD6" s="159" t="s">
        <v>93</v>
      </c>
      <c r="CE6" s="165"/>
      <c r="CF6" s="144"/>
      <c r="CG6" s="168"/>
      <c r="CH6" s="161" t="s">
        <v>614</v>
      </c>
      <c r="CI6" s="162"/>
      <c r="CJ6" s="163"/>
      <c r="CK6" s="155" t="s">
        <v>615</v>
      </c>
      <c r="CL6" s="156"/>
      <c r="CM6" s="159" t="s">
        <v>93</v>
      </c>
      <c r="CN6" s="165"/>
      <c r="CO6" s="144"/>
      <c r="CP6" s="174"/>
      <c r="CQ6" s="161" t="s">
        <v>614</v>
      </c>
      <c r="CR6" s="162"/>
      <c r="CS6" s="163"/>
      <c r="CT6" s="155" t="s">
        <v>615</v>
      </c>
      <c r="CU6" s="156"/>
      <c r="CV6" s="157" t="s">
        <v>93</v>
      </c>
      <c r="CW6" s="177"/>
    </row>
    <row r="7" spans="1:102" s="45" customFormat="1" ht="42.75" x14ac:dyDescent="0.35">
      <c r="A7" s="184"/>
      <c r="B7" s="169"/>
      <c r="C7" s="130" t="s">
        <v>96</v>
      </c>
      <c r="D7" s="130" t="s">
        <v>95</v>
      </c>
      <c r="E7" s="130" t="s">
        <v>616</v>
      </c>
      <c r="F7" s="160"/>
      <c r="G7" s="166"/>
      <c r="H7" s="145"/>
      <c r="I7" s="169"/>
      <c r="J7" s="130" t="s">
        <v>96</v>
      </c>
      <c r="K7" s="130" t="s">
        <v>95</v>
      </c>
      <c r="L7" s="130" t="s">
        <v>616</v>
      </c>
      <c r="M7" s="160"/>
      <c r="N7" s="166"/>
      <c r="O7" s="145"/>
      <c r="P7" s="169"/>
      <c r="Q7" s="130" t="s">
        <v>96</v>
      </c>
      <c r="R7" s="130" t="s">
        <v>95</v>
      </c>
      <c r="S7" s="130" t="s">
        <v>616</v>
      </c>
      <c r="T7" s="160"/>
      <c r="U7" s="166"/>
      <c r="V7" s="145"/>
      <c r="W7" s="169"/>
      <c r="X7" s="130" t="s">
        <v>96</v>
      </c>
      <c r="Y7" s="130" t="s">
        <v>95</v>
      </c>
      <c r="Z7" s="130" t="s">
        <v>616</v>
      </c>
      <c r="AA7" s="160"/>
      <c r="AB7" s="166"/>
      <c r="AC7" s="145"/>
      <c r="AD7" s="169"/>
      <c r="AE7" s="130" t="s">
        <v>96</v>
      </c>
      <c r="AF7" s="130" t="s">
        <v>95</v>
      </c>
      <c r="AG7" s="130" t="s">
        <v>616</v>
      </c>
      <c r="AH7" s="160"/>
      <c r="AI7" s="166"/>
      <c r="AJ7" s="145"/>
      <c r="AK7" s="169"/>
      <c r="AL7" s="130" t="s">
        <v>96</v>
      </c>
      <c r="AM7" s="130" t="s">
        <v>95</v>
      </c>
      <c r="AN7" s="130" t="s">
        <v>616</v>
      </c>
      <c r="AO7" s="160"/>
      <c r="AP7" s="166"/>
      <c r="AQ7" s="145"/>
      <c r="AR7" s="169"/>
      <c r="AS7" s="130" t="s">
        <v>96</v>
      </c>
      <c r="AT7" s="130" t="s">
        <v>95</v>
      </c>
      <c r="AU7" s="130" t="s">
        <v>616</v>
      </c>
      <c r="AV7" s="160"/>
      <c r="AW7" s="166"/>
      <c r="AX7" s="145"/>
      <c r="AY7" s="169"/>
      <c r="AZ7" s="130" t="s">
        <v>96</v>
      </c>
      <c r="BA7" s="130" t="s">
        <v>95</v>
      </c>
      <c r="BB7" s="130" t="s">
        <v>616</v>
      </c>
      <c r="BC7" s="160"/>
      <c r="BD7" s="166"/>
      <c r="BE7" s="145"/>
      <c r="BF7" s="169"/>
      <c r="BG7" s="130" t="s">
        <v>96</v>
      </c>
      <c r="BH7" s="130" t="s">
        <v>95</v>
      </c>
      <c r="BI7" s="130" t="s">
        <v>616</v>
      </c>
      <c r="BJ7" s="131" t="s">
        <v>96</v>
      </c>
      <c r="BK7" s="131" t="s">
        <v>616</v>
      </c>
      <c r="BL7" s="160"/>
      <c r="BM7" s="166"/>
      <c r="BN7" s="145"/>
      <c r="BO7" s="169"/>
      <c r="BP7" s="130" t="s">
        <v>96</v>
      </c>
      <c r="BQ7" s="130" t="s">
        <v>95</v>
      </c>
      <c r="BR7" s="130" t="s">
        <v>616</v>
      </c>
      <c r="BS7" s="131" t="s">
        <v>96</v>
      </c>
      <c r="BT7" s="131" t="s">
        <v>616</v>
      </c>
      <c r="BU7" s="160"/>
      <c r="BV7" s="166"/>
      <c r="BW7" s="145"/>
      <c r="BX7" s="169"/>
      <c r="BY7" s="130" t="s">
        <v>96</v>
      </c>
      <c r="BZ7" s="130" t="s">
        <v>95</v>
      </c>
      <c r="CA7" s="130" t="s">
        <v>616</v>
      </c>
      <c r="CB7" s="131" t="s">
        <v>96</v>
      </c>
      <c r="CC7" s="131" t="s">
        <v>616</v>
      </c>
      <c r="CD7" s="160"/>
      <c r="CE7" s="166"/>
      <c r="CF7" s="145"/>
      <c r="CG7" s="169"/>
      <c r="CH7" s="130" t="s">
        <v>96</v>
      </c>
      <c r="CI7" s="130" t="s">
        <v>95</v>
      </c>
      <c r="CJ7" s="130" t="s">
        <v>616</v>
      </c>
      <c r="CK7" s="131" t="s">
        <v>96</v>
      </c>
      <c r="CL7" s="131" t="s">
        <v>616</v>
      </c>
      <c r="CM7" s="160"/>
      <c r="CN7" s="166"/>
      <c r="CO7" s="145"/>
      <c r="CP7" s="175"/>
      <c r="CQ7" s="130" t="s">
        <v>96</v>
      </c>
      <c r="CR7" s="130" t="s">
        <v>95</v>
      </c>
      <c r="CS7" s="130" t="s">
        <v>616</v>
      </c>
      <c r="CT7" s="131" t="s">
        <v>96</v>
      </c>
      <c r="CU7" s="131" t="s">
        <v>616</v>
      </c>
      <c r="CV7" s="158"/>
      <c r="CW7" s="178"/>
    </row>
    <row r="8" spans="1:102" s="33" customFormat="1" ht="21" x14ac:dyDescent="0.45">
      <c r="A8" s="31" t="s">
        <v>60</v>
      </c>
      <c r="B8" s="70">
        <v>264000</v>
      </c>
      <c r="C8" s="70">
        <v>6600</v>
      </c>
      <c r="D8" s="70">
        <v>5280</v>
      </c>
      <c r="E8" s="70">
        <v>3960</v>
      </c>
      <c r="F8" s="70">
        <f>SUM(C8:E8)</f>
        <v>15840</v>
      </c>
      <c r="G8" s="70">
        <f>SUM(B8-F8)</f>
        <v>248160</v>
      </c>
      <c r="H8" s="70"/>
      <c r="I8" s="70">
        <v>636200</v>
      </c>
      <c r="J8" s="70">
        <v>15905</v>
      </c>
      <c r="K8" s="70">
        <v>12724</v>
      </c>
      <c r="L8" s="70">
        <v>9543</v>
      </c>
      <c r="M8" s="70">
        <f>SUM(J8:L8)</f>
        <v>38172</v>
      </c>
      <c r="N8" s="70">
        <f>SUM(I8-M8)</f>
        <v>598028</v>
      </c>
      <c r="O8" s="70"/>
      <c r="P8" s="70">
        <v>12000</v>
      </c>
      <c r="Q8" s="70">
        <v>960</v>
      </c>
      <c r="R8" s="70">
        <v>600</v>
      </c>
      <c r="S8" s="70">
        <v>360</v>
      </c>
      <c r="T8" s="70">
        <f>SUM(Q8:S8)</f>
        <v>1920</v>
      </c>
      <c r="U8" s="70">
        <f>SUM(P8-T8)</f>
        <v>10080</v>
      </c>
      <c r="V8" s="70"/>
      <c r="W8" s="70">
        <v>11500</v>
      </c>
      <c r="X8" s="70">
        <v>920</v>
      </c>
      <c r="Y8" s="70">
        <v>575</v>
      </c>
      <c r="Z8" s="70">
        <v>345</v>
      </c>
      <c r="AA8" s="70">
        <f>SUM(X8:Z8)</f>
        <v>1840</v>
      </c>
      <c r="AB8" s="70">
        <f>SUM(W8-AA8)</f>
        <v>9660</v>
      </c>
      <c r="AC8" s="70"/>
      <c r="AD8" s="70">
        <v>0</v>
      </c>
      <c r="AE8" s="70">
        <v>0</v>
      </c>
      <c r="AF8" s="70">
        <v>0</v>
      </c>
      <c r="AG8" s="70">
        <v>0</v>
      </c>
      <c r="AH8" s="70">
        <f>SUM(AE8:AG8)</f>
        <v>0</v>
      </c>
      <c r="AI8" s="70">
        <f>SUM(AD8-AH8)</f>
        <v>0</v>
      </c>
      <c r="AJ8" s="70"/>
      <c r="AK8" s="70">
        <v>28000</v>
      </c>
      <c r="AL8" s="70">
        <v>2240</v>
      </c>
      <c r="AM8" s="70">
        <v>1400</v>
      </c>
      <c r="AN8" s="70">
        <v>840</v>
      </c>
      <c r="AO8" s="70">
        <f>SUM(AL8:AN8)</f>
        <v>4480</v>
      </c>
      <c r="AP8" s="70">
        <f>SUM(AK8-AO8)</f>
        <v>23520</v>
      </c>
      <c r="AQ8" s="70"/>
      <c r="AR8" s="70">
        <v>49000</v>
      </c>
      <c r="AS8" s="70">
        <v>1225</v>
      </c>
      <c r="AT8" s="70">
        <v>980</v>
      </c>
      <c r="AU8" s="70">
        <v>735</v>
      </c>
      <c r="AV8" s="70">
        <f>SUM(AS8:AU8)</f>
        <v>2940</v>
      </c>
      <c r="AW8" s="70">
        <f>SUM(AR8-AV8)</f>
        <v>46060</v>
      </c>
      <c r="AX8" s="70"/>
      <c r="AY8" s="70">
        <v>9500</v>
      </c>
      <c r="AZ8" s="70">
        <v>760</v>
      </c>
      <c r="BA8" s="70">
        <v>475</v>
      </c>
      <c r="BB8" s="70">
        <v>285</v>
      </c>
      <c r="BC8" s="70">
        <f>SUM(AZ8:BB8)</f>
        <v>1520</v>
      </c>
      <c r="BD8" s="70">
        <f>SUM(AY8-BC8)</f>
        <v>7980</v>
      </c>
      <c r="BE8" s="70"/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f>SUM(BG8:BK8)</f>
        <v>0</v>
      </c>
      <c r="BM8" s="70">
        <f>SUM(BF8-BL8)</f>
        <v>0</v>
      </c>
      <c r="BN8" s="70"/>
      <c r="BO8" s="70">
        <v>1779552</v>
      </c>
      <c r="BP8" s="70">
        <v>132764.16</v>
      </c>
      <c r="BQ8" s="70">
        <v>82977.600000000006</v>
      </c>
      <c r="BR8" s="70">
        <v>49786.559999999998</v>
      </c>
      <c r="BS8" s="70">
        <v>6000</v>
      </c>
      <c r="BT8" s="70">
        <v>6000</v>
      </c>
      <c r="BU8" s="70">
        <f>SUM(BP8:BT8)</f>
        <v>277528.32000000001</v>
      </c>
      <c r="BV8" s="70">
        <f>SUM(BO8-BU8)</f>
        <v>1502023.6799999999</v>
      </c>
      <c r="BW8" s="70"/>
      <c r="BX8" s="70">
        <v>270100</v>
      </c>
      <c r="BY8" s="70">
        <v>0</v>
      </c>
      <c r="BZ8" s="70">
        <v>0</v>
      </c>
      <c r="CA8" s="70">
        <v>0</v>
      </c>
      <c r="CB8" s="70">
        <v>13505</v>
      </c>
      <c r="CC8" s="70">
        <v>13505</v>
      </c>
      <c r="CD8" s="70">
        <f>SUM(BY8:CC8)</f>
        <v>27010</v>
      </c>
      <c r="CE8" s="70">
        <f>SUM(BX8-CD8)</f>
        <v>243090</v>
      </c>
      <c r="CF8" s="70"/>
      <c r="CG8" s="70">
        <v>128000</v>
      </c>
      <c r="CH8" s="70">
        <v>0</v>
      </c>
      <c r="CI8" s="70">
        <v>0</v>
      </c>
      <c r="CJ8" s="70">
        <v>0</v>
      </c>
      <c r="CK8" s="70">
        <v>6400</v>
      </c>
      <c r="CL8" s="70">
        <v>6400</v>
      </c>
      <c r="CM8" s="70">
        <f>SUM(CH8:CL8)</f>
        <v>12800</v>
      </c>
      <c r="CN8" s="70">
        <f>SUM(CG8-CM8)</f>
        <v>115200</v>
      </c>
      <c r="CO8" s="70"/>
      <c r="CP8" s="32">
        <f>SUM(B8+I8+P8+W8+AD8+AK8+AR8+AY8+BF8+BO8+BX8+CG8)</f>
        <v>3187852</v>
      </c>
      <c r="CQ8" s="32">
        <f>SUM(C8+J8+Q8+X8+AE8+AL8+AS8+AZ8+BG8+BP8+BY8+CH8)</f>
        <v>161374.16</v>
      </c>
      <c r="CR8" s="32">
        <f>SUM(D8+K8+R8+Y8+AF8+AM8+AT8+BA8+BH8+BQ8+BZ8+CI8)</f>
        <v>105011.6</v>
      </c>
      <c r="CS8" s="32">
        <f>SUM(E8+L8+S8+Z8+AG8+AN8+AU8+BB8+BI8+BR8+CA8+CJ8)</f>
        <v>65854.559999999998</v>
      </c>
      <c r="CT8" s="32">
        <f>SUM(BJ8+BS8+CB8+CK8)</f>
        <v>25905</v>
      </c>
      <c r="CU8" s="32">
        <f>SUM(BK8+BT8+CC8+CL8)</f>
        <v>25905</v>
      </c>
      <c r="CV8" s="32">
        <f>SUM(CQ8:CU8)</f>
        <v>384050.32</v>
      </c>
      <c r="CW8" s="32">
        <f>SUM(CP8-CV8)</f>
        <v>2803801.68</v>
      </c>
      <c r="CX8" s="71"/>
    </row>
    <row r="9" spans="1:102" s="33" customFormat="1" ht="21" x14ac:dyDescent="0.45">
      <c r="A9" s="31" t="s">
        <v>61</v>
      </c>
      <c r="B9" s="70">
        <v>0</v>
      </c>
      <c r="C9" s="70">
        <v>0</v>
      </c>
      <c r="D9" s="70">
        <v>0</v>
      </c>
      <c r="E9" s="70">
        <v>0</v>
      </c>
      <c r="F9" s="70">
        <f t="shared" ref="F9:F32" si="0">SUM(C9:E9)</f>
        <v>0</v>
      </c>
      <c r="G9" s="70">
        <f t="shared" ref="G9:G32" si="1">SUM(B9-F9)</f>
        <v>0</v>
      </c>
      <c r="H9" s="70"/>
      <c r="I9" s="70">
        <v>273630</v>
      </c>
      <c r="J9" s="70">
        <v>6840.75</v>
      </c>
      <c r="K9" s="70">
        <v>5472.6</v>
      </c>
      <c r="L9" s="70">
        <v>4104.45</v>
      </c>
      <c r="M9" s="70">
        <f t="shared" ref="M9:M32" si="2">SUM(J9:L9)</f>
        <v>16417.8</v>
      </c>
      <c r="N9" s="70">
        <f t="shared" ref="N9:N32" si="3">SUM(I9-M9)</f>
        <v>257212.2</v>
      </c>
      <c r="O9" s="70"/>
      <c r="P9" s="70">
        <v>50000</v>
      </c>
      <c r="Q9" s="70">
        <v>1250</v>
      </c>
      <c r="R9" s="70">
        <v>1000</v>
      </c>
      <c r="S9" s="70">
        <v>750</v>
      </c>
      <c r="T9" s="70">
        <f t="shared" ref="T9:T32" si="4">SUM(Q9:S9)</f>
        <v>3000</v>
      </c>
      <c r="U9" s="70">
        <f t="shared" ref="U9:U32" si="5">SUM(P9-T9)</f>
        <v>47000</v>
      </c>
      <c r="V9" s="70"/>
      <c r="W9" s="70">
        <v>335445</v>
      </c>
      <c r="X9" s="70">
        <v>8386.1200000000008</v>
      </c>
      <c r="Y9" s="70">
        <v>6708.9</v>
      </c>
      <c r="Z9" s="70">
        <v>5031.68</v>
      </c>
      <c r="AA9" s="70">
        <f t="shared" ref="AA9:AA32" si="6">SUM(X9:Z9)</f>
        <v>20126.7</v>
      </c>
      <c r="AB9" s="70">
        <f t="shared" ref="AB9:AB32" si="7">SUM(W9-AA9)</f>
        <v>315318.3</v>
      </c>
      <c r="AC9" s="70"/>
      <c r="AD9" s="70">
        <v>73000</v>
      </c>
      <c r="AE9" s="70">
        <v>5840</v>
      </c>
      <c r="AF9" s="70">
        <v>3650</v>
      </c>
      <c r="AG9" s="70">
        <v>2190</v>
      </c>
      <c r="AH9" s="70">
        <f t="shared" ref="AH9:AH32" si="8">SUM(AE9:AG9)</f>
        <v>11680</v>
      </c>
      <c r="AI9" s="70">
        <f t="shared" ref="AI9:AI32" si="9">SUM(AD9-AH9)</f>
        <v>61320</v>
      </c>
      <c r="AJ9" s="70"/>
      <c r="AK9" s="70">
        <v>335445</v>
      </c>
      <c r="AL9" s="70">
        <v>8386.1200000000008</v>
      </c>
      <c r="AM9" s="70">
        <v>6708.9000000000005</v>
      </c>
      <c r="AN9" s="70">
        <v>5031.68</v>
      </c>
      <c r="AO9" s="70">
        <f t="shared" ref="AO9:AO32" si="10">SUM(AL9:AN9)</f>
        <v>20126.7</v>
      </c>
      <c r="AP9" s="70">
        <f t="shared" ref="AP9:AP32" si="11">SUM(AK9-AO9)</f>
        <v>315318.3</v>
      </c>
      <c r="AQ9" s="70"/>
      <c r="AR9" s="70">
        <v>339480</v>
      </c>
      <c r="AS9" s="70">
        <v>8487</v>
      </c>
      <c r="AT9" s="70">
        <v>6789.6</v>
      </c>
      <c r="AU9" s="70">
        <v>5092.2</v>
      </c>
      <c r="AV9" s="70">
        <f t="shared" ref="AV9:AV32" si="12">SUM(AS9:AU9)</f>
        <v>20368.8</v>
      </c>
      <c r="AW9" s="70">
        <f t="shared" ref="AW9:AW32" si="13">SUM(AR9-AV9)</f>
        <v>319111.2</v>
      </c>
      <c r="AX9" s="70"/>
      <c r="AY9" s="70">
        <v>0</v>
      </c>
      <c r="AZ9" s="70">
        <v>0</v>
      </c>
      <c r="BA9" s="70">
        <v>0</v>
      </c>
      <c r="BB9" s="70">
        <v>0</v>
      </c>
      <c r="BC9" s="70">
        <f t="shared" ref="BC9:BC32" si="14">SUM(AZ9:BB9)</f>
        <v>0</v>
      </c>
      <c r="BD9" s="70">
        <f t="shared" ref="BD9:BD32" si="15">SUM(AY9-BC9)</f>
        <v>0</v>
      </c>
      <c r="BE9" s="70"/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f t="shared" ref="BL9:BL36" si="16">SUM(BG9:BK9)</f>
        <v>0</v>
      </c>
      <c r="BM9" s="70">
        <f t="shared" ref="BM9:BM32" si="17">SUM(BF9-BL9)</f>
        <v>0</v>
      </c>
      <c r="BN9" s="70"/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f t="shared" ref="BU9:BU36" si="18">SUM(BP9:BT9)</f>
        <v>0</v>
      </c>
      <c r="BV9" s="70">
        <f t="shared" ref="BV9:BV32" si="19">SUM(BO9-BU9)</f>
        <v>0</v>
      </c>
      <c r="BW9" s="70"/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f t="shared" ref="CD9:CD36" si="20">SUM(BY9:CC9)</f>
        <v>0</v>
      </c>
      <c r="CE9" s="70">
        <f t="shared" ref="CE9:CE32" si="21">SUM(BX9-CD9)</f>
        <v>0</v>
      </c>
      <c r="CF9" s="70"/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f t="shared" ref="CM9:CM36" si="22">SUM(CH9:CL9)</f>
        <v>0</v>
      </c>
      <c r="CN9" s="70">
        <f t="shared" ref="CN9:CN32" si="23">SUM(CG9-CM9)</f>
        <v>0</v>
      </c>
      <c r="CO9" s="70"/>
      <c r="CP9" s="32">
        <f t="shared" ref="CP9:CS36" si="24">SUM(B9+I9+P9+W9+AD9+AK9+AR9+AY9+BF9+BO9+BX9+CG9)</f>
        <v>1407000</v>
      </c>
      <c r="CQ9" s="32">
        <f t="shared" si="24"/>
        <v>39189.990000000005</v>
      </c>
      <c r="CR9" s="32">
        <f t="shared" si="24"/>
        <v>30330</v>
      </c>
      <c r="CS9" s="32">
        <f t="shared" si="24"/>
        <v>22200.010000000002</v>
      </c>
      <c r="CT9" s="32">
        <f t="shared" ref="CT9:CU36" si="25">SUM(BJ9+BS9+CB9+CK9)</f>
        <v>0</v>
      </c>
      <c r="CU9" s="32">
        <f t="shared" si="25"/>
        <v>0</v>
      </c>
      <c r="CV9" s="32">
        <f t="shared" ref="CV9:CV36" si="26">SUM(CQ9:CU9)</f>
        <v>91720</v>
      </c>
      <c r="CW9" s="32">
        <f t="shared" ref="CW9:CW32" si="27">SUM(CP9-CV9)</f>
        <v>1315280</v>
      </c>
      <c r="CX9" s="71"/>
    </row>
    <row r="10" spans="1:102" s="33" customFormat="1" ht="21" x14ac:dyDescent="0.45">
      <c r="A10" s="31" t="s">
        <v>62</v>
      </c>
      <c r="B10" s="70">
        <v>0</v>
      </c>
      <c r="C10" s="70">
        <v>0</v>
      </c>
      <c r="D10" s="70">
        <v>0</v>
      </c>
      <c r="E10" s="70">
        <v>0</v>
      </c>
      <c r="F10" s="70">
        <f t="shared" si="0"/>
        <v>0</v>
      </c>
      <c r="G10" s="70">
        <f t="shared" si="1"/>
        <v>0</v>
      </c>
      <c r="H10" s="70"/>
      <c r="I10" s="70">
        <v>0</v>
      </c>
      <c r="J10" s="70">
        <v>0</v>
      </c>
      <c r="K10" s="70">
        <v>0</v>
      </c>
      <c r="L10" s="70">
        <v>0</v>
      </c>
      <c r="M10" s="70">
        <f t="shared" si="2"/>
        <v>0</v>
      </c>
      <c r="N10" s="70">
        <f t="shared" si="3"/>
        <v>0</v>
      </c>
      <c r="O10" s="70"/>
      <c r="P10" s="70">
        <v>0</v>
      </c>
      <c r="Q10" s="70">
        <v>0</v>
      </c>
      <c r="R10" s="70">
        <v>0</v>
      </c>
      <c r="S10" s="70">
        <v>0</v>
      </c>
      <c r="T10" s="70">
        <f t="shared" si="4"/>
        <v>0</v>
      </c>
      <c r="U10" s="70">
        <f t="shared" si="5"/>
        <v>0</v>
      </c>
      <c r="V10" s="70"/>
      <c r="W10" s="70">
        <v>0</v>
      </c>
      <c r="X10" s="70">
        <v>0</v>
      </c>
      <c r="Y10" s="70">
        <v>0</v>
      </c>
      <c r="Z10" s="70">
        <v>0</v>
      </c>
      <c r="AA10" s="70">
        <f t="shared" si="6"/>
        <v>0</v>
      </c>
      <c r="AB10" s="70">
        <f t="shared" si="7"/>
        <v>0</v>
      </c>
      <c r="AC10" s="70"/>
      <c r="AD10" s="70">
        <v>0</v>
      </c>
      <c r="AE10" s="70">
        <v>0</v>
      </c>
      <c r="AF10" s="70">
        <v>0</v>
      </c>
      <c r="AG10" s="70">
        <v>0</v>
      </c>
      <c r="AH10" s="70">
        <f t="shared" si="8"/>
        <v>0</v>
      </c>
      <c r="AI10" s="70">
        <f t="shared" si="9"/>
        <v>0</v>
      </c>
      <c r="AJ10" s="70"/>
      <c r="AK10" s="70">
        <v>0</v>
      </c>
      <c r="AL10" s="70">
        <v>0</v>
      </c>
      <c r="AM10" s="70">
        <v>0</v>
      </c>
      <c r="AN10" s="70">
        <v>0</v>
      </c>
      <c r="AO10" s="70">
        <f t="shared" si="10"/>
        <v>0</v>
      </c>
      <c r="AP10" s="70">
        <f t="shared" si="11"/>
        <v>0</v>
      </c>
      <c r="AQ10" s="70"/>
      <c r="AR10" s="70">
        <v>0</v>
      </c>
      <c r="AS10" s="70">
        <v>0</v>
      </c>
      <c r="AT10" s="70">
        <v>0</v>
      </c>
      <c r="AU10" s="70">
        <v>0</v>
      </c>
      <c r="AV10" s="70">
        <f t="shared" si="12"/>
        <v>0</v>
      </c>
      <c r="AW10" s="70">
        <f t="shared" si="13"/>
        <v>0</v>
      </c>
      <c r="AX10" s="70"/>
      <c r="AY10" s="70">
        <v>0</v>
      </c>
      <c r="AZ10" s="70">
        <v>0</v>
      </c>
      <c r="BA10" s="70">
        <v>0</v>
      </c>
      <c r="BB10" s="70">
        <v>0</v>
      </c>
      <c r="BC10" s="70">
        <f t="shared" si="14"/>
        <v>0</v>
      </c>
      <c r="BD10" s="70">
        <f t="shared" si="15"/>
        <v>0</v>
      </c>
      <c r="BE10" s="70"/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f t="shared" si="16"/>
        <v>0</v>
      </c>
      <c r="BM10" s="70">
        <f t="shared" si="17"/>
        <v>0</v>
      </c>
      <c r="BN10" s="70"/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f t="shared" si="18"/>
        <v>0</v>
      </c>
      <c r="BV10" s="70">
        <f t="shared" si="19"/>
        <v>0</v>
      </c>
      <c r="BW10" s="70"/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f t="shared" si="20"/>
        <v>0</v>
      </c>
      <c r="CE10" s="70">
        <f t="shared" si="21"/>
        <v>0</v>
      </c>
      <c r="CF10" s="70"/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f t="shared" si="22"/>
        <v>0</v>
      </c>
      <c r="CN10" s="70">
        <f t="shared" si="23"/>
        <v>0</v>
      </c>
      <c r="CO10" s="70"/>
      <c r="CP10" s="32">
        <f t="shared" si="24"/>
        <v>0</v>
      </c>
      <c r="CQ10" s="32">
        <f t="shared" si="24"/>
        <v>0</v>
      </c>
      <c r="CR10" s="32">
        <f t="shared" si="24"/>
        <v>0</v>
      </c>
      <c r="CS10" s="32">
        <f t="shared" si="24"/>
        <v>0</v>
      </c>
      <c r="CT10" s="32">
        <f t="shared" si="25"/>
        <v>0</v>
      </c>
      <c r="CU10" s="32">
        <f t="shared" si="25"/>
        <v>0</v>
      </c>
      <c r="CV10" s="32">
        <f t="shared" si="26"/>
        <v>0</v>
      </c>
      <c r="CW10" s="32">
        <f t="shared" si="27"/>
        <v>0</v>
      </c>
      <c r="CX10" s="71"/>
    </row>
    <row r="11" spans="1:102" s="33" customFormat="1" ht="21" x14ac:dyDescent="0.45">
      <c r="A11" s="31" t="s">
        <v>63</v>
      </c>
      <c r="B11" s="70">
        <v>0</v>
      </c>
      <c r="C11" s="70">
        <v>0</v>
      </c>
      <c r="D11" s="70">
        <v>0</v>
      </c>
      <c r="E11" s="70">
        <v>0</v>
      </c>
      <c r="F11" s="70">
        <f t="shared" si="0"/>
        <v>0</v>
      </c>
      <c r="G11" s="70">
        <f t="shared" si="1"/>
        <v>0</v>
      </c>
      <c r="H11" s="70"/>
      <c r="I11" s="70">
        <v>171614</v>
      </c>
      <c r="J11" s="70">
        <v>11577.85</v>
      </c>
      <c r="K11" s="70">
        <v>7407.28</v>
      </c>
      <c r="L11" s="70">
        <v>4561.71</v>
      </c>
      <c r="M11" s="70">
        <f t="shared" si="2"/>
        <v>23546.84</v>
      </c>
      <c r="N11" s="70">
        <f t="shared" si="3"/>
        <v>148067.16</v>
      </c>
      <c r="O11" s="70"/>
      <c r="P11" s="70">
        <v>0</v>
      </c>
      <c r="Q11" s="70">
        <v>0</v>
      </c>
      <c r="R11" s="70">
        <v>0</v>
      </c>
      <c r="S11" s="70">
        <v>0</v>
      </c>
      <c r="T11" s="70">
        <f t="shared" si="4"/>
        <v>0</v>
      </c>
      <c r="U11" s="70">
        <f t="shared" si="5"/>
        <v>0</v>
      </c>
      <c r="V11" s="70"/>
      <c r="W11" s="70">
        <v>10000</v>
      </c>
      <c r="X11" s="70">
        <v>250</v>
      </c>
      <c r="Y11" s="70">
        <v>200</v>
      </c>
      <c r="Z11" s="70">
        <v>150</v>
      </c>
      <c r="AA11" s="70">
        <f t="shared" si="6"/>
        <v>600</v>
      </c>
      <c r="AB11" s="70">
        <f t="shared" si="7"/>
        <v>9400</v>
      </c>
      <c r="AC11" s="70"/>
      <c r="AD11" s="70">
        <v>465500</v>
      </c>
      <c r="AE11" s="70">
        <v>37240</v>
      </c>
      <c r="AF11" s="70">
        <v>23275</v>
      </c>
      <c r="AG11" s="70">
        <v>13965</v>
      </c>
      <c r="AH11" s="70">
        <f t="shared" si="8"/>
        <v>74480</v>
      </c>
      <c r="AI11" s="70">
        <f t="shared" si="9"/>
        <v>391020</v>
      </c>
      <c r="AJ11" s="70"/>
      <c r="AK11" s="70">
        <v>0</v>
      </c>
      <c r="AL11" s="70">
        <v>0</v>
      </c>
      <c r="AM11" s="70">
        <v>0</v>
      </c>
      <c r="AN11" s="70">
        <v>0</v>
      </c>
      <c r="AO11" s="70">
        <f t="shared" si="10"/>
        <v>0</v>
      </c>
      <c r="AP11" s="70">
        <f t="shared" si="11"/>
        <v>0</v>
      </c>
      <c r="AQ11" s="70"/>
      <c r="AR11" s="70">
        <v>0</v>
      </c>
      <c r="AS11" s="70">
        <v>0</v>
      </c>
      <c r="AT11" s="70">
        <v>0</v>
      </c>
      <c r="AU11" s="70">
        <v>0</v>
      </c>
      <c r="AV11" s="70">
        <f t="shared" si="12"/>
        <v>0</v>
      </c>
      <c r="AW11" s="70">
        <f t="shared" si="13"/>
        <v>0</v>
      </c>
      <c r="AX11" s="70"/>
      <c r="AY11" s="70">
        <v>180683.97</v>
      </c>
      <c r="AZ11" s="70">
        <v>8064.6</v>
      </c>
      <c r="BA11" s="70">
        <v>5548.68</v>
      </c>
      <c r="BB11" s="70">
        <v>3677.76</v>
      </c>
      <c r="BC11" s="70">
        <f t="shared" si="14"/>
        <v>17291.04</v>
      </c>
      <c r="BD11" s="70">
        <f t="shared" si="15"/>
        <v>163392.93</v>
      </c>
      <c r="BE11" s="70"/>
      <c r="BF11" s="70">
        <v>41100</v>
      </c>
      <c r="BG11" s="70">
        <v>0</v>
      </c>
      <c r="BH11" s="70">
        <v>0</v>
      </c>
      <c r="BI11" s="70">
        <v>0</v>
      </c>
      <c r="BJ11" s="70">
        <v>2055</v>
      </c>
      <c r="BK11" s="70">
        <v>2055</v>
      </c>
      <c r="BL11" s="70">
        <f t="shared" si="16"/>
        <v>4110</v>
      </c>
      <c r="BM11" s="70">
        <f t="shared" si="17"/>
        <v>36990</v>
      </c>
      <c r="BN11" s="70"/>
      <c r="BO11" s="70">
        <v>252254.4</v>
      </c>
      <c r="BP11" s="70">
        <v>19981</v>
      </c>
      <c r="BQ11" s="70">
        <v>15984.8</v>
      </c>
      <c r="BR11" s="70">
        <v>11988.6</v>
      </c>
      <c r="BS11" s="70">
        <v>10215</v>
      </c>
      <c r="BT11" s="70">
        <v>10215</v>
      </c>
      <c r="BU11" s="70">
        <f t="shared" si="18"/>
        <v>68384.399999999994</v>
      </c>
      <c r="BV11" s="70">
        <f t="shared" si="19"/>
        <v>183870</v>
      </c>
      <c r="BW11" s="70"/>
      <c r="BX11" s="70">
        <v>14400</v>
      </c>
      <c r="BY11" s="70">
        <v>0</v>
      </c>
      <c r="BZ11" s="70">
        <v>0</v>
      </c>
      <c r="CA11" s="70">
        <v>0</v>
      </c>
      <c r="CB11" s="70">
        <v>720</v>
      </c>
      <c r="CC11" s="70">
        <v>720</v>
      </c>
      <c r="CD11" s="70">
        <f t="shared" si="20"/>
        <v>1440</v>
      </c>
      <c r="CE11" s="70">
        <f t="shared" si="21"/>
        <v>12960</v>
      </c>
      <c r="CF11" s="70"/>
      <c r="CG11" s="70">
        <v>44300</v>
      </c>
      <c r="CH11" s="70">
        <v>0</v>
      </c>
      <c r="CI11" s="70">
        <v>0</v>
      </c>
      <c r="CJ11" s="70">
        <v>0</v>
      </c>
      <c r="CK11" s="70">
        <v>2215</v>
      </c>
      <c r="CL11" s="70">
        <v>2215</v>
      </c>
      <c r="CM11" s="70">
        <f t="shared" si="22"/>
        <v>4430</v>
      </c>
      <c r="CN11" s="70">
        <f t="shared" si="23"/>
        <v>39870</v>
      </c>
      <c r="CO11" s="70"/>
      <c r="CP11" s="32">
        <f t="shared" si="24"/>
        <v>1179852.3699999999</v>
      </c>
      <c r="CQ11" s="32">
        <f t="shared" si="24"/>
        <v>77113.45</v>
      </c>
      <c r="CR11" s="32">
        <f t="shared" si="24"/>
        <v>52415.759999999995</v>
      </c>
      <c r="CS11" s="32">
        <f t="shared" si="24"/>
        <v>34343.07</v>
      </c>
      <c r="CT11" s="32">
        <f t="shared" si="25"/>
        <v>15205</v>
      </c>
      <c r="CU11" s="32">
        <f t="shared" si="25"/>
        <v>15205</v>
      </c>
      <c r="CV11" s="32">
        <f t="shared" si="26"/>
        <v>194282.28</v>
      </c>
      <c r="CW11" s="32">
        <f t="shared" si="27"/>
        <v>985570.08999999985</v>
      </c>
      <c r="CX11" s="71"/>
    </row>
    <row r="12" spans="1:102" s="33" customFormat="1" ht="21" x14ac:dyDescent="0.45">
      <c r="A12" s="31" t="s">
        <v>64</v>
      </c>
      <c r="B12" s="70">
        <v>0</v>
      </c>
      <c r="C12" s="70">
        <v>0</v>
      </c>
      <c r="D12" s="70">
        <v>0</v>
      </c>
      <c r="E12" s="70">
        <v>0</v>
      </c>
      <c r="F12" s="70">
        <f t="shared" si="0"/>
        <v>0</v>
      </c>
      <c r="G12" s="70">
        <f t="shared" si="1"/>
        <v>0</v>
      </c>
      <c r="H12" s="70"/>
      <c r="I12" s="70">
        <v>0</v>
      </c>
      <c r="J12" s="70">
        <v>0</v>
      </c>
      <c r="K12" s="70">
        <v>0</v>
      </c>
      <c r="L12" s="70">
        <v>0</v>
      </c>
      <c r="M12" s="70">
        <f t="shared" si="2"/>
        <v>0</v>
      </c>
      <c r="N12" s="70">
        <f t="shared" si="3"/>
        <v>0</v>
      </c>
      <c r="O12" s="70"/>
      <c r="P12" s="70">
        <v>0</v>
      </c>
      <c r="Q12" s="70">
        <v>0</v>
      </c>
      <c r="R12" s="70">
        <v>0</v>
      </c>
      <c r="S12" s="70">
        <v>0</v>
      </c>
      <c r="T12" s="70">
        <f t="shared" si="4"/>
        <v>0</v>
      </c>
      <c r="U12" s="70">
        <f t="shared" si="5"/>
        <v>0</v>
      </c>
      <c r="V12" s="70"/>
      <c r="W12" s="70">
        <v>646800</v>
      </c>
      <c r="X12" s="70">
        <v>16170</v>
      </c>
      <c r="Y12" s="70">
        <v>12936</v>
      </c>
      <c r="Z12" s="70">
        <v>9702</v>
      </c>
      <c r="AA12" s="70">
        <f t="shared" si="6"/>
        <v>38808</v>
      </c>
      <c r="AB12" s="70">
        <f t="shared" si="7"/>
        <v>607992</v>
      </c>
      <c r="AC12" s="70"/>
      <c r="AD12" s="70">
        <v>231000</v>
      </c>
      <c r="AE12" s="70">
        <v>5775</v>
      </c>
      <c r="AF12" s="70">
        <v>4620</v>
      </c>
      <c r="AG12" s="70">
        <v>3465</v>
      </c>
      <c r="AH12" s="70">
        <f t="shared" si="8"/>
        <v>13860</v>
      </c>
      <c r="AI12" s="70">
        <f t="shared" si="9"/>
        <v>217140</v>
      </c>
      <c r="AJ12" s="70"/>
      <c r="AK12" s="70">
        <v>1071000</v>
      </c>
      <c r="AL12" s="70">
        <v>26775</v>
      </c>
      <c r="AM12" s="70">
        <v>21420</v>
      </c>
      <c r="AN12" s="70">
        <v>16065</v>
      </c>
      <c r="AO12" s="70">
        <f t="shared" si="10"/>
        <v>64260</v>
      </c>
      <c r="AP12" s="70">
        <f t="shared" si="11"/>
        <v>1006740</v>
      </c>
      <c r="AQ12" s="70"/>
      <c r="AR12" s="70">
        <v>0</v>
      </c>
      <c r="AS12" s="70">
        <v>0</v>
      </c>
      <c r="AT12" s="70">
        <v>0</v>
      </c>
      <c r="AU12" s="70">
        <v>0</v>
      </c>
      <c r="AV12" s="70">
        <f t="shared" si="12"/>
        <v>0</v>
      </c>
      <c r="AW12" s="70">
        <f t="shared" si="13"/>
        <v>0</v>
      </c>
      <c r="AX12" s="70"/>
      <c r="AY12" s="70">
        <v>261250</v>
      </c>
      <c r="AZ12" s="70">
        <v>6531.25</v>
      </c>
      <c r="BA12" s="70">
        <v>5225</v>
      </c>
      <c r="BB12" s="70">
        <v>3918.75</v>
      </c>
      <c r="BC12" s="70">
        <f t="shared" si="14"/>
        <v>15675</v>
      </c>
      <c r="BD12" s="70">
        <f t="shared" si="15"/>
        <v>245575</v>
      </c>
      <c r="BE12" s="70"/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f t="shared" si="16"/>
        <v>0</v>
      </c>
      <c r="BM12" s="70">
        <f t="shared" si="17"/>
        <v>0</v>
      </c>
      <c r="BN12" s="70"/>
      <c r="BO12" s="70">
        <v>209000</v>
      </c>
      <c r="BP12" s="70">
        <v>5225</v>
      </c>
      <c r="BQ12" s="70">
        <v>4180</v>
      </c>
      <c r="BR12" s="70">
        <v>3135</v>
      </c>
      <c r="BS12" s="70">
        <v>0</v>
      </c>
      <c r="BT12" s="70">
        <v>0</v>
      </c>
      <c r="BU12" s="70">
        <f t="shared" si="18"/>
        <v>12540</v>
      </c>
      <c r="BV12" s="70">
        <f t="shared" si="19"/>
        <v>196460</v>
      </c>
      <c r="BW12" s="70"/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f t="shared" si="20"/>
        <v>0</v>
      </c>
      <c r="CE12" s="70">
        <f t="shared" si="21"/>
        <v>0</v>
      </c>
      <c r="CF12" s="70"/>
      <c r="CG12" s="70">
        <v>52250</v>
      </c>
      <c r="CH12" s="70">
        <v>1306.25</v>
      </c>
      <c r="CI12" s="70">
        <v>1045</v>
      </c>
      <c r="CJ12" s="70">
        <v>783.75</v>
      </c>
      <c r="CK12" s="70">
        <v>0</v>
      </c>
      <c r="CL12" s="70">
        <v>0</v>
      </c>
      <c r="CM12" s="70">
        <f t="shared" si="22"/>
        <v>3135</v>
      </c>
      <c r="CN12" s="70">
        <f t="shared" si="23"/>
        <v>49115</v>
      </c>
      <c r="CO12" s="70"/>
      <c r="CP12" s="32">
        <f t="shared" si="24"/>
        <v>2471300</v>
      </c>
      <c r="CQ12" s="32">
        <f t="shared" si="24"/>
        <v>61782.5</v>
      </c>
      <c r="CR12" s="32">
        <f t="shared" si="24"/>
        <v>49426</v>
      </c>
      <c r="CS12" s="32">
        <f t="shared" si="24"/>
        <v>37069.5</v>
      </c>
      <c r="CT12" s="32">
        <f t="shared" si="25"/>
        <v>0</v>
      </c>
      <c r="CU12" s="32">
        <f t="shared" si="25"/>
        <v>0</v>
      </c>
      <c r="CV12" s="32">
        <f t="shared" si="26"/>
        <v>148278</v>
      </c>
      <c r="CW12" s="32">
        <f t="shared" si="27"/>
        <v>2323022</v>
      </c>
      <c r="CX12" s="71"/>
    </row>
    <row r="13" spans="1:102" s="33" customFormat="1" ht="21" x14ac:dyDescent="0.45">
      <c r="A13" s="24" t="s">
        <v>65</v>
      </c>
      <c r="B13" s="70">
        <v>0</v>
      </c>
      <c r="C13" s="70">
        <v>0</v>
      </c>
      <c r="D13" s="70">
        <v>0</v>
      </c>
      <c r="E13" s="70">
        <v>0</v>
      </c>
      <c r="F13" s="70">
        <f t="shared" si="0"/>
        <v>0</v>
      </c>
      <c r="G13" s="70">
        <f t="shared" si="1"/>
        <v>0</v>
      </c>
      <c r="H13" s="70"/>
      <c r="I13" s="70">
        <v>12173</v>
      </c>
      <c r="J13" s="70">
        <v>973.84</v>
      </c>
      <c r="K13" s="70">
        <v>608.65</v>
      </c>
      <c r="L13" s="70">
        <v>365.19</v>
      </c>
      <c r="M13" s="70">
        <f t="shared" si="2"/>
        <v>1947.68</v>
      </c>
      <c r="N13" s="70">
        <f t="shared" si="3"/>
        <v>10225.32</v>
      </c>
      <c r="O13" s="70"/>
      <c r="P13" s="70">
        <v>0</v>
      </c>
      <c r="Q13" s="70">
        <v>0</v>
      </c>
      <c r="R13" s="70">
        <v>0</v>
      </c>
      <c r="S13" s="70">
        <v>0</v>
      </c>
      <c r="T13" s="70">
        <f t="shared" si="4"/>
        <v>0</v>
      </c>
      <c r="U13" s="70">
        <f t="shared" si="5"/>
        <v>0</v>
      </c>
      <c r="V13" s="70"/>
      <c r="W13" s="70">
        <v>0</v>
      </c>
      <c r="X13" s="70">
        <v>0</v>
      </c>
      <c r="Y13" s="70">
        <v>0</v>
      </c>
      <c r="Z13" s="70">
        <v>0</v>
      </c>
      <c r="AA13" s="70">
        <f t="shared" si="6"/>
        <v>0</v>
      </c>
      <c r="AB13" s="70">
        <f t="shared" si="7"/>
        <v>0</v>
      </c>
      <c r="AC13" s="70"/>
      <c r="AD13" s="70">
        <v>0</v>
      </c>
      <c r="AE13" s="70">
        <v>0</v>
      </c>
      <c r="AF13" s="70">
        <v>0</v>
      </c>
      <c r="AG13" s="70">
        <v>0</v>
      </c>
      <c r="AH13" s="70">
        <f t="shared" si="8"/>
        <v>0</v>
      </c>
      <c r="AI13" s="70">
        <f t="shared" si="9"/>
        <v>0</v>
      </c>
      <c r="AJ13" s="70"/>
      <c r="AK13" s="70">
        <v>10000</v>
      </c>
      <c r="AL13" s="70">
        <v>800</v>
      </c>
      <c r="AM13" s="70">
        <v>500</v>
      </c>
      <c r="AN13" s="70">
        <v>300</v>
      </c>
      <c r="AO13" s="70">
        <f t="shared" si="10"/>
        <v>1600</v>
      </c>
      <c r="AP13" s="70">
        <f t="shared" si="11"/>
        <v>8400</v>
      </c>
      <c r="AQ13" s="70"/>
      <c r="AR13" s="70">
        <v>15480</v>
      </c>
      <c r="AS13" s="70">
        <v>1238.4000000000001</v>
      </c>
      <c r="AT13" s="70">
        <v>774</v>
      </c>
      <c r="AU13" s="70">
        <v>464.4</v>
      </c>
      <c r="AV13" s="70">
        <f t="shared" si="12"/>
        <v>2476.8000000000002</v>
      </c>
      <c r="AW13" s="70">
        <f t="shared" si="13"/>
        <v>13003.2</v>
      </c>
      <c r="AX13" s="70"/>
      <c r="AY13" s="70">
        <v>7889</v>
      </c>
      <c r="AZ13" s="70">
        <v>631.12</v>
      </c>
      <c r="BA13" s="70">
        <v>394.45</v>
      </c>
      <c r="BB13" s="70">
        <v>236.67</v>
      </c>
      <c r="BC13" s="70">
        <f t="shared" si="14"/>
        <v>1262.24</v>
      </c>
      <c r="BD13" s="70">
        <f t="shared" si="15"/>
        <v>6626.76</v>
      </c>
      <c r="BE13" s="70"/>
      <c r="BF13" s="70">
        <v>22671</v>
      </c>
      <c r="BG13" s="70">
        <v>0</v>
      </c>
      <c r="BH13" s="70">
        <v>0</v>
      </c>
      <c r="BI13" s="70">
        <v>0</v>
      </c>
      <c r="BJ13" s="70">
        <v>1133.55</v>
      </c>
      <c r="BK13" s="70">
        <v>1133.55</v>
      </c>
      <c r="BL13" s="70">
        <f t="shared" si="16"/>
        <v>2267.1</v>
      </c>
      <c r="BM13" s="70">
        <f t="shared" si="17"/>
        <v>20403.900000000001</v>
      </c>
      <c r="BN13" s="70"/>
      <c r="BO13" s="70">
        <v>18414</v>
      </c>
      <c r="BP13" s="70">
        <v>0</v>
      </c>
      <c r="BQ13" s="70">
        <v>0</v>
      </c>
      <c r="BR13" s="70">
        <v>0</v>
      </c>
      <c r="BS13" s="70">
        <v>920.7</v>
      </c>
      <c r="BT13" s="70">
        <v>920.7</v>
      </c>
      <c r="BU13" s="70">
        <f t="shared" si="18"/>
        <v>1841.4</v>
      </c>
      <c r="BV13" s="70">
        <f t="shared" si="19"/>
        <v>16572.599999999999</v>
      </c>
      <c r="BW13" s="70"/>
      <c r="BX13" s="70">
        <v>27346</v>
      </c>
      <c r="BY13" s="70">
        <v>0</v>
      </c>
      <c r="BZ13" s="70">
        <v>0</v>
      </c>
      <c r="CA13" s="70">
        <v>0</v>
      </c>
      <c r="CB13" s="70">
        <v>1367.3000000000002</v>
      </c>
      <c r="CC13" s="70">
        <v>1367.3000000000002</v>
      </c>
      <c r="CD13" s="70">
        <f t="shared" si="20"/>
        <v>2734.6000000000004</v>
      </c>
      <c r="CE13" s="70">
        <f t="shared" si="21"/>
        <v>24611.4</v>
      </c>
      <c r="CF13" s="70"/>
      <c r="CG13" s="70">
        <v>91612</v>
      </c>
      <c r="CH13" s="70">
        <v>0</v>
      </c>
      <c r="CI13" s="70">
        <v>0</v>
      </c>
      <c r="CJ13" s="70">
        <v>0</v>
      </c>
      <c r="CK13" s="70">
        <v>4580.6000000000004</v>
      </c>
      <c r="CL13" s="70">
        <v>4580.6000000000004</v>
      </c>
      <c r="CM13" s="70">
        <f t="shared" si="22"/>
        <v>9161.2000000000007</v>
      </c>
      <c r="CN13" s="70">
        <f t="shared" si="23"/>
        <v>82450.8</v>
      </c>
      <c r="CO13" s="70"/>
      <c r="CP13" s="32">
        <f t="shared" si="24"/>
        <v>205585</v>
      </c>
      <c r="CQ13" s="32">
        <f t="shared" si="24"/>
        <v>3643.36</v>
      </c>
      <c r="CR13" s="32">
        <f t="shared" si="24"/>
        <v>2277.1</v>
      </c>
      <c r="CS13" s="32">
        <f t="shared" si="24"/>
        <v>1366.2600000000002</v>
      </c>
      <c r="CT13" s="32">
        <f t="shared" si="25"/>
        <v>8002.1500000000005</v>
      </c>
      <c r="CU13" s="32">
        <f t="shared" si="25"/>
        <v>8002.1500000000005</v>
      </c>
      <c r="CV13" s="32">
        <f t="shared" si="26"/>
        <v>23291.02</v>
      </c>
      <c r="CW13" s="32">
        <f t="shared" si="27"/>
        <v>182293.98</v>
      </c>
      <c r="CX13" s="71"/>
    </row>
    <row r="14" spans="1:102" s="33" customFormat="1" ht="21" x14ac:dyDescent="0.45">
      <c r="A14" s="24" t="s">
        <v>66</v>
      </c>
      <c r="B14" s="70">
        <v>0</v>
      </c>
      <c r="C14" s="70">
        <v>0</v>
      </c>
      <c r="D14" s="70">
        <v>0</v>
      </c>
      <c r="E14" s="70">
        <v>0</v>
      </c>
      <c r="F14" s="70">
        <f t="shared" si="0"/>
        <v>0</v>
      </c>
      <c r="G14" s="70">
        <f t="shared" si="1"/>
        <v>0</v>
      </c>
      <c r="H14" s="70"/>
      <c r="I14" s="70">
        <v>0</v>
      </c>
      <c r="J14" s="70">
        <v>0</v>
      </c>
      <c r="K14" s="70">
        <v>0</v>
      </c>
      <c r="L14" s="70">
        <v>0</v>
      </c>
      <c r="M14" s="70">
        <f t="shared" si="2"/>
        <v>0</v>
      </c>
      <c r="N14" s="70">
        <f t="shared" si="3"/>
        <v>0</v>
      </c>
      <c r="O14" s="70"/>
      <c r="P14" s="70">
        <v>0</v>
      </c>
      <c r="Q14" s="70">
        <v>0</v>
      </c>
      <c r="R14" s="70">
        <v>0</v>
      </c>
      <c r="S14" s="70">
        <v>0</v>
      </c>
      <c r="T14" s="70">
        <f t="shared" si="4"/>
        <v>0</v>
      </c>
      <c r="U14" s="70">
        <f t="shared" si="5"/>
        <v>0</v>
      </c>
      <c r="V14" s="70"/>
      <c r="W14" s="70">
        <v>125000</v>
      </c>
      <c r="X14" s="70">
        <v>0</v>
      </c>
      <c r="Y14" s="70">
        <v>0</v>
      </c>
      <c r="Z14" s="70">
        <v>0</v>
      </c>
      <c r="AA14" s="70">
        <f t="shared" si="6"/>
        <v>0</v>
      </c>
      <c r="AB14" s="70">
        <f t="shared" si="7"/>
        <v>125000</v>
      </c>
      <c r="AC14" s="70"/>
      <c r="AD14" s="70">
        <v>32000</v>
      </c>
      <c r="AE14" s="70">
        <v>2560</v>
      </c>
      <c r="AF14" s="70">
        <v>1600</v>
      </c>
      <c r="AG14" s="70">
        <v>960</v>
      </c>
      <c r="AH14" s="70">
        <f t="shared" si="8"/>
        <v>5120</v>
      </c>
      <c r="AI14" s="70">
        <f t="shared" si="9"/>
        <v>26880</v>
      </c>
      <c r="AJ14" s="70"/>
      <c r="AK14" s="70">
        <v>0</v>
      </c>
      <c r="AL14" s="70">
        <v>0</v>
      </c>
      <c r="AM14" s="70">
        <v>0</v>
      </c>
      <c r="AN14" s="70">
        <v>0</v>
      </c>
      <c r="AO14" s="70">
        <f t="shared" si="10"/>
        <v>0</v>
      </c>
      <c r="AP14" s="70">
        <f t="shared" si="11"/>
        <v>0</v>
      </c>
      <c r="AQ14" s="70"/>
      <c r="AR14" s="70">
        <v>0</v>
      </c>
      <c r="AS14" s="70">
        <v>0</v>
      </c>
      <c r="AT14" s="70">
        <v>0</v>
      </c>
      <c r="AU14" s="70">
        <v>0</v>
      </c>
      <c r="AV14" s="70">
        <f t="shared" si="12"/>
        <v>0</v>
      </c>
      <c r="AW14" s="70">
        <f t="shared" si="13"/>
        <v>0</v>
      </c>
      <c r="AX14" s="70"/>
      <c r="AY14" s="70">
        <v>0</v>
      </c>
      <c r="AZ14" s="70">
        <v>0</v>
      </c>
      <c r="BA14" s="70">
        <v>0</v>
      </c>
      <c r="BB14" s="70">
        <v>0</v>
      </c>
      <c r="BC14" s="70">
        <f t="shared" si="14"/>
        <v>0</v>
      </c>
      <c r="BD14" s="70">
        <f t="shared" si="15"/>
        <v>0</v>
      </c>
      <c r="BE14" s="70"/>
      <c r="BF14" s="70">
        <v>190000</v>
      </c>
      <c r="BG14" s="70">
        <v>4000</v>
      </c>
      <c r="BH14" s="70">
        <v>2500</v>
      </c>
      <c r="BI14" s="70">
        <v>1500</v>
      </c>
      <c r="BJ14" s="70">
        <v>750</v>
      </c>
      <c r="BK14" s="70">
        <v>750</v>
      </c>
      <c r="BL14" s="70">
        <f t="shared" si="16"/>
        <v>9500</v>
      </c>
      <c r="BM14" s="70">
        <f t="shared" si="17"/>
        <v>180500</v>
      </c>
      <c r="BN14" s="70"/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f t="shared" si="18"/>
        <v>0</v>
      </c>
      <c r="BV14" s="70">
        <f t="shared" si="19"/>
        <v>0</v>
      </c>
      <c r="BW14" s="70"/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f t="shared" si="20"/>
        <v>0</v>
      </c>
      <c r="CE14" s="70">
        <f t="shared" si="21"/>
        <v>0</v>
      </c>
      <c r="CF14" s="70"/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f t="shared" si="22"/>
        <v>0</v>
      </c>
      <c r="CN14" s="70">
        <f t="shared" si="23"/>
        <v>0</v>
      </c>
      <c r="CO14" s="70"/>
      <c r="CP14" s="32">
        <f t="shared" si="24"/>
        <v>347000</v>
      </c>
      <c r="CQ14" s="32">
        <f t="shared" si="24"/>
        <v>6560</v>
      </c>
      <c r="CR14" s="32">
        <f t="shared" si="24"/>
        <v>4100</v>
      </c>
      <c r="CS14" s="32">
        <f t="shared" si="24"/>
        <v>2460</v>
      </c>
      <c r="CT14" s="32">
        <f t="shared" si="25"/>
        <v>750</v>
      </c>
      <c r="CU14" s="32">
        <f t="shared" si="25"/>
        <v>750</v>
      </c>
      <c r="CV14" s="32">
        <f t="shared" si="26"/>
        <v>14620</v>
      </c>
      <c r="CW14" s="32">
        <f t="shared" si="27"/>
        <v>332380</v>
      </c>
      <c r="CX14" s="71"/>
    </row>
    <row r="15" spans="1:102" s="33" customFormat="1" ht="21" x14ac:dyDescent="0.45">
      <c r="A15" s="24" t="s">
        <v>67</v>
      </c>
      <c r="B15" s="70">
        <v>275000</v>
      </c>
      <c r="C15" s="70">
        <v>22000</v>
      </c>
      <c r="D15" s="70">
        <v>13750</v>
      </c>
      <c r="E15" s="70">
        <v>8250</v>
      </c>
      <c r="F15" s="70">
        <f t="shared" si="0"/>
        <v>44000</v>
      </c>
      <c r="G15" s="70">
        <f t="shared" si="1"/>
        <v>231000</v>
      </c>
      <c r="H15" s="70"/>
      <c r="I15" s="70">
        <v>115485</v>
      </c>
      <c r="J15" s="70">
        <v>9238.7999999999993</v>
      </c>
      <c r="K15" s="70">
        <v>5774.25</v>
      </c>
      <c r="L15" s="70">
        <v>3464.55</v>
      </c>
      <c r="M15" s="70">
        <f t="shared" si="2"/>
        <v>18477.599999999999</v>
      </c>
      <c r="N15" s="70">
        <f t="shared" si="3"/>
        <v>97007.4</v>
      </c>
      <c r="O15" s="70"/>
      <c r="P15" s="70">
        <v>292622</v>
      </c>
      <c r="Q15" s="70">
        <v>23409.759999999998</v>
      </c>
      <c r="R15" s="70">
        <v>14631.1</v>
      </c>
      <c r="S15" s="70">
        <v>8778.66</v>
      </c>
      <c r="T15" s="70">
        <f t="shared" si="4"/>
        <v>46819.520000000004</v>
      </c>
      <c r="U15" s="70">
        <f t="shared" si="5"/>
        <v>245802.47999999998</v>
      </c>
      <c r="V15" s="70"/>
      <c r="W15" s="70">
        <v>257500</v>
      </c>
      <c r="X15" s="70">
        <v>20600</v>
      </c>
      <c r="Y15" s="70">
        <v>12875</v>
      </c>
      <c r="Z15" s="70">
        <v>7725</v>
      </c>
      <c r="AA15" s="70">
        <f t="shared" si="6"/>
        <v>41200</v>
      </c>
      <c r="AB15" s="70">
        <f t="shared" si="7"/>
        <v>216300</v>
      </c>
      <c r="AC15" s="70"/>
      <c r="AD15" s="70">
        <v>134400</v>
      </c>
      <c r="AE15" s="70">
        <v>10752</v>
      </c>
      <c r="AF15" s="70">
        <v>6720</v>
      </c>
      <c r="AG15" s="70">
        <v>4032</v>
      </c>
      <c r="AH15" s="70">
        <f t="shared" si="8"/>
        <v>21504</v>
      </c>
      <c r="AI15" s="70">
        <f t="shared" si="9"/>
        <v>112896</v>
      </c>
      <c r="AJ15" s="70"/>
      <c r="AK15" s="70">
        <v>52400</v>
      </c>
      <c r="AL15" s="70">
        <v>4192</v>
      </c>
      <c r="AM15" s="70">
        <v>2620</v>
      </c>
      <c r="AN15" s="70">
        <v>1572</v>
      </c>
      <c r="AO15" s="70">
        <f t="shared" si="10"/>
        <v>8384</v>
      </c>
      <c r="AP15" s="70">
        <f t="shared" si="11"/>
        <v>44016</v>
      </c>
      <c r="AQ15" s="70"/>
      <c r="AR15" s="70">
        <v>37500</v>
      </c>
      <c r="AS15" s="70">
        <v>3000</v>
      </c>
      <c r="AT15" s="70">
        <v>1875</v>
      </c>
      <c r="AU15" s="70">
        <v>1125</v>
      </c>
      <c r="AV15" s="70">
        <f t="shared" si="12"/>
        <v>6000</v>
      </c>
      <c r="AW15" s="70">
        <f t="shared" si="13"/>
        <v>31500</v>
      </c>
      <c r="AX15" s="70"/>
      <c r="AY15" s="70">
        <v>264070</v>
      </c>
      <c r="AZ15" s="70">
        <v>17495.599999999999</v>
      </c>
      <c r="BA15" s="70">
        <v>11223.5</v>
      </c>
      <c r="BB15" s="70">
        <v>6932.1</v>
      </c>
      <c r="BC15" s="70">
        <f t="shared" si="14"/>
        <v>35651.199999999997</v>
      </c>
      <c r="BD15" s="70">
        <f t="shared" si="15"/>
        <v>228418.8</v>
      </c>
      <c r="BE15" s="70"/>
      <c r="BF15" s="70">
        <v>140000</v>
      </c>
      <c r="BG15" s="70">
        <v>1760</v>
      </c>
      <c r="BH15" s="70">
        <v>1100</v>
      </c>
      <c r="BI15" s="70">
        <v>660</v>
      </c>
      <c r="BJ15" s="70">
        <v>5900</v>
      </c>
      <c r="BK15" s="70">
        <v>5900</v>
      </c>
      <c r="BL15" s="70">
        <f t="shared" si="16"/>
        <v>15320</v>
      </c>
      <c r="BM15" s="70">
        <f t="shared" si="17"/>
        <v>124680</v>
      </c>
      <c r="BN15" s="70"/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f t="shared" si="18"/>
        <v>0</v>
      </c>
      <c r="BV15" s="70">
        <f t="shared" si="19"/>
        <v>0</v>
      </c>
      <c r="BW15" s="70"/>
      <c r="BX15" s="70">
        <v>675</v>
      </c>
      <c r="BY15" s="70">
        <v>0</v>
      </c>
      <c r="BZ15" s="70">
        <v>0</v>
      </c>
      <c r="CA15" s="70">
        <v>0</v>
      </c>
      <c r="CB15" s="70">
        <v>33.75</v>
      </c>
      <c r="CC15" s="70">
        <v>33.75</v>
      </c>
      <c r="CD15" s="70">
        <f t="shared" si="20"/>
        <v>67.5</v>
      </c>
      <c r="CE15" s="70">
        <f t="shared" si="21"/>
        <v>607.5</v>
      </c>
      <c r="CF15" s="70"/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f t="shared" si="22"/>
        <v>0</v>
      </c>
      <c r="CN15" s="70">
        <f t="shared" si="23"/>
        <v>0</v>
      </c>
      <c r="CO15" s="70"/>
      <c r="CP15" s="32">
        <f t="shared" si="24"/>
        <v>1569652</v>
      </c>
      <c r="CQ15" s="32">
        <f t="shared" si="24"/>
        <v>112448.16</v>
      </c>
      <c r="CR15" s="32">
        <f t="shared" si="24"/>
        <v>70568.850000000006</v>
      </c>
      <c r="CS15" s="32">
        <f t="shared" si="24"/>
        <v>42539.31</v>
      </c>
      <c r="CT15" s="32">
        <f t="shared" si="25"/>
        <v>5933.75</v>
      </c>
      <c r="CU15" s="32">
        <f t="shared" si="25"/>
        <v>5933.75</v>
      </c>
      <c r="CV15" s="32">
        <f t="shared" si="26"/>
        <v>237423.82</v>
      </c>
      <c r="CW15" s="32">
        <f t="shared" si="27"/>
        <v>1332228.18</v>
      </c>
      <c r="CX15" s="71"/>
    </row>
    <row r="16" spans="1:102" s="33" customFormat="1" ht="21" x14ac:dyDescent="0.45">
      <c r="A16" s="72" t="s">
        <v>68</v>
      </c>
      <c r="B16" s="70">
        <v>0</v>
      </c>
      <c r="C16" s="70">
        <v>0</v>
      </c>
      <c r="D16" s="70">
        <v>0</v>
      </c>
      <c r="E16" s="70">
        <v>0</v>
      </c>
      <c r="F16" s="70">
        <f t="shared" si="0"/>
        <v>0</v>
      </c>
      <c r="G16" s="70">
        <f t="shared" si="1"/>
        <v>0</v>
      </c>
      <c r="H16" s="70"/>
      <c r="I16" s="70">
        <v>12600</v>
      </c>
      <c r="J16" s="70">
        <v>5250</v>
      </c>
      <c r="K16" s="70">
        <v>4200</v>
      </c>
      <c r="L16" s="70">
        <v>3150</v>
      </c>
      <c r="M16" s="70">
        <f t="shared" si="2"/>
        <v>12600</v>
      </c>
      <c r="N16" s="70">
        <f t="shared" si="3"/>
        <v>0</v>
      </c>
      <c r="O16" s="70"/>
      <c r="P16" s="70">
        <v>0</v>
      </c>
      <c r="Q16" s="70">
        <v>0</v>
      </c>
      <c r="R16" s="70">
        <v>0</v>
      </c>
      <c r="S16" s="70">
        <v>0</v>
      </c>
      <c r="T16" s="70">
        <f t="shared" si="4"/>
        <v>0</v>
      </c>
      <c r="U16" s="70">
        <f t="shared" si="5"/>
        <v>0</v>
      </c>
      <c r="V16" s="70"/>
      <c r="W16" s="70">
        <v>0</v>
      </c>
      <c r="X16" s="70">
        <v>0</v>
      </c>
      <c r="Y16" s="70">
        <v>0</v>
      </c>
      <c r="Z16" s="70">
        <v>0</v>
      </c>
      <c r="AA16" s="70">
        <f t="shared" si="6"/>
        <v>0</v>
      </c>
      <c r="AB16" s="70">
        <f t="shared" si="7"/>
        <v>0</v>
      </c>
      <c r="AC16" s="70"/>
      <c r="AD16" s="70">
        <v>0</v>
      </c>
      <c r="AE16" s="70">
        <v>0</v>
      </c>
      <c r="AF16" s="70">
        <v>0</v>
      </c>
      <c r="AG16" s="70">
        <v>0</v>
      </c>
      <c r="AH16" s="70">
        <f t="shared" si="8"/>
        <v>0</v>
      </c>
      <c r="AI16" s="70">
        <f t="shared" si="9"/>
        <v>0</v>
      </c>
      <c r="AJ16" s="70"/>
      <c r="AK16" s="70">
        <v>0</v>
      </c>
      <c r="AL16" s="70">
        <v>0</v>
      </c>
      <c r="AM16" s="70">
        <v>0</v>
      </c>
      <c r="AN16" s="70">
        <v>0</v>
      </c>
      <c r="AO16" s="70">
        <f t="shared" si="10"/>
        <v>0</v>
      </c>
      <c r="AP16" s="70">
        <f t="shared" si="11"/>
        <v>0</v>
      </c>
      <c r="AQ16" s="70"/>
      <c r="AR16" s="70">
        <v>0</v>
      </c>
      <c r="AS16" s="70">
        <v>0</v>
      </c>
      <c r="AT16" s="70">
        <v>0</v>
      </c>
      <c r="AU16" s="70">
        <v>0</v>
      </c>
      <c r="AV16" s="70">
        <f t="shared" si="12"/>
        <v>0</v>
      </c>
      <c r="AW16" s="70">
        <f t="shared" si="13"/>
        <v>0</v>
      </c>
      <c r="AX16" s="70"/>
      <c r="AY16" s="70">
        <v>0</v>
      </c>
      <c r="AZ16" s="70">
        <v>0</v>
      </c>
      <c r="BA16" s="70">
        <v>0</v>
      </c>
      <c r="BB16" s="70">
        <v>0</v>
      </c>
      <c r="BC16" s="70">
        <f t="shared" si="14"/>
        <v>0</v>
      </c>
      <c r="BD16" s="70">
        <f t="shared" si="15"/>
        <v>0</v>
      </c>
      <c r="BE16" s="70"/>
      <c r="BF16" s="70">
        <v>15000</v>
      </c>
      <c r="BG16" s="70">
        <v>0</v>
      </c>
      <c r="BH16" s="70">
        <v>0</v>
      </c>
      <c r="BI16" s="70">
        <v>0</v>
      </c>
      <c r="BJ16" s="70">
        <v>750</v>
      </c>
      <c r="BK16" s="70">
        <v>750</v>
      </c>
      <c r="BL16" s="70">
        <f t="shared" si="16"/>
        <v>1500</v>
      </c>
      <c r="BM16" s="70">
        <f t="shared" si="17"/>
        <v>13500</v>
      </c>
      <c r="BN16" s="70"/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f t="shared" si="18"/>
        <v>0</v>
      </c>
      <c r="BV16" s="70">
        <f t="shared" si="19"/>
        <v>0</v>
      </c>
      <c r="BW16" s="70"/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f t="shared" si="20"/>
        <v>0</v>
      </c>
      <c r="CE16" s="70">
        <f t="shared" si="21"/>
        <v>0</v>
      </c>
      <c r="CF16" s="70"/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f t="shared" si="22"/>
        <v>0</v>
      </c>
      <c r="CN16" s="70">
        <f t="shared" si="23"/>
        <v>0</v>
      </c>
      <c r="CO16" s="70"/>
      <c r="CP16" s="32">
        <f t="shared" si="24"/>
        <v>27600</v>
      </c>
      <c r="CQ16" s="32">
        <f t="shared" si="24"/>
        <v>5250</v>
      </c>
      <c r="CR16" s="32">
        <f t="shared" si="24"/>
        <v>4200</v>
      </c>
      <c r="CS16" s="32">
        <f t="shared" si="24"/>
        <v>3150</v>
      </c>
      <c r="CT16" s="32">
        <f t="shared" si="25"/>
        <v>750</v>
      </c>
      <c r="CU16" s="32">
        <f t="shared" si="25"/>
        <v>750</v>
      </c>
      <c r="CV16" s="32">
        <f t="shared" si="26"/>
        <v>14100</v>
      </c>
      <c r="CW16" s="32">
        <f t="shared" si="27"/>
        <v>13500</v>
      </c>
      <c r="CX16" s="71"/>
    </row>
    <row r="17" spans="1:102" s="33" customFormat="1" ht="21" x14ac:dyDescent="0.45">
      <c r="A17" s="72" t="s">
        <v>69</v>
      </c>
      <c r="B17" s="70">
        <v>0</v>
      </c>
      <c r="C17" s="70">
        <v>0</v>
      </c>
      <c r="D17" s="70">
        <v>0</v>
      </c>
      <c r="E17" s="70">
        <v>0</v>
      </c>
      <c r="F17" s="70">
        <f t="shared" si="0"/>
        <v>0</v>
      </c>
      <c r="G17" s="70">
        <f t="shared" si="1"/>
        <v>0</v>
      </c>
      <c r="H17" s="70"/>
      <c r="I17" s="70">
        <v>0</v>
      </c>
      <c r="J17" s="70">
        <v>0</v>
      </c>
      <c r="K17" s="70">
        <v>0</v>
      </c>
      <c r="L17" s="70">
        <v>0</v>
      </c>
      <c r="M17" s="70">
        <f t="shared" si="2"/>
        <v>0</v>
      </c>
      <c r="N17" s="70">
        <f t="shared" si="3"/>
        <v>0</v>
      </c>
      <c r="O17" s="70"/>
      <c r="P17" s="70">
        <v>10400</v>
      </c>
      <c r="Q17" s="70">
        <v>832</v>
      </c>
      <c r="R17" s="70">
        <v>520</v>
      </c>
      <c r="S17" s="70">
        <v>312</v>
      </c>
      <c r="T17" s="70">
        <f t="shared" si="4"/>
        <v>1664</v>
      </c>
      <c r="U17" s="70">
        <f t="shared" si="5"/>
        <v>8736</v>
      </c>
      <c r="V17" s="70"/>
      <c r="W17" s="70">
        <v>0</v>
      </c>
      <c r="X17" s="70">
        <v>0</v>
      </c>
      <c r="Y17" s="70">
        <v>0</v>
      </c>
      <c r="Z17" s="70">
        <v>0</v>
      </c>
      <c r="AA17" s="70">
        <f t="shared" si="6"/>
        <v>0</v>
      </c>
      <c r="AB17" s="70">
        <f t="shared" si="7"/>
        <v>0</v>
      </c>
      <c r="AC17" s="70"/>
      <c r="AD17" s="70">
        <v>0</v>
      </c>
      <c r="AE17" s="70">
        <v>0</v>
      </c>
      <c r="AF17" s="70">
        <v>0</v>
      </c>
      <c r="AG17" s="70">
        <v>0</v>
      </c>
      <c r="AH17" s="70">
        <f t="shared" si="8"/>
        <v>0</v>
      </c>
      <c r="AI17" s="70">
        <f t="shared" si="9"/>
        <v>0</v>
      </c>
      <c r="AJ17" s="70"/>
      <c r="AK17" s="70">
        <v>0</v>
      </c>
      <c r="AL17" s="70">
        <v>0</v>
      </c>
      <c r="AM17" s="70">
        <v>0</v>
      </c>
      <c r="AN17" s="70">
        <v>0</v>
      </c>
      <c r="AO17" s="70">
        <f t="shared" si="10"/>
        <v>0</v>
      </c>
      <c r="AP17" s="70">
        <f t="shared" si="11"/>
        <v>0</v>
      </c>
      <c r="AQ17" s="70"/>
      <c r="AR17" s="70">
        <v>0</v>
      </c>
      <c r="AS17" s="70">
        <v>0</v>
      </c>
      <c r="AT17" s="70">
        <v>0</v>
      </c>
      <c r="AU17" s="70">
        <v>0</v>
      </c>
      <c r="AV17" s="70">
        <f t="shared" si="12"/>
        <v>0</v>
      </c>
      <c r="AW17" s="70">
        <f t="shared" si="13"/>
        <v>0</v>
      </c>
      <c r="AX17" s="70"/>
      <c r="AY17" s="70">
        <v>0</v>
      </c>
      <c r="AZ17" s="70">
        <v>0</v>
      </c>
      <c r="BA17" s="70">
        <v>0</v>
      </c>
      <c r="BB17" s="70">
        <v>0</v>
      </c>
      <c r="BC17" s="70">
        <f t="shared" si="14"/>
        <v>0</v>
      </c>
      <c r="BD17" s="70">
        <f t="shared" si="15"/>
        <v>0</v>
      </c>
      <c r="BE17" s="70"/>
      <c r="BF17" s="70">
        <v>12579</v>
      </c>
      <c r="BG17" s="70">
        <v>0</v>
      </c>
      <c r="BH17" s="70">
        <v>0</v>
      </c>
      <c r="BI17" s="70">
        <v>0</v>
      </c>
      <c r="BJ17" s="70">
        <v>628.95000000000005</v>
      </c>
      <c r="BK17" s="70">
        <v>628.95000000000005</v>
      </c>
      <c r="BL17" s="70">
        <f t="shared" si="16"/>
        <v>1257.9000000000001</v>
      </c>
      <c r="BM17" s="70">
        <f t="shared" si="17"/>
        <v>11321.1</v>
      </c>
      <c r="BN17" s="70"/>
      <c r="BO17" s="70">
        <v>136000</v>
      </c>
      <c r="BP17" s="70">
        <v>0</v>
      </c>
      <c r="BQ17" s="70">
        <v>0</v>
      </c>
      <c r="BR17" s="70">
        <v>0</v>
      </c>
      <c r="BS17" s="70">
        <v>6800</v>
      </c>
      <c r="BT17" s="70">
        <v>6800</v>
      </c>
      <c r="BU17" s="70">
        <f t="shared" si="18"/>
        <v>13600</v>
      </c>
      <c r="BV17" s="70">
        <f t="shared" si="19"/>
        <v>122400</v>
      </c>
      <c r="BW17" s="70"/>
      <c r="BX17" s="70">
        <v>62800</v>
      </c>
      <c r="BY17" s="70">
        <v>0</v>
      </c>
      <c r="BZ17" s="70">
        <v>0</v>
      </c>
      <c r="CA17" s="70">
        <v>0</v>
      </c>
      <c r="CB17" s="70">
        <v>3140</v>
      </c>
      <c r="CC17" s="70">
        <v>3140</v>
      </c>
      <c r="CD17" s="70">
        <f t="shared" si="20"/>
        <v>6280</v>
      </c>
      <c r="CE17" s="70">
        <f t="shared" si="21"/>
        <v>56520</v>
      </c>
      <c r="CF17" s="70"/>
      <c r="CG17" s="70">
        <v>500</v>
      </c>
      <c r="CH17" s="70">
        <v>0</v>
      </c>
      <c r="CI17" s="70">
        <v>0</v>
      </c>
      <c r="CJ17" s="70">
        <v>0</v>
      </c>
      <c r="CK17" s="70">
        <v>-365</v>
      </c>
      <c r="CL17" s="70">
        <v>-365</v>
      </c>
      <c r="CM17" s="70">
        <f t="shared" si="22"/>
        <v>-730</v>
      </c>
      <c r="CN17" s="70">
        <f t="shared" si="23"/>
        <v>1230</v>
      </c>
      <c r="CO17" s="70"/>
      <c r="CP17" s="32">
        <f t="shared" si="24"/>
        <v>222279</v>
      </c>
      <c r="CQ17" s="32">
        <f t="shared" si="24"/>
        <v>832</v>
      </c>
      <c r="CR17" s="32">
        <f t="shared" si="24"/>
        <v>520</v>
      </c>
      <c r="CS17" s="32">
        <f t="shared" si="24"/>
        <v>312</v>
      </c>
      <c r="CT17" s="32">
        <f t="shared" si="25"/>
        <v>10203.950000000001</v>
      </c>
      <c r="CU17" s="32">
        <f t="shared" si="25"/>
        <v>10203.950000000001</v>
      </c>
      <c r="CV17" s="32">
        <f t="shared" si="26"/>
        <v>22071.9</v>
      </c>
      <c r="CW17" s="32">
        <f t="shared" si="27"/>
        <v>200207.1</v>
      </c>
      <c r="CX17" s="71"/>
    </row>
    <row r="18" spans="1:102" s="33" customFormat="1" ht="21" x14ac:dyDescent="0.45">
      <c r="A18" s="31" t="s">
        <v>70</v>
      </c>
      <c r="B18" s="70">
        <v>0</v>
      </c>
      <c r="C18" s="70">
        <v>0</v>
      </c>
      <c r="D18" s="70">
        <v>0</v>
      </c>
      <c r="E18" s="70">
        <v>0</v>
      </c>
      <c r="F18" s="70">
        <f t="shared" si="0"/>
        <v>0</v>
      </c>
      <c r="G18" s="70">
        <f t="shared" si="1"/>
        <v>0</v>
      </c>
      <c r="H18" s="70"/>
      <c r="I18" s="70">
        <v>0</v>
      </c>
      <c r="J18" s="70">
        <v>0</v>
      </c>
      <c r="K18" s="70">
        <v>0</v>
      </c>
      <c r="L18" s="70">
        <v>0</v>
      </c>
      <c r="M18" s="70">
        <f t="shared" si="2"/>
        <v>0</v>
      </c>
      <c r="N18" s="70">
        <f t="shared" si="3"/>
        <v>0</v>
      </c>
      <c r="O18" s="70"/>
      <c r="P18" s="70">
        <v>0</v>
      </c>
      <c r="Q18" s="70">
        <v>0</v>
      </c>
      <c r="R18" s="70">
        <v>0</v>
      </c>
      <c r="S18" s="70">
        <v>0</v>
      </c>
      <c r="T18" s="70">
        <f t="shared" si="4"/>
        <v>0</v>
      </c>
      <c r="U18" s="70">
        <f t="shared" si="5"/>
        <v>0</v>
      </c>
      <c r="V18" s="70"/>
      <c r="W18" s="70">
        <v>0</v>
      </c>
      <c r="X18" s="70">
        <v>0</v>
      </c>
      <c r="Y18" s="70">
        <v>0</v>
      </c>
      <c r="Z18" s="70">
        <v>0</v>
      </c>
      <c r="AA18" s="70">
        <f t="shared" si="6"/>
        <v>0</v>
      </c>
      <c r="AB18" s="70">
        <f t="shared" si="7"/>
        <v>0</v>
      </c>
      <c r="AC18" s="70"/>
      <c r="AD18" s="70">
        <v>0</v>
      </c>
      <c r="AE18" s="70">
        <v>0</v>
      </c>
      <c r="AF18" s="70">
        <v>0</v>
      </c>
      <c r="AG18" s="70">
        <v>0</v>
      </c>
      <c r="AH18" s="70">
        <f t="shared" si="8"/>
        <v>0</v>
      </c>
      <c r="AI18" s="70">
        <f t="shared" si="9"/>
        <v>0</v>
      </c>
      <c r="AJ18" s="70"/>
      <c r="AK18" s="70">
        <v>0</v>
      </c>
      <c r="AL18" s="70">
        <v>0</v>
      </c>
      <c r="AM18" s="70">
        <v>0</v>
      </c>
      <c r="AN18" s="70">
        <v>0</v>
      </c>
      <c r="AO18" s="70">
        <f t="shared" si="10"/>
        <v>0</v>
      </c>
      <c r="AP18" s="70">
        <f t="shared" si="11"/>
        <v>0</v>
      </c>
      <c r="AQ18" s="70"/>
      <c r="AR18" s="70">
        <v>0</v>
      </c>
      <c r="AS18" s="70">
        <v>0</v>
      </c>
      <c r="AT18" s="70">
        <v>0</v>
      </c>
      <c r="AU18" s="70">
        <v>0</v>
      </c>
      <c r="AV18" s="70">
        <f t="shared" si="12"/>
        <v>0</v>
      </c>
      <c r="AW18" s="70">
        <f t="shared" si="13"/>
        <v>0</v>
      </c>
      <c r="AX18" s="70"/>
      <c r="AY18" s="70">
        <v>0</v>
      </c>
      <c r="AZ18" s="70">
        <v>0</v>
      </c>
      <c r="BA18" s="70">
        <v>0</v>
      </c>
      <c r="BB18" s="70">
        <v>0</v>
      </c>
      <c r="BC18" s="70">
        <f t="shared" si="14"/>
        <v>0</v>
      </c>
      <c r="BD18" s="70">
        <f t="shared" si="15"/>
        <v>0</v>
      </c>
      <c r="BE18" s="70"/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f t="shared" si="16"/>
        <v>0</v>
      </c>
      <c r="BM18" s="70">
        <f t="shared" si="17"/>
        <v>0</v>
      </c>
      <c r="BN18" s="70"/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f t="shared" si="18"/>
        <v>0</v>
      </c>
      <c r="BV18" s="70">
        <f t="shared" si="19"/>
        <v>0</v>
      </c>
      <c r="BW18" s="70"/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f t="shared" si="20"/>
        <v>0</v>
      </c>
      <c r="CE18" s="70">
        <f t="shared" si="21"/>
        <v>0</v>
      </c>
      <c r="CF18" s="70"/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f t="shared" si="22"/>
        <v>0</v>
      </c>
      <c r="CN18" s="70">
        <f t="shared" si="23"/>
        <v>0</v>
      </c>
      <c r="CO18" s="70"/>
      <c r="CP18" s="32">
        <f t="shared" si="24"/>
        <v>0</v>
      </c>
      <c r="CQ18" s="32">
        <f t="shared" si="24"/>
        <v>0</v>
      </c>
      <c r="CR18" s="32">
        <f t="shared" si="24"/>
        <v>0</v>
      </c>
      <c r="CS18" s="32">
        <f t="shared" si="24"/>
        <v>0</v>
      </c>
      <c r="CT18" s="32">
        <f t="shared" si="25"/>
        <v>0</v>
      </c>
      <c r="CU18" s="32">
        <f t="shared" si="25"/>
        <v>0</v>
      </c>
      <c r="CV18" s="32">
        <f t="shared" si="26"/>
        <v>0</v>
      </c>
      <c r="CW18" s="32">
        <f t="shared" si="27"/>
        <v>0</v>
      </c>
      <c r="CX18" s="71"/>
    </row>
    <row r="19" spans="1:102" s="33" customFormat="1" ht="21" x14ac:dyDescent="0.45">
      <c r="A19" s="31" t="s">
        <v>71</v>
      </c>
      <c r="B19" s="70">
        <v>0</v>
      </c>
      <c r="C19" s="70">
        <v>0</v>
      </c>
      <c r="D19" s="70">
        <v>0</v>
      </c>
      <c r="E19" s="70">
        <v>0</v>
      </c>
      <c r="F19" s="70">
        <f t="shared" si="0"/>
        <v>0</v>
      </c>
      <c r="G19" s="70">
        <f t="shared" si="1"/>
        <v>0</v>
      </c>
      <c r="H19" s="70"/>
      <c r="I19" s="70">
        <v>0</v>
      </c>
      <c r="J19" s="70">
        <v>0</v>
      </c>
      <c r="K19" s="70">
        <v>0</v>
      </c>
      <c r="L19" s="70">
        <v>0</v>
      </c>
      <c r="M19" s="70">
        <f t="shared" si="2"/>
        <v>0</v>
      </c>
      <c r="N19" s="70">
        <f t="shared" si="3"/>
        <v>0</v>
      </c>
      <c r="O19" s="70"/>
      <c r="P19" s="70">
        <v>0</v>
      </c>
      <c r="Q19" s="70">
        <v>0</v>
      </c>
      <c r="R19" s="70">
        <v>0</v>
      </c>
      <c r="S19" s="70">
        <v>0</v>
      </c>
      <c r="T19" s="70">
        <f t="shared" si="4"/>
        <v>0</v>
      </c>
      <c r="U19" s="70">
        <f t="shared" si="5"/>
        <v>0</v>
      </c>
      <c r="V19" s="70"/>
      <c r="W19" s="70">
        <v>0</v>
      </c>
      <c r="X19" s="70">
        <v>0</v>
      </c>
      <c r="Y19" s="70">
        <v>0</v>
      </c>
      <c r="Z19" s="70">
        <v>0</v>
      </c>
      <c r="AA19" s="70">
        <f t="shared" si="6"/>
        <v>0</v>
      </c>
      <c r="AB19" s="70">
        <f t="shared" si="7"/>
        <v>0</v>
      </c>
      <c r="AC19" s="70"/>
      <c r="AD19" s="70">
        <v>0</v>
      </c>
      <c r="AE19" s="70">
        <v>0</v>
      </c>
      <c r="AF19" s="70">
        <v>0</v>
      </c>
      <c r="AG19" s="70">
        <v>0</v>
      </c>
      <c r="AH19" s="70">
        <f t="shared" si="8"/>
        <v>0</v>
      </c>
      <c r="AI19" s="70">
        <f t="shared" si="9"/>
        <v>0</v>
      </c>
      <c r="AJ19" s="70"/>
      <c r="AK19" s="70">
        <v>0</v>
      </c>
      <c r="AL19" s="70">
        <v>0</v>
      </c>
      <c r="AM19" s="70">
        <v>0</v>
      </c>
      <c r="AN19" s="70">
        <v>0</v>
      </c>
      <c r="AO19" s="70">
        <f t="shared" si="10"/>
        <v>0</v>
      </c>
      <c r="AP19" s="70">
        <f t="shared" si="11"/>
        <v>0</v>
      </c>
      <c r="AQ19" s="70"/>
      <c r="AR19" s="70">
        <v>0</v>
      </c>
      <c r="AS19" s="70">
        <v>0</v>
      </c>
      <c r="AT19" s="70">
        <v>0</v>
      </c>
      <c r="AU19" s="70">
        <v>0</v>
      </c>
      <c r="AV19" s="70">
        <f t="shared" si="12"/>
        <v>0</v>
      </c>
      <c r="AW19" s="70">
        <f t="shared" si="13"/>
        <v>0</v>
      </c>
      <c r="AX19" s="70"/>
      <c r="AY19" s="70">
        <v>0</v>
      </c>
      <c r="AZ19" s="70">
        <v>0</v>
      </c>
      <c r="BA19" s="70">
        <v>0</v>
      </c>
      <c r="BB19" s="70">
        <v>0</v>
      </c>
      <c r="BC19" s="70">
        <f t="shared" si="14"/>
        <v>0</v>
      </c>
      <c r="BD19" s="70">
        <f t="shared" si="15"/>
        <v>0</v>
      </c>
      <c r="BE19" s="70"/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f t="shared" si="16"/>
        <v>0</v>
      </c>
      <c r="BM19" s="70">
        <f t="shared" si="17"/>
        <v>0</v>
      </c>
      <c r="BN19" s="70"/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f t="shared" si="18"/>
        <v>0</v>
      </c>
      <c r="BV19" s="70">
        <f t="shared" si="19"/>
        <v>0</v>
      </c>
      <c r="BW19" s="70"/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f t="shared" si="20"/>
        <v>0</v>
      </c>
      <c r="CE19" s="70">
        <f t="shared" si="21"/>
        <v>0</v>
      </c>
      <c r="CF19" s="70"/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f t="shared" si="22"/>
        <v>0</v>
      </c>
      <c r="CN19" s="70">
        <f t="shared" si="23"/>
        <v>0</v>
      </c>
      <c r="CO19" s="70"/>
      <c r="CP19" s="32">
        <f t="shared" si="24"/>
        <v>0</v>
      </c>
      <c r="CQ19" s="32">
        <f t="shared" si="24"/>
        <v>0</v>
      </c>
      <c r="CR19" s="32">
        <f t="shared" si="24"/>
        <v>0</v>
      </c>
      <c r="CS19" s="32">
        <f t="shared" si="24"/>
        <v>0</v>
      </c>
      <c r="CT19" s="32">
        <f t="shared" si="25"/>
        <v>0</v>
      </c>
      <c r="CU19" s="32">
        <f t="shared" si="25"/>
        <v>0</v>
      </c>
      <c r="CV19" s="32">
        <f t="shared" si="26"/>
        <v>0</v>
      </c>
      <c r="CW19" s="32">
        <f t="shared" si="27"/>
        <v>0</v>
      </c>
      <c r="CX19" s="71"/>
    </row>
    <row r="20" spans="1:102" s="33" customFormat="1" ht="21" x14ac:dyDescent="0.45">
      <c r="A20" s="31" t="s">
        <v>72</v>
      </c>
      <c r="B20" s="70">
        <v>0</v>
      </c>
      <c r="C20" s="70">
        <v>0</v>
      </c>
      <c r="D20" s="70">
        <v>0</v>
      </c>
      <c r="E20" s="70">
        <v>0</v>
      </c>
      <c r="F20" s="70">
        <f t="shared" si="0"/>
        <v>0</v>
      </c>
      <c r="G20" s="70">
        <f t="shared" si="1"/>
        <v>0</v>
      </c>
      <c r="H20" s="70"/>
      <c r="I20" s="70">
        <v>0</v>
      </c>
      <c r="J20" s="70">
        <v>0</v>
      </c>
      <c r="K20" s="70">
        <v>0</v>
      </c>
      <c r="L20" s="70">
        <v>0</v>
      </c>
      <c r="M20" s="70">
        <f t="shared" si="2"/>
        <v>0</v>
      </c>
      <c r="N20" s="70">
        <f t="shared" si="3"/>
        <v>0</v>
      </c>
      <c r="O20" s="70"/>
      <c r="P20" s="70">
        <v>0</v>
      </c>
      <c r="Q20" s="70">
        <v>0</v>
      </c>
      <c r="R20" s="70">
        <v>0</v>
      </c>
      <c r="S20" s="70">
        <v>0</v>
      </c>
      <c r="T20" s="70">
        <f t="shared" si="4"/>
        <v>0</v>
      </c>
      <c r="U20" s="70">
        <f t="shared" si="5"/>
        <v>0</v>
      </c>
      <c r="V20" s="70"/>
      <c r="W20" s="70">
        <v>0</v>
      </c>
      <c r="X20" s="70">
        <v>0</v>
      </c>
      <c r="Y20" s="70">
        <v>0</v>
      </c>
      <c r="Z20" s="70">
        <v>0</v>
      </c>
      <c r="AA20" s="70">
        <f t="shared" si="6"/>
        <v>0</v>
      </c>
      <c r="AB20" s="70">
        <f t="shared" si="7"/>
        <v>0</v>
      </c>
      <c r="AC20" s="70"/>
      <c r="AD20" s="70">
        <v>0</v>
      </c>
      <c r="AE20" s="70">
        <v>0</v>
      </c>
      <c r="AF20" s="70">
        <v>0</v>
      </c>
      <c r="AG20" s="70">
        <v>0</v>
      </c>
      <c r="AH20" s="70">
        <f t="shared" si="8"/>
        <v>0</v>
      </c>
      <c r="AI20" s="70">
        <f t="shared" si="9"/>
        <v>0</v>
      </c>
      <c r="AJ20" s="70"/>
      <c r="AK20" s="70">
        <v>0</v>
      </c>
      <c r="AL20" s="70">
        <v>0</v>
      </c>
      <c r="AM20" s="70">
        <v>0</v>
      </c>
      <c r="AN20" s="70">
        <v>0</v>
      </c>
      <c r="AO20" s="70">
        <f t="shared" si="10"/>
        <v>0</v>
      </c>
      <c r="AP20" s="70">
        <f t="shared" si="11"/>
        <v>0</v>
      </c>
      <c r="AQ20" s="70"/>
      <c r="AR20" s="70">
        <v>0</v>
      </c>
      <c r="AS20" s="70">
        <v>0</v>
      </c>
      <c r="AT20" s="70">
        <v>0</v>
      </c>
      <c r="AU20" s="70">
        <v>0</v>
      </c>
      <c r="AV20" s="70">
        <f t="shared" si="12"/>
        <v>0</v>
      </c>
      <c r="AW20" s="70">
        <f t="shared" si="13"/>
        <v>0</v>
      </c>
      <c r="AX20" s="70"/>
      <c r="AY20" s="70">
        <v>0</v>
      </c>
      <c r="AZ20" s="70">
        <v>0</v>
      </c>
      <c r="BA20" s="70">
        <v>0</v>
      </c>
      <c r="BB20" s="70">
        <v>0</v>
      </c>
      <c r="BC20" s="70">
        <f t="shared" si="14"/>
        <v>0</v>
      </c>
      <c r="BD20" s="70">
        <f t="shared" si="15"/>
        <v>0</v>
      </c>
      <c r="BE20" s="70"/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f t="shared" si="16"/>
        <v>0</v>
      </c>
      <c r="BM20" s="70">
        <f t="shared" si="17"/>
        <v>0</v>
      </c>
      <c r="BN20" s="70"/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f t="shared" si="18"/>
        <v>0</v>
      </c>
      <c r="BV20" s="70">
        <f t="shared" si="19"/>
        <v>0</v>
      </c>
      <c r="BW20" s="70"/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f t="shared" si="20"/>
        <v>0</v>
      </c>
      <c r="CE20" s="70">
        <f t="shared" si="21"/>
        <v>0</v>
      </c>
      <c r="CF20" s="70"/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f t="shared" si="22"/>
        <v>0</v>
      </c>
      <c r="CN20" s="70">
        <f t="shared" si="23"/>
        <v>0</v>
      </c>
      <c r="CO20" s="70"/>
      <c r="CP20" s="32">
        <f t="shared" si="24"/>
        <v>0</v>
      </c>
      <c r="CQ20" s="32">
        <f t="shared" si="24"/>
        <v>0</v>
      </c>
      <c r="CR20" s="32">
        <f t="shared" si="24"/>
        <v>0</v>
      </c>
      <c r="CS20" s="32">
        <f t="shared" si="24"/>
        <v>0</v>
      </c>
      <c r="CT20" s="32">
        <f t="shared" si="25"/>
        <v>0</v>
      </c>
      <c r="CU20" s="32">
        <f t="shared" si="25"/>
        <v>0</v>
      </c>
      <c r="CV20" s="32">
        <f t="shared" si="26"/>
        <v>0</v>
      </c>
      <c r="CW20" s="32">
        <f t="shared" si="27"/>
        <v>0</v>
      </c>
      <c r="CX20" s="71"/>
    </row>
    <row r="21" spans="1:102" s="33" customFormat="1" ht="21" x14ac:dyDescent="0.45">
      <c r="A21" s="72" t="s">
        <v>73</v>
      </c>
      <c r="B21" s="70">
        <v>0</v>
      </c>
      <c r="C21" s="70">
        <v>0</v>
      </c>
      <c r="D21" s="70">
        <v>0</v>
      </c>
      <c r="E21" s="70">
        <v>0</v>
      </c>
      <c r="F21" s="70">
        <f t="shared" si="0"/>
        <v>0</v>
      </c>
      <c r="G21" s="70">
        <f t="shared" si="1"/>
        <v>0</v>
      </c>
      <c r="H21" s="70"/>
      <c r="I21" s="70">
        <v>0</v>
      </c>
      <c r="J21" s="70">
        <v>0</v>
      </c>
      <c r="K21" s="70">
        <v>0</v>
      </c>
      <c r="L21" s="70">
        <v>0</v>
      </c>
      <c r="M21" s="70">
        <f t="shared" si="2"/>
        <v>0</v>
      </c>
      <c r="N21" s="70">
        <f t="shared" si="3"/>
        <v>0</v>
      </c>
      <c r="O21" s="70"/>
      <c r="P21" s="70">
        <v>0</v>
      </c>
      <c r="Q21" s="70">
        <v>0</v>
      </c>
      <c r="R21" s="70">
        <v>0</v>
      </c>
      <c r="S21" s="70">
        <v>0</v>
      </c>
      <c r="T21" s="70">
        <f t="shared" si="4"/>
        <v>0</v>
      </c>
      <c r="U21" s="70">
        <f t="shared" si="5"/>
        <v>0</v>
      </c>
      <c r="V21" s="70"/>
      <c r="W21" s="70">
        <v>0</v>
      </c>
      <c r="X21" s="70">
        <v>0</v>
      </c>
      <c r="Y21" s="70">
        <v>0</v>
      </c>
      <c r="Z21" s="70">
        <v>0</v>
      </c>
      <c r="AA21" s="70">
        <f t="shared" si="6"/>
        <v>0</v>
      </c>
      <c r="AB21" s="70">
        <f t="shared" si="7"/>
        <v>0</v>
      </c>
      <c r="AC21" s="70"/>
      <c r="AD21" s="70">
        <v>0</v>
      </c>
      <c r="AE21" s="70">
        <v>0</v>
      </c>
      <c r="AF21" s="70">
        <v>0</v>
      </c>
      <c r="AG21" s="70">
        <v>0</v>
      </c>
      <c r="AH21" s="70">
        <f t="shared" si="8"/>
        <v>0</v>
      </c>
      <c r="AI21" s="70">
        <f t="shared" si="9"/>
        <v>0</v>
      </c>
      <c r="AJ21" s="70"/>
      <c r="AK21" s="70">
        <v>0</v>
      </c>
      <c r="AL21" s="70">
        <v>0</v>
      </c>
      <c r="AM21" s="70">
        <v>0</v>
      </c>
      <c r="AN21" s="70">
        <v>0</v>
      </c>
      <c r="AO21" s="70">
        <f t="shared" si="10"/>
        <v>0</v>
      </c>
      <c r="AP21" s="70">
        <f t="shared" si="11"/>
        <v>0</v>
      </c>
      <c r="AQ21" s="70"/>
      <c r="AR21" s="70">
        <v>0</v>
      </c>
      <c r="AS21" s="70">
        <v>0</v>
      </c>
      <c r="AT21" s="70">
        <v>0</v>
      </c>
      <c r="AU21" s="70">
        <v>0</v>
      </c>
      <c r="AV21" s="70">
        <f t="shared" si="12"/>
        <v>0</v>
      </c>
      <c r="AW21" s="70">
        <f t="shared" si="13"/>
        <v>0</v>
      </c>
      <c r="AX21" s="70"/>
      <c r="AY21" s="70">
        <v>0</v>
      </c>
      <c r="AZ21" s="70">
        <v>0</v>
      </c>
      <c r="BA21" s="70">
        <v>0</v>
      </c>
      <c r="BB21" s="70">
        <v>0</v>
      </c>
      <c r="BC21" s="70">
        <f t="shared" si="14"/>
        <v>0</v>
      </c>
      <c r="BD21" s="70">
        <f t="shared" si="15"/>
        <v>0</v>
      </c>
      <c r="BE21" s="70"/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f t="shared" si="16"/>
        <v>0</v>
      </c>
      <c r="BM21" s="70">
        <f t="shared" si="17"/>
        <v>0</v>
      </c>
      <c r="BN21" s="70"/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f t="shared" si="18"/>
        <v>0</v>
      </c>
      <c r="BV21" s="70">
        <f t="shared" si="19"/>
        <v>0</v>
      </c>
      <c r="BW21" s="70"/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f t="shared" si="20"/>
        <v>0</v>
      </c>
      <c r="CE21" s="70">
        <f t="shared" si="21"/>
        <v>0</v>
      </c>
      <c r="CF21" s="70"/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f t="shared" si="22"/>
        <v>0</v>
      </c>
      <c r="CN21" s="70">
        <f t="shared" si="23"/>
        <v>0</v>
      </c>
      <c r="CO21" s="70"/>
      <c r="CP21" s="32">
        <f t="shared" si="24"/>
        <v>0</v>
      </c>
      <c r="CQ21" s="32">
        <f t="shared" si="24"/>
        <v>0</v>
      </c>
      <c r="CR21" s="32">
        <f t="shared" si="24"/>
        <v>0</v>
      </c>
      <c r="CS21" s="32">
        <f t="shared" si="24"/>
        <v>0</v>
      </c>
      <c r="CT21" s="32">
        <f t="shared" si="25"/>
        <v>0</v>
      </c>
      <c r="CU21" s="32">
        <f t="shared" si="25"/>
        <v>0</v>
      </c>
      <c r="CV21" s="32">
        <f t="shared" si="26"/>
        <v>0</v>
      </c>
      <c r="CW21" s="32">
        <f t="shared" si="27"/>
        <v>0</v>
      </c>
      <c r="CX21" s="71"/>
    </row>
    <row r="22" spans="1:102" s="33" customFormat="1" ht="21" x14ac:dyDescent="0.45">
      <c r="A22" s="25" t="s">
        <v>74</v>
      </c>
      <c r="B22" s="70">
        <v>0</v>
      </c>
      <c r="C22" s="70">
        <v>0</v>
      </c>
      <c r="D22" s="70">
        <v>0</v>
      </c>
      <c r="E22" s="70">
        <v>0</v>
      </c>
      <c r="F22" s="70">
        <f t="shared" si="0"/>
        <v>0</v>
      </c>
      <c r="G22" s="70">
        <f t="shared" si="1"/>
        <v>0</v>
      </c>
      <c r="H22" s="70"/>
      <c r="I22" s="70">
        <v>0</v>
      </c>
      <c r="J22" s="70">
        <v>0</v>
      </c>
      <c r="K22" s="70">
        <v>0</v>
      </c>
      <c r="L22" s="70">
        <v>0</v>
      </c>
      <c r="M22" s="70">
        <f t="shared" si="2"/>
        <v>0</v>
      </c>
      <c r="N22" s="70">
        <f t="shared" si="3"/>
        <v>0</v>
      </c>
      <c r="O22" s="70"/>
      <c r="P22" s="70">
        <v>0</v>
      </c>
      <c r="Q22" s="70">
        <v>0</v>
      </c>
      <c r="R22" s="70">
        <v>0</v>
      </c>
      <c r="S22" s="70">
        <v>0</v>
      </c>
      <c r="T22" s="70">
        <f t="shared" si="4"/>
        <v>0</v>
      </c>
      <c r="U22" s="70">
        <f t="shared" si="5"/>
        <v>0</v>
      </c>
      <c r="V22" s="70"/>
      <c r="W22" s="70">
        <v>0</v>
      </c>
      <c r="X22" s="70">
        <v>0</v>
      </c>
      <c r="Y22" s="70">
        <v>0</v>
      </c>
      <c r="Z22" s="70">
        <v>0</v>
      </c>
      <c r="AA22" s="70">
        <f t="shared" si="6"/>
        <v>0</v>
      </c>
      <c r="AB22" s="70">
        <f t="shared" si="7"/>
        <v>0</v>
      </c>
      <c r="AC22" s="70"/>
      <c r="AD22" s="70">
        <v>0</v>
      </c>
      <c r="AE22" s="70">
        <v>0</v>
      </c>
      <c r="AF22" s="70">
        <v>0</v>
      </c>
      <c r="AG22" s="70">
        <v>0</v>
      </c>
      <c r="AH22" s="70">
        <f t="shared" si="8"/>
        <v>0</v>
      </c>
      <c r="AI22" s="70">
        <f t="shared" si="9"/>
        <v>0</v>
      </c>
      <c r="AJ22" s="70"/>
      <c r="AK22" s="70">
        <v>0</v>
      </c>
      <c r="AL22" s="70">
        <v>0</v>
      </c>
      <c r="AM22" s="70">
        <v>0</v>
      </c>
      <c r="AN22" s="70">
        <v>0</v>
      </c>
      <c r="AO22" s="70">
        <f t="shared" si="10"/>
        <v>0</v>
      </c>
      <c r="AP22" s="70">
        <f t="shared" si="11"/>
        <v>0</v>
      </c>
      <c r="AQ22" s="70"/>
      <c r="AR22" s="70">
        <v>0</v>
      </c>
      <c r="AS22" s="70">
        <v>0</v>
      </c>
      <c r="AT22" s="70">
        <v>0</v>
      </c>
      <c r="AU22" s="70">
        <v>0</v>
      </c>
      <c r="AV22" s="70">
        <f t="shared" si="12"/>
        <v>0</v>
      </c>
      <c r="AW22" s="70">
        <f t="shared" si="13"/>
        <v>0</v>
      </c>
      <c r="AX22" s="70"/>
      <c r="AY22" s="70">
        <v>0</v>
      </c>
      <c r="AZ22" s="70">
        <v>0</v>
      </c>
      <c r="BA22" s="70">
        <v>0</v>
      </c>
      <c r="BB22" s="70">
        <v>0</v>
      </c>
      <c r="BC22" s="70">
        <f t="shared" si="14"/>
        <v>0</v>
      </c>
      <c r="BD22" s="70">
        <f t="shared" si="15"/>
        <v>0</v>
      </c>
      <c r="BE22" s="70"/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f t="shared" si="16"/>
        <v>0</v>
      </c>
      <c r="BM22" s="70">
        <f t="shared" si="17"/>
        <v>0</v>
      </c>
      <c r="BN22" s="70"/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f t="shared" si="18"/>
        <v>0</v>
      </c>
      <c r="BV22" s="70">
        <f t="shared" si="19"/>
        <v>0</v>
      </c>
      <c r="BW22" s="70"/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f t="shared" si="20"/>
        <v>0</v>
      </c>
      <c r="CE22" s="70">
        <f t="shared" si="21"/>
        <v>0</v>
      </c>
      <c r="CF22" s="70"/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f t="shared" si="22"/>
        <v>0</v>
      </c>
      <c r="CN22" s="70">
        <f t="shared" si="23"/>
        <v>0</v>
      </c>
      <c r="CO22" s="70"/>
      <c r="CP22" s="32">
        <f t="shared" si="24"/>
        <v>0</v>
      </c>
      <c r="CQ22" s="32">
        <f t="shared" si="24"/>
        <v>0</v>
      </c>
      <c r="CR22" s="32">
        <f t="shared" si="24"/>
        <v>0</v>
      </c>
      <c r="CS22" s="32">
        <f t="shared" si="24"/>
        <v>0</v>
      </c>
      <c r="CT22" s="32">
        <f t="shared" si="25"/>
        <v>0</v>
      </c>
      <c r="CU22" s="32">
        <f t="shared" si="25"/>
        <v>0</v>
      </c>
      <c r="CV22" s="32">
        <f t="shared" si="26"/>
        <v>0</v>
      </c>
      <c r="CW22" s="32">
        <f t="shared" si="27"/>
        <v>0</v>
      </c>
      <c r="CX22" s="71"/>
    </row>
    <row r="23" spans="1:102" s="33" customFormat="1" ht="21" x14ac:dyDescent="0.4">
      <c r="A23" s="13" t="s">
        <v>75</v>
      </c>
      <c r="B23" s="70">
        <v>0</v>
      </c>
      <c r="C23" s="70">
        <v>0</v>
      </c>
      <c r="D23" s="70">
        <v>0</v>
      </c>
      <c r="E23" s="70">
        <v>0</v>
      </c>
      <c r="F23" s="70">
        <f t="shared" si="0"/>
        <v>0</v>
      </c>
      <c r="G23" s="70">
        <f t="shared" si="1"/>
        <v>0</v>
      </c>
      <c r="H23" s="70"/>
      <c r="I23" s="70">
        <v>0</v>
      </c>
      <c r="J23" s="70">
        <v>0</v>
      </c>
      <c r="K23" s="70">
        <v>0</v>
      </c>
      <c r="L23" s="70">
        <v>0</v>
      </c>
      <c r="M23" s="70">
        <f t="shared" si="2"/>
        <v>0</v>
      </c>
      <c r="N23" s="70">
        <f t="shared" si="3"/>
        <v>0</v>
      </c>
      <c r="O23" s="70"/>
      <c r="P23" s="70">
        <v>0</v>
      </c>
      <c r="Q23" s="70">
        <v>0</v>
      </c>
      <c r="R23" s="70">
        <v>0</v>
      </c>
      <c r="S23" s="70">
        <v>0</v>
      </c>
      <c r="T23" s="70">
        <f t="shared" si="4"/>
        <v>0</v>
      </c>
      <c r="U23" s="70">
        <f t="shared" si="5"/>
        <v>0</v>
      </c>
      <c r="V23" s="70"/>
      <c r="W23" s="70">
        <v>0</v>
      </c>
      <c r="X23" s="70">
        <v>0</v>
      </c>
      <c r="Y23" s="70">
        <v>0</v>
      </c>
      <c r="Z23" s="70">
        <v>0</v>
      </c>
      <c r="AA23" s="70">
        <f t="shared" si="6"/>
        <v>0</v>
      </c>
      <c r="AB23" s="70">
        <f t="shared" si="7"/>
        <v>0</v>
      </c>
      <c r="AC23" s="70"/>
      <c r="AD23" s="70">
        <v>0</v>
      </c>
      <c r="AE23" s="70">
        <v>0</v>
      </c>
      <c r="AF23" s="70">
        <v>0</v>
      </c>
      <c r="AG23" s="70">
        <v>0</v>
      </c>
      <c r="AH23" s="70">
        <f t="shared" si="8"/>
        <v>0</v>
      </c>
      <c r="AI23" s="70">
        <f t="shared" si="9"/>
        <v>0</v>
      </c>
      <c r="AJ23" s="70"/>
      <c r="AK23" s="70">
        <v>0</v>
      </c>
      <c r="AL23" s="70">
        <v>0</v>
      </c>
      <c r="AM23" s="70">
        <v>0</v>
      </c>
      <c r="AN23" s="70">
        <v>0</v>
      </c>
      <c r="AO23" s="70">
        <f t="shared" si="10"/>
        <v>0</v>
      </c>
      <c r="AP23" s="70">
        <f t="shared" si="11"/>
        <v>0</v>
      </c>
      <c r="AQ23" s="70"/>
      <c r="AR23" s="70">
        <v>0</v>
      </c>
      <c r="AS23" s="70">
        <v>0</v>
      </c>
      <c r="AT23" s="70">
        <v>0</v>
      </c>
      <c r="AU23" s="70">
        <v>0</v>
      </c>
      <c r="AV23" s="70">
        <f t="shared" si="12"/>
        <v>0</v>
      </c>
      <c r="AW23" s="70">
        <f t="shared" si="13"/>
        <v>0</v>
      </c>
      <c r="AX23" s="70"/>
      <c r="AY23" s="70">
        <v>0</v>
      </c>
      <c r="AZ23" s="70">
        <v>0</v>
      </c>
      <c r="BA23" s="70">
        <v>0</v>
      </c>
      <c r="BB23" s="70">
        <v>0</v>
      </c>
      <c r="BC23" s="70">
        <f t="shared" si="14"/>
        <v>0</v>
      </c>
      <c r="BD23" s="70">
        <f t="shared" si="15"/>
        <v>0</v>
      </c>
      <c r="BE23" s="70"/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f t="shared" si="16"/>
        <v>0</v>
      </c>
      <c r="BM23" s="70">
        <f t="shared" si="17"/>
        <v>0</v>
      </c>
      <c r="BN23" s="70"/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f t="shared" si="18"/>
        <v>0</v>
      </c>
      <c r="BV23" s="70">
        <f t="shared" si="19"/>
        <v>0</v>
      </c>
      <c r="BW23" s="70"/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f t="shared" si="20"/>
        <v>0</v>
      </c>
      <c r="CE23" s="70">
        <f t="shared" si="21"/>
        <v>0</v>
      </c>
      <c r="CF23" s="70"/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f t="shared" si="22"/>
        <v>0</v>
      </c>
      <c r="CN23" s="70">
        <f t="shared" si="23"/>
        <v>0</v>
      </c>
      <c r="CO23" s="70"/>
      <c r="CP23" s="32">
        <f t="shared" si="24"/>
        <v>0</v>
      </c>
      <c r="CQ23" s="32">
        <f t="shared" si="24"/>
        <v>0</v>
      </c>
      <c r="CR23" s="32">
        <f t="shared" si="24"/>
        <v>0</v>
      </c>
      <c r="CS23" s="32">
        <f t="shared" si="24"/>
        <v>0</v>
      </c>
      <c r="CT23" s="32">
        <f t="shared" si="25"/>
        <v>0</v>
      </c>
      <c r="CU23" s="32">
        <f t="shared" si="25"/>
        <v>0</v>
      </c>
      <c r="CV23" s="32">
        <f t="shared" si="26"/>
        <v>0</v>
      </c>
      <c r="CW23" s="32">
        <f t="shared" si="27"/>
        <v>0</v>
      </c>
      <c r="CX23" s="71"/>
    </row>
    <row r="24" spans="1:102" s="33" customFormat="1" ht="21" x14ac:dyDescent="0.45">
      <c r="A24" s="31" t="s">
        <v>76</v>
      </c>
      <c r="B24" s="70">
        <v>0</v>
      </c>
      <c r="C24" s="70">
        <v>0</v>
      </c>
      <c r="D24" s="70">
        <v>0</v>
      </c>
      <c r="E24" s="70">
        <v>0</v>
      </c>
      <c r="F24" s="70">
        <f t="shared" si="0"/>
        <v>0</v>
      </c>
      <c r="G24" s="70">
        <f t="shared" si="1"/>
        <v>0</v>
      </c>
      <c r="H24" s="70"/>
      <c r="I24" s="70">
        <v>0</v>
      </c>
      <c r="J24" s="70">
        <v>0</v>
      </c>
      <c r="K24" s="70">
        <v>0</v>
      </c>
      <c r="L24" s="70">
        <v>0</v>
      </c>
      <c r="M24" s="70">
        <f t="shared" si="2"/>
        <v>0</v>
      </c>
      <c r="N24" s="70">
        <f t="shared" si="3"/>
        <v>0</v>
      </c>
      <c r="O24" s="70"/>
      <c r="P24" s="70">
        <v>0</v>
      </c>
      <c r="Q24" s="70">
        <v>0</v>
      </c>
      <c r="R24" s="70">
        <v>0</v>
      </c>
      <c r="S24" s="70">
        <v>0</v>
      </c>
      <c r="T24" s="70">
        <f t="shared" si="4"/>
        <v>0</v>
      </c>
      <c r="U24" s="70">
        <f t="shared" si="5"/>
        <v>0</v>
      </c>
      <c r="V24" s="70"/>
      <c r="W24" s="70">
        <v>0</v>
      </c>
      <c r="X24" s="70">
        <v>0</v>
      </c>
      <c r="Y24" s="70">
        <v>0</v>
      </c>
      <c r="Z24" s="70">
        <v>0</v>
      </c>
      <c r="AA24" s="70">
        <f t="shared" si="6"/>
        <v>0</v>
      </c>
      <c r="AB24" s="70">
        <f t="shared" si="7"/>
        <v>0</v>
      </c>
      <c r="AC24" s="70"/>
      <c r="AD24" s="70">
        <v>0</v>
      </c>
      <c r="AE24" s="70">
        <v>0</v>
      </c>
      <c r="AF24" s="70">
        <v>0</v>
      </c>
      <c r="AG24" s="70">
        <v>0</v>
      </c>
      <c r="AH24" s="70">
        <f t="shared" si="8"/>
        <v>0</v>
      </c>
      <c r="AI24" s="70">
        <f t="shared" si="9"/>
        <v>0</v>
      </c>
      <c r="AJ24" s="70"/>
      <c r="AK24" s="70">
        <v>0</v>
      </c>
      <c r="AL24" s="70">
        <v>0</v>
      </c>
      <c r="AM24" s="70">
        <v>0</v>
      </c>
      <c r="AN24" s="70">
        <v>0</v>
      </c>
      <c r="AO24" s="70">
        <f t="shared" si="10"/>
        <v>0</v>
      </c>
      <c r="AP24" s="70">
        <f t="shared" si="11"/>
        <v>0</v>
      </c>
      <c r="AQ24" s="70"/>
      <c r="AR24" s="70">
        <v>0</v>
      </c>
      <c r="AS24" s="70">
        <v>0</v>
      </c>
      <c r="AT24" s="70">
        <v>0</v>
      </c>
      <c r="AU24" s="70">
        <v>0</v>
      </c>
      <c r="AV24" s="70">
        <f t="shared" si="12"/>
        <v>0</v>
      </c>
      <c r="AW24" s="70">
        <f t="shared" si="13"/>
        <v>0</v>
      </c>
      <c r="AX24" s="70"/>
      <c r="AY24" s="70">
        <v>0</v>
      </c>
      <c r="AZ24" s="70">
        <v>0</v>
      </c>
      <c r="BA24" s="70">
        <v>0</v>
      </c>
      <c r="BB24" s="70">
        <v>0</v>
      </c>
      <c r="BC24" s="70">
        <f t="shared" si="14"/>
        <v>0</v>
      </c>
      <c r="BD24" s="70">
        <f t="shared" si="15"/>
        <v>0</v>
      </c>
      <c r="BE24" s="70"/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f t="shared" si="16"/>
        <v>0</v>
      </c>
      <c r="BM24" s="70">
        <f t="shared" si="17"/>
        <v>0</v>
      </c>
      <c r="BN24" s="70"/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f t="shared" si="18"/>
        <v>0</v>
      </c>
      <c r="BV24" s="70">
        <f t="shared" si="19"/>
        <v>0</v>
      </c>
      <c r="BW24" s="70"/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f t="shared" si="20"/>
        <v>0</v>
      </c>
      <c r="CE24" s="70">
        <f t="shared" si="21"/>
        <v>0</v>
      </c>
      <c r="CF24" s="70"/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f t="shared" si="22"/>
        <v>0</v>
      </c>
      <c r="CN24" s="70">
        <f t="shared" si="23"/>
        <v>0</v>
      </c>
      <c r="CO24" s="70"/>
      <c r="CP24" s="32">
        <f t="shared" si="24"/>
        <v>0</v>
      </c>
      <c r="CQ24" s="32">
        <f t="shared" si="24"/>
        <v>0</v>
      </c>
      <c r="CR24" s="32">
        <f t="shared" si="24"/>
        <v>0</v>
      </c>
      <c r="CS24" s="32">
        <f t="shared" si="24"/>
        <v>0</v>
      </c>
      <c r="CT24" s="32">
        <f t="shared" si="25"/>
        <v>0</v>
      </c>
      <c r="CU24" s="32">
        <f t="shared" si="25"/>
        <v>0</v>
      </c>
      <c r="CV24" s="32">
        <f t="shared" si="26"/>
        <v>0</v>
      </c>
      <c r="CW24" s="32">
        <f t="shared" si="27"/>
        <v>0</v>
      </c>
      <c r="CX24" s="71"/>
    </row>
    <row r="25" spans="1:102" s="33" customFormat="1" ht="21" x14ac:dyDescent="0.45">
      <c r="A25" s="72" t="s">
        <v>77</v>
      </c>
      <c r="B25" s="70">
        <v>0</v>
      </c>
      <c r="C25" s="70">
        <v>0</v>
      </c>
      <c r="D25" s="70">
        <v>0</v>
      </c>
      <c r="E25" s="70">
        <v>0</v>
      </c>
      <c r="F25" s="70">
        <f t="shared" si="0"/>
        <v>0</v>
      </c>
      <c r="G25" s="70">
        <f t="shared" si="1"/>
        <v>0</v>
      </c>
      <c r="H25" s="70"/>
      <c r="I25" s="70">
        <v>0</v>
      </c>
      <c r="J25" s="70">
        <v>0</v>
      </c>
      <c r="K25" s="70">
        <v>0</v>
      </c>
      <c r="L25" s="70">
        <v>0</v>
      </c>
      <c r="M25" s="70">
        <f t="shared" si="2"/>
        <v>0</v>
      </c>
      <c r="N25" s="70">
        <f t="shared" si="3"/>
        <v>0</v>
      </c>
      <c r="O25" s="70"/>
      <c r="P25" s="70">
        <v>0</v>
      </c>
      <c r="Q25" s="70">
        <v>0</v>
      </c>
      <c r="R25" s="70">
        <v>0</v>
      </c>
      <c r="S25" s="70">
        <v>0</v>
      </c>
      <c r="T25" s="70">
        <f t="shared" si="4"/>
        <v>0</v>
      </c>
      <c r="U25" s="70">
        <f t="shared" si="5"/>
        <v>0</v>
      </c>
      <c r="V25" s="70"/>
      <c r="W25" s="70">
        <v>0</v>
      </c>
      <c r="X25" s="70">
        <v>0</v>
      </c>
      <c r="Y25" s="70">
        <v>0</v>
      </c>
      <c r="Z25" s="70">
        <v>0</v>
      </c>
      <c r="AA25" s="70">
        <f t="shared" si="6"/>
        <v>0</v>
      </c>
      <c r="AB25" s="70">
        <f t="shared" si="7"/>
        <v>0</v>
      </c>
      <c r="AC25" s="70"/>
      <c r="AD25" s="70">
        <v>0</v>
      </c>
      <c r="AE25" s="70">
        <v>0</v>
      </c>
      <c r="AF25" s="70">
        <v>0</v>
      </c>
      <c r="AG25" s="70">
        <v>0</v>
      </c>
      <c r="AH25" s="70">
        <f t="shared" si="8"/>
        <v>0</v>
      </c>
      <c r="AI25" s="70">
        <f t="shared" si="9"/>
        <v>0</v>
      </c>
      <c r="AJ25" s="70"/>
      <c r="AK25" s="70">
        <v>0</v>
      </c>
      <c r="AL25" s="70">
        <v>0</v>
      </c>
      <c r="AM25" s="70">
        <v>0</v>
      </c>
      <c r="AN25" s="70">
        <v>0</v>
      </c>
      <c r="AO25" s="70">
        <f t="shared" si="10"/>
        <v>0</v>
      </c>
      <c r="AP25" s="70">
        <f t="shared" si="11"/>
        <v>0</v>
      </c>
      <c r="AQ25" s="70"/>
      <c r="AR25" s="70">
        <v>0</v>
      </c>
      <c r="AS25" s="70">
        <v>0</v>
      </c>
      <c r="AT25" s="70">
        <v>0</v>
      </c>
      <c r="AU25" s="70">
        <v>0</v>
      </c>
      <c r="AV25" s="70">
        <f t="shared" si="12"/>
        <v>0</v>
      </c>
      <c r="AW25" s="70">
        <f t="shared" si="13"/>
        <v>0</v>
      </c>
      <c r="AX25" s="70"/>
      <c r="AY25" s="70">
        <v>0</v>
      </c>
      <c r="AZ25" s="70">
        <v>0</v>
      </c>
      <c r="BA25" s="70">
        <v>0</v>
      </c>
      <c r="BB25" s="70">
        <v>0</v>
      </c>
      <c r="BC25" s="70">
        <f t="shared" si="14"/>
        <v>0</v>
      </c>
      <c r="BD25" s="70">
        <f t="shared" si="15"/>
        <v>0</v>
      </c>
      <c r="BE25" s="70"/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f t="shared" si="16"/>
        <v>0</v>
      </c>
      <c r="BM25" s="70">
        <f t="shared" si="17"/>
        <v>0</v>
      </c>
      <c r="BN25" s="70"/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f t="shared" si="18"/>
        <v>0</v>
      </c>
      <c r="BV25" s="70">
        <f t="shared" si="19"/>
        <v>0</v>
      </c>
      <c r="BW25" s="70"/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f t="shared" si="20"/>
        <v>0</v>
      </c>
      <c r="CE25" s="70">
        <f t="shared" si="21"/>
        <v>0</v>
      </c>
      <c r="CF25" s="70"/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f t="shared" si="22"/>
        <v>0</v>
      </c>
      <c r="CN25" s="70">
        <f t="shared" si="23"/>
        <v>0</v>
      </c>
      <c r="CO25" s="70"/>
      <c r="CP25" s="32">
        <f t="shared" si="24"/>
        <v>0</v>
      </c>
      <c r="CQ25" s="32">
        <f t="shared" si="24"/>
        <v>0</v>
      </c>
      <c r="CR25" s="32">
        <f t="shared" si="24"/>
        <v>0</v>
      </c>
      <c r="CS25" s="32">
        <f t="shared" si="24"/>
        <v>0</v>
      </c>
      <c r="CT25" s="32">
        <f t="shared" si="25"/>
        <v>0</v>
      </c>
      <c r="CU25" s="32">
        <f t="shared" si="25"/>
        <v>0</v>
      </c>
      <c r="CV25" s="32">
        <f t="shared" si="26"/>
        <v>0</v>
      </c>
      <c r="CW25" s="32">
        <f t="shared" si="27"/>
        <v>0</v>
      </c>
      <c r="CX25" s="71"/>
    </row>
    <row r="26" spans="1:102" s="33" customFormat="1" ht="21" x14ac:dyDescent="0.45">
      <c r="A26" s="31" t="s">
        <v>78</v>
      </c>
      <c r="B26" s="70">
        <v>0</v>
      </c>
      <c r="C26" s="70">
        <v>0</v>
      </c>
      <c r="D26" s="70">
        <v>0</v>
      </c>
      <c r="E26" s="70">
        <v>0</v>
      </c>
      <c r="F26" s="70">
        <f t="shared" si="0"/>
        <v>0</v>
      </c>
      <c r="G26" s="70">
        <f t="shared" si="1"/>
        <v>0</v>
      </c>
      <c r="H26" s="70"/>
      <c r="I26" s="70">
        <v>0</v>
      </c>
      <c r="J26" s="70">
        <v>0</v>
      </c>
      <c r="K26" s="70">
        <v>0</v>
      </c>
      <c r="L26" s="70">
        <v>0</v>
      </c>
      <c r="M26" s="70">
        <f t="shared" si="2"/>
        <v>0</v>
      </c>
      <c r="N26" s="70">
        <f t="shared" si="3"/>
        <v>0</v>
      </c>
      <c r="O26" s="70"/>
      <c r="P26" s="70">
        <v>0</v>
      </c>
      <c r="Q26" s="70">
        <v>0</v>
      </c>
      <c r="R26" s="70">
        <v>0</v>
      </c>
      <c r="S26" s="70">
        <v>0</v>
      </c>
      <c r="T26" s="70">
        <f t="shared" si="4"/>
        <v>0</v>
      </c>
      <c r="U26" s="70">
        <f t="shared" si="5"/>
        <v>0</v>
      </c>
      <c r="V26" s="70"/>
      <c r="W26" s="70">
        <v>0</v>
      </c>
      <c r="X26" s="70">
        <v>0</v>
      </c>
      <c r="Y26" s="70">
        <v>0</v>
      </c>
      <c r="Z26" s="70">
        <v>0</v>
      </c>
      <c r="AA26" s="70">
        <f t="shared" si="6"/>
        <v>0</v>
      </c>
      <c r="AB26" s="70">
        <f t="shared" si="7"/>
        <v>0</v>
      </c>
      <c r="AC26" s="70"/>
      <c r="AD26" s="70">
        <v>1142000</v>
      </c>
      <c r="AE26" s="70">
        <v>91360</v>
      </c>
      <c r="AF26" s="70">
        <v>57100</v>
      </c>
      <c r="AG26" s="70">
        <v>34260</v>
      </c>
      <c r="AH26" s="70">
        <f t="shared" si="8"/>
        <v>182720</v>
      </c>
      <c r="AI26" s="70">
        <f t="shared" si="9"/>
        <v>959280</v>
      </c>
      <c r="AJ26" s="70"/>
      <c r="AK26" s="70">
        <v>0</v>
      </c>
      <c r="AL26" s="70">
        <v>0</v>
      </c>
      <c r="AM26" s="70">
        <v>0</v>
      </c>
      <c r="AN26" s="70">
        <v>0</v>
      </c>
      <c r="AO26" s="70">
        <f t="shared" si="10"/>
        <v>0</v>
      </c>
      <c r="AP26" s="70">
        <f t="shared" si="11"/>
        <v>0</v>
      </c>
      <c r="AQ26" s="70"/>
      <c r="AR26" s="70">
        <v>0</v>
      </c>
      <c r="AS26" s="70">
        <v>0</v>
      </c>
      <c r="AT26" s="70">
        <v>0</v>
      </c>
      <c r="AU26" s="70">
        <v>0</v>
      </c>
      <c r="AV26" s="70">
        <f t="shared" si="12"/>
        <v>0</v>
      </c>
      <c r="AW26" s="70">
        <f t="shared" si="13"/>
        <v>0</v>
      </c>
      <c r="AX26" s="70"/>
      <c r="AY26" s="70">
        <v>632340</v>
      </c>
      <c r="AZ26" s="70">
        <v>50587.199999999997</v>
      </c>
      <c r="BA26" s="70">
        <v>31617</v>
      </c>
      <c r="BB26" s="70">
        <v>18970.2</v>
      </c>
      <c r="BC26" s="70">
        <f t="shared" si="14"/>
        <v>101174.39999999999</v>
      </c>
      <c r="BD26" s="70">
        <f t="shared" si="15"/>
        <v>531165.6</v>
      </c>
      <c r="BE26" s="70"/>
      <c r="BF26" s="70">
        <v>638280</v>
      </c>
      <c r="BG26" s="70">
        <v>51062.400000000001</v>
      </c>
      <c r="BH26" s="70">
        <v>31914</v>
      </c>
      <c r="BI26" s="70">
        <v>19148.400000000001</v>
      </c>
      <c r="BJ26" s="70">
        <v>0</v>
      </c>
      <c r="BK26" s="70">
        <v>0</v>
      </c>
      <c r="BL26" s="70">
        <f t="shared" si="16"/>
        <v>102124.79999999999</v>
      </c>
      <c r="BM26" s="70">
        <f t="shared" si="17"/>
        <v>536155.19999999995</v>
      </c>
      <c r="BN26" s="70"/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f t="shared" si="18"/>
        <v>0</v>
      </c>
      <c r="BV26" s="70">
        <f t="shared" si="19"/>
        <v>0</v>
      </c>
      <c r="BW26" s="70"/>
      <c r="BX26" s="70">
        <v>60000</v>
      </c>
      <c r="BY26" s="70">
        <v>0</v>
      </c>
      <c r="BZ26" s="70">
        <v>0</v>
      </c>
      <c r="CA26" s="70">
        <v>0</v>
      </c>
      <c r="CB26" s="70">
        <v>3000</v>
      </c>
      <c r="CC26" s="70">
        <v>3000</v>
      </c>
      <c r="CD26" s="70">
        <f t="shared" si="20"/>
        <v>6000</v>
      </c>
      <c r="CE26" s="70">
        <f t="shared" si="21"/>
        <v>54000</v>
      </c>
      <c r="CF26" s="70"/>
      <c r="CG26" s="70">
        <v>223400</v>
      </c>
      <c r="CH26" s="70">
        <v>0</v>
      </c>
      <c r="CI26" s="70">
        <v>0</v>
      </c>
      <c r="CJ26" s="70">
        <v>0</v>
      </c>
      <c r="CK26" s="70">
        <v>11170</v>
      </c>
      <c r="CL26" s="70">
        <v>11170</v>
      </c>
      <c r="CM26" s="70">
        <f t="shared" si="22"/>
        <v>22340</v>
      </c>
      <c r="CN26" s="70">
        <f t="shared" si="23"/>
        <v>201060</v>
      </c>
      <c r="CO26" s="70"/>
      <c r="CP26" s="32">
        <f t="shared" si="24"/>
        <v>2696020</v>
      </c>
      <c r="CQ26" s="32">
        <f t="shared" si="24"/>
        <v>193009.6</v>
      </c>
      <c r="CR26" s="32">
        <f t="shared" si="24"/>
        <v>120631</v>
      </c>
      <c r="CS26" s="32">
        <f t="shared" si="24"/>
        <v>72378.600000000006</v>
      </c>
      <c r="CT26" s="32">
        <f t="shared" si="25"/>
        <v>14170</v>
      </c>
      <c r="CU26" s="32">
        <f t="shared" si="25"/>
        <v>14170</v>
      </c>
      <c r="CV26" s="32">
        <f t="shared" si="26"/>
        <v>414359.19999999995</v>
      </c>
      <c r="CW26" s="32">
        <f t="shared" si="27"/>
        <v>2281660.7999999998</v>
      </c>
      <c r="CX26" s="71"/>
    </row>
    <row r="27" spans="1:102" s="33" customFormat="1" ht="21" x14ac:dyDescent="0.45">
      <c r="A27" s="72" t="s">
        <v>79</v>
      </c>
      <c r="B27" s="70">
        <v>0</v>
      </c>
      <c r="C27" s="70">
        <v>0</v>
      </c>
      <c r="D27" s="70">
        <v>0</v>
      </c>
      <c r="E27" s="70">
        <v>0</v>
      </c>
      <c r="F27" s="70">
        <f t="shared" si="0"/>
        <v>0</v>
      </c>
      <c r="G27" s="70">
        <f t="shared" si="1"/>
        <v>0</v>
      </c>
      <c r="H27" s="70"/>
      <c r="I27" s="70">
        <v>0</v>
      </c>
      <c r="J27" s="70">
        <v>0</v>
      </c>
      <c r="K27" s="70">
        <v>0</v>
      </c>
      <c r="L27" s="70">
        <v>0</v>
      </c>
      <c r="M27" s="70">
        <f t="shared" si="2"/>
        <v>0</v>
      </c>
      <c r="N27" s="70">
        <f t="shared" si="3"/>
        <v>0</v>
      </c>
      <c r="O27" s="70"/>
      <c r="P27" s="70">
        <v>0</v>
      </c>
      <c r="Q27" s="70">
        <v>0</v>
      </c>
      <c r="R27" s="70">
        <v>0</v>
      </c>
      <c r="S27" s="70">
        <v>0</v>
      </c>
      <c r="T27" s="70">
        <f t="shared" si="4"/>
        <v>0</v>
      </c>
      <c r="U27" s="70">
        <f t="shared" si="5"/>
        <v>0</v>
      </c>
      <c r="V27" s="70"/>
      <c r="W27" s="70">
        <v>56000</v>
      </c>
      <c r="X27" s="70">
        <v>4480</v>
      </c>
      <c r="Y27" s="70">
        <v>2800</v>
      </c>
      <c r="Z27" s="70">
        <v>1680</v>
      </c>
      <c r="AA27" s="70">
        <f t="shared" si="6"/>
        <v>8960</v>
      </c>
      <c r="AB27" s="70">
        <f t="shared" si="7"/>
        <v>47040</v>
      </c>
      <c r="AC27" s="70"/>
      <c r="AD27" s="70">
        <v>31200</v>
      </c>
      <c r="AE27" s="70">
        <v>2496</v>
      </c>
      <c r="AF27" s="70">
        <v>1560</v>
      </c>
      <c r="AG27" s="70">
        <v>936</v>
      </c>
      <c r="AH27" s="70">
        <f t="shared" si="8"/>
        <v>4992</v>
      </c>
      <c r="AI27" s="70">
        <f t="shared" si="9"/>
        <v>26208</v>
      </c>
      <c r="AJ27" s="70"/>
      <c r="AK27" s="70">
        <v>0</v>
      </c>
      <c r="AL27" s="70">
        <v>0</v>
      </c>
      <c r="AM27" s="70">
        <v>0</v>
      </c>
      <c r="AN27" s="70">
        <v>0</v>
      </c>
      <c r="AO27" s="70">
        <f t="shared" si="10"/>
        <v>0</v>
      </c>
      <c r="AP27" s="70">
        <f t="shared" si="11"/>
        <v>0</v>
      </c>
      <c r="AQ27" s="70"/>
      <c r="AR27" s="70">
        <v>0</v>
      </c>
      <c r="AS27" s="70">
        <v>0</v>
      </c>
      <c r="AT27" s="70">
        <v>0</v>
      </c>
      <c r="AU27" s="70">
        <v>0</v>
      </c>
      <c r="AV27" s="70">
        <f t="shared" si="12"/>
        <v>0</v>
      </c>
      <c r="AW27" s="70">
        <f t="shared" si="13"/>
        <v>0</v>
      </c>
      <c r="AX27" s="70"/>
      <c r="AY27" s="70">
        <v>0</v>
      </c>
      <c r="AZ27" s="70">
        <v>0</v>
      </c>
      <c r="BA27" s="70">
        <v>0</v>
      </c>
      <c r="BB27" s="70">
        <v>0</v>
      </c>
      <c r="BC27" s="70">
        <f t="shared" si="14"/>
        <v>0</v>
      </c>
      <c r="BD27" s="70">
        <f t="shared" si="15"/>
        <v>0</v>
      </c>
      <c r="BE27" s="70"/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f t="shared" si="16"/>
        <v>0</v>
      </c>
      <c r="BM27" s="70">
        <f t="shared" si="17"/>
        <v>0</v>
      </c>
      <c r="BN27" s="70"/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f t="shared" si="18"/>
        <v>0</v>
      </c>
      <c r="BV27" s="70">
        <f t="shared" si="19"/>
        <v>0</v>
      </c>
      <c r="BW27" s="70"/>
      <c r="BX27" s="70">
        <v>31500</v>
      </c>
      <c r="BY27" s="70">
        <v>0</v>
      </c>
      <c r="BZ27" s="70">
        <v>0</v>
      </c>
      <c r="CA27" s="70">
        <v>0</v>
      </c>
      <c r="CB27" s="70">
        <v>1575</v>
      </c>
      <c r="CC27" s="70">
        <v>1575</v>
      </c>
      <c r="CD27" s="70">
        <f t="shared" si="20"/>
        <v>3150</v>
      </c>
      <c r="CE27" s="70">
        <f t="shared" si="21"/>
        <v>28350</v>
      </c>
      <c r="CF27" s="70"/>
      <c r="CG27" s="70">
        <v>14500</v>
      </c>
      <c r="CH27" s="70">
        <v>0</v>
      </c>
      <c r="CI27" s="70">
        <v>0</v>
      </c>
      <c r="CJ27" s="70">
        <v>0</v>
      </c>
      <c r="CK27" s="70">
        <v>725</v>
      </c>
      <c r="CL27" s="70">
        <v>725</v>
      </c>
      <c r="CM27" s="70">
        <f t="shared" si="22"/>
        <v>1450</v>
      </c>
      <c r="CN27" s="70">
        <f t="shared" si="23"/>
        <v>13050</v>
      </c>
      <c r="CO27" s="70"/>
      <c r="CP27" s="32">
        <f t="shared" si="24"/>
        <v>133200</v>
      </c>
      <c r="CQ27" s="32">
        <f t="shared" si="24"/>
        <v>6976</v>
      </c>
      <c r="CR27" s="32">
        <f t="shared" si="24"/>
        <v>4360</v>
      </c>
      <c r="CS27" s="32">
        <f t="shared" si="24"/>
        <v>2616</v>
      </c>
      <c r="CT27" s="32">
        <f t="shared" si="25"/>
        <v>2300</v>
      </c>
      <c r="CU27" s="32">
        <f t="shared" si="25"/>
        <v>2300</v>
      </c>
      <c r="CV27" s="32">
        <f t="shared" si="26"/>
        <v>18552</v>
      </c>
      <c r="CW27" s="32">
        <f t="shared" si="27"/>
        <v>114648</v>
      </c>
      <c r="CX27" s="71"/>
    </row>
    <row r="28" spans="1:102" s="33" customFormat="1" ht="21" x14ac:dyDescent="0.45">
      <c r="A28" s="31" t="s">
        <v>80</v>
      </c>
      <c r="B28" s="70">
        <v>0</v>
      </c>
      <c r="C28" s="70">
        <v>0</v>
      </c>
      <c r="D28" s="70">
        <v>0</v>
      </c>
      <c r="E28" s="70">
        <v>0</v>
      </c>
      <c r="F28" s="70">
        <f t="shared" si="0"/>
        <v>0</v>
      </c>
      <c r="G28" s="70">
        <f t="shared" si="1"/>
        <v>0</v>
      </c>
      <c r="H28" s="70"/>
      <c r="I28" s="70">
        <v>0</v>
      </c>
      <c r="J28" s="70">
        <v>0</v>
      </c>
      <c r="K28" s="70">
        <v>0</v>
      </c>
      <c r="L28" s="70">
        <v>0</v>
      </c>
      <c r="M28" s="70">
        <f t="shared" si="2"/>
        <v>0</v>
      </c>
      <c r="N28" s="70">
        <f t="shared" si="3"/>
        <v>0</v>
      </c>
      <c r="O28" s="70"/>
      <c r="P28" s="70">
        <v>0</v>
      </c>
      <c r="Q28" s="70">
        <v>0</v>
      </c>
      <c r="R28" s="70">
        <v>0</v>
      </c>
      <c r="S28" s="70">
        <v>0</v>
      </c>
      <c r="T28" s="70">
        <f t="shared" si="4"/>
        <v>0</v>
      </c>
      <c r="U28" s="70">
        <f t="shared" si="5"/>
        <v>0</v>
      </c>
      <c r="V28" s="70"/>
      <c r="W28" s="70">
        <v>0</v>
      </c>
      <c r="X28" s="70">
        <v>0</v>
      </c>
      <c r="Y28" s="70">
        <v>0</v>
      </c>
      <c r="Z28" s="70">
        <v>0</v>
      </c>
      <c r="AA28" s="70">
        <f t="shared" si="6"/>
        <v>0</v>
      </c>
      <c r="AB28" s="70">
        <f t="shared" si="7"/>
        <v>0</v>
      </c>
      <c r="AC28" s="70"/>
      <c r="AD28" s="70">
        <v>0</v>
      </c>
      <c r="AE28" s="70">
        <v>0</v>
      </c>
      <c r="AF28" s="70">
        <v>0</v>
      </c>
      <c r="AG28" s="70">
        <v>0</v>
      </c>
      <c r="AH28" s="70">
        <f t="shared" si="8"/>
        <v>0</v>
      </c>
      <c r="AI28" s="70">
        <f t="shared" si="9"/>
        <v>0</v>
      </c>
      <c r="AJ28" s="70"/>
      <c r="AK28" s="70">
        <v>0</v>
      </c>
      <c r="AL28" s="70">
        <v>0</v>
      </c>
      <c r="AM28" s="70">
        <v>0</v>
      </c>
      <c r="AN28" s="70">
        <v>0</v>
      </c>
      <c r="AO28" s="70">
        <f t="shared" si="10"/>
        <v>0</v>
      </c>
      <c r="AP28" s="70">
        <f t="shared" si="11"/>
        <v>0</v>
      </c>
      <c r="AQ28" s="70"/>
      <c r="AR28" s="70">
        <v>0</v>
      </c>
      <c r="AS28" s="70">
        <v>0</v>
      </c>
      <c r="AT28" s="70">
        <v>0</v>
      </c>
      <c r="AU28" s="70">
        <v>0</v>
      </c>
      <c r="AV28" s="70">
        <f t="shared" si="12"/>
        <v>0</v>
      </c>
      <c r="AW28" s="70">
        <f t="shared" si="13"/>
        <v>0</v>
      </c>
      <c r="AX28" s="70"/>
      <c r="AY28" s="70">
        <v>0</v>
      </c>
      <c r="AZ28" s="70">
        <v>0</v>
      </c>
      <c r="BA28" s="70">
        <v>0</v>
      </c>
      <c r="BB28" s="70">
        <v>0</v>
      </c>
      <c r="BC28" s="70">
        <f t="shared" si="14"/>
        <v>0</v>
      </c>
      <c r="BD28" s="70">
        <f t="shared" si="15"/>
        <v>0</v>
      </c>
      <c r="BE28" s="70"/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f t="shared" si="16"/>
        <v>0</v>
      </c>
      <c r="BM28" s="70">
        <f t="shared" si="17"/>
        <v>0</v>
      </c>
      <c r="BN28" s="70"/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f t="shared" si="18"/>
        <v>0</v>
      </c>
      <c r="BV28" s="70">
        <f t="shared" si="19"/>
        <v>0</v>
      </c>
      <c r="BW28" s="70"/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  <c r="CD28" s="70">
        <f t="shared" si="20"/>
        <v>0</v>
      </c>
      <c r="CE28" s="70">
        <f t="shared" si="21"/>
        <v>0</v>
      </c>
      <c r="CF28" s="70"/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f t="shared" si="22"/>
        <v>0</v>
      </c>
      <c r="CN28" s="70">
        <f t="shared" si="23"/>
        <v>0</v>
      </c>
      <c r="CO28" s="70"/>
      <c r="CP28" s="32">
        <f t="shared" si="24"/>
        <v>0</v>
      </c>
      <c r="CQ28" s="32">
        <f t="shared" si="24"/>
        <v>0</v>
      </c>
      <c r="CR28" s="32">
        <f t="shared" si="24"/>
        <v>0</v>
      </c>
      <c r="CS28" s="32">
        <f t="shared" si="24"/>
        <v>0</v>
      </c>
      <c r="CT28" s="32">
        <f t="shared" si="25"/>
        <v>0</v>
      </c>
      <c r="CU28" s="32">
        <f t="shared" si="25"/>
        <v>0</v>
      </c>
      <c r="CV28" s="32">
        <f t="shared" si="26"/>
        <v>0</v>
      </c>
      <c r="CW28" s="32">
        <f t="shared" si="27"/>
        <v>0</v>
      </c>
      <c r="CX28" s="71"/>
    </row>
    <row r="29" spans="1:102" s="33" customFormat="1" ht="21" x14ac:dyDescent="0.45">
      <c r="A29" s="72" t="s">
        <v>81</v>
      </c>
      <c r="B29" s="70">
        <v>0</v>
      </c>
      <c r="C29" s="70">
        <v>0</v>
      </c>
      <c r="D29" s="70">
        <v>0</v>
      </c>
      <c r="E29" s="70">
        <v>0</v>
      </c>
      <c r="F29" s="70">
        <f t="shared" si="0"/>
        <v>0</v>
      </c>
      <c r="G29" s="70">
        <f t="shared" si="1"/>
        <v>0</v>
      </c>
      <c r="H29" s="70"/>
      <c r="I29" s="70">
        <v>0</v>
      </c>
      <c r="J29" s="70">
        <v>0</v>
      </c>
      <c r="K29" s="70">
        <v>0</v>
      </c>
      <c r="L29" s="70">
        <v>0</v>
      </c>
      <c r="M29" s="70">
        <f t="shared" si="2"/>
        <v>0</v>
      </c>
      <c r="N29" s="70">
        <f t="shared" si="3"/>
        <v>0</v>
      </c>
      <c r="O29" s="70"/>
      <c r="P29" s="70">
        <v>0</v>
      </c>
      <c r="Q29" s="70">
        <v>0</v>
      </c>
      <c r="R29" s="70">
        <v>0</v>
      </c>
      <c r="S29" s="70">
        <v>0</v>
      </c>
      <c r="T29" s="70">
        <f t="shared" si="4"/>
        <v>0</v>
      </c>
      <c r="U29" s="70">
        <f t="shared" si="5"/>
        <v>0</v>
      </c>
      <c r="V29" s="70"/>
      <c r="W29" s="70">
        <v>0</v>
      </c>
      <c r="X29" s="70">
        <v>0</v>
      </c>
      <c r="Y29" s="70">
        <v>0</v>
      </c>
      <c r="Z29" s="70">
        <v>0</v>
      </c>
      <c r="AA29" s="70">
        <f t="shared" si="6"/>
        <v>0</v>
      </c>
      <c r="AB29" s="70">
        <f t="shared" si="7"/>
        <v>0</v>
      </c>
      <c r="AC29" s="70"/>
      <c r="AD29" s="70">
        <v>0</v>
      </c>
      <c r="AE29" s="70">
        <v>0</v>
      </c>
      <c r="AF29" s="70">
        <v>0</v>
      </c>
      <c r="AG29" s="70">
        <v>0</v>
      </c>
      <c r="AH29" s="70">
        <f t="shared" si="8"/>
        <v>0</v>
      </c>
      <c r="AI29" s="70">
        <f t="shared" si="9"/>
        <v>0</v>
      </c>
      <c r="AJ29" s="70"/>
      <c r="AK29" s="70">
        <v>0</v>
      </c>
      <c r="AL29" s="70">
        <v>0</v>
      </c>
      <c r="AM29" s="70">
        <v>0</v>
      </c>
      <c r="AN29" s="70">
        <v>0</v>
      </c>
      <c r="AO29" s="70">
        <f t="shared" si="10"/>
        <v>0</v>
      </c>
      <c r="AP29" s="70">
        <f t="shared" si="11"/>
        <v>0</v>
      </c>
      <c r="AQ29" s="70"/>
      <c r="AR29" s="70">
        <v>0</v>
      </c>
      <c r="AS29" s="70">
        <v>0</v>
      </c>
      <c r="AT29" s="70">
        <v>0</v>
      </c>
      <c r="AU29" s="70">
        <v>0</v>
      </c>
      <c r="AV29" s="70">
        <f t="shared" si="12"/>
        <v>0</v>
      </c>
      <c r="AW29" s="70">
        <f t="shared" si="13"/>
        <v>0</v>
      </c>
      <c r="AX29" s="70"/>
      <c r="AY29" s="70">
        <v>0</v>
      </c>
      <c r="AZ29" s="70">
        <v>0</v>
      </c>
      <c r="BA29" s="70">
        <v>0</v>
      </c>
      <c r="BB29" s="70">
        <v>0</v>
      </c>
      <c r="BC29" s="70">
        <f t="shared" si="14"/>
        <v>0</v>
      </c>
      <c r="BD29" s="70">
        <f t="shared" si="15"/>
        <v>0</v>
      </c>
      <c r="BE29" s="70"/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f t="shared" si="16"/>
        <v>0</v>
      </c>
      <c r="BM29" s="70">
        <f t="shared" si="17"/>
        <v>0</v>
      </c>
      <c r="BN29" s="70"/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f t="shared" si="18"/>
        <v>0</v>
      </c>
      <c r="BV29" s="70">
        <f t="shared" si="19"/>
        <v>0</v>
      </c>
      <c r="BW29" s="70"/>
      <c r="BX29" s="70">
        <v>220560</v>
      </c>
      <c r="BY29" s="70">
        <v>0</v>
      </c>
      <c r="BZ29" s="70">
        <v>0</v>
      </c>
      <c r="CA29" s="70">
        <v>0</v>
      </c>
      <c r="CB29" s="70">
        <v>11028</v>
      </c>
      <c r="CC29" s="70">
        <v>11028</v>
      </c>
      <c r="CD29" s="70">
        <f t="shared" si="20"/>
        <v>22056</v>
      </c>
      <c r="CE29" s="70">
        <f t="shared" si="21"/>
        <v>198504</v>
      </c>
      <c r="CF29" s="70"/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f t="shared" si="22"/>
        <v>0</v>
      </c>
      <c r="CN29" s="70">
        <f t="shared" si="23"/>
        <v>0</v>
      </c>
      <c r="CO29" s="70"/>
      <c r="CP29" s="32">
        <f t="shared" si="24"/>
        <v>220560</v>
      </c>
      <c r="CQ29" s="32">
        <f t="shared" si="24"/>
        <v>0</v>
      </c>
      <c r="CR29" s="32">
        <f t="shared" si="24"/>
        <v>0</v>
      </c>
      <c r="CS29" s="32">
        <f t="shared" si="24"/>
        <v>0</v>
      </c>
      <c r="CT29" s="32">
        <f t="shared" si="25"/>
        <v>11028</v>
      </c>
      <c r="CU29" s="32">
        <f t="shared" si="25"/>
        <v>11028</v>
      </c>
      <c r="CV29" s="32">
        <f t="shared" si="26"/>
        <v>22056</v>
      </c>
      <c r="CW29" s="32">
        <f t="shared" si="27"/>
        <v>198504</v>
      </c>
      <c r="CX29" s="71"/>
    </row>
    <row r="30" spans="1:102" s="33" customFormat="1" ht="21" x14ac:dyDescent="0.45">
      <c r="A30" s="31" t="s">
        <v>98</v>
      </c>
      <c r="B30" s="70">
        <v>0</v>
      </c>
      <c r="C30" s="70">
        <v>0</v>
      </c>
      <c r="D30" s="70">
        <v>0</v>
      </c>
      <c r="E30" s="70">
        <v>0</v>
      </c>
      <c r="F30" s="70">
        <f t="shared" si="0"/>
        <v>0</v>
      </c>
      <c r="G30" s="70">
        <f t="shared" si="1"/>
        <v>0</v>
      </c>
      <c r="H30" s="70"/>
      <c r="I30" s="70">
        <v>0</v>
      </c>
      <c r="J30" s="70">
        <v>0</v>
      </c>
      <c r="K30" s="70">
        <v>0</v>
      </c>
      <c r="L30" s="70">
        <v>0</v>
      </c>
      <c r="M30" s="70">
        <f t="shared" si="2"/>
        <v>0</v>
      </c>
      <c r="N30" s="70">
        <f t="shared" si="3"/>
        <v>0</v>
      </c>
      <c r="O30" s="70"/>
      <c r="P30" s="70">
        <v>0</v>
      </c>
      <c r="Q30" s="70">
        <v>0</v>
      </c>
      <c r="R30" s="70">
        <v>0</v>
      </c>
      <c r="S30" s="70">
        <v>0</v>
      </c>
      <c r="T30" s="70">
        <f t="shared" si="4"/>
        <v>0</v>
      </c>
      <c r="U30" s="70">
        <f t="shared" si="5"/>
        <v>0</v>
      </c>
      <c r="V30" s="70"/>
      <c r="W30" s="70">
        <v>0</v>
      </c>
      <c r="X30" s="70">
        <v>0</v>
      </c>
      <c r="Y30" s="70">
        <v>0</v>
      </c>
      <c r="Z30" s="70">
        <v>0</v>
      </c>
      <c r="AA30" s="70">
        <f t="shared" si="6"/>
        <v>0</v>
      </c>
      <c r="AB30" s="70">
        <f t="shared" si="7"/>
        <v>0</v>
      </c>
      <c r="AC30" s="70"/>
      <c r="AD30" s="70">
        <v>0</v>
      </c>
      <c r="AE30" s="70">
        <v>0</v>
      </c>
      <c r="AF30" s="70">
        <v>0</v>
      </c>
      <c r="AG30" s="70">
        <v>0</v>
      </c>
      <c r="AH30" s="70">
        <f t="shared" si="8"/>
        <v>0</v>
      </c>
      <c r="AI30" s="70">
        <f t="shared" si="9"/>
        <v>0</v>
      </c>
      <c r="AJ30" s="70"/>
      <c r="AK30" s="70">
        <v>0</v>
      </c>
      <c r="AL30" s="70">
        <v>0</v>
      </c>
      <c r="AM30" s="70">
        <v>0</v>
      </c>
      <c r="AN30" s="70">
        <v>0</v>
      </c>
      <c r="AO30" s="70">
        <f t="shared" si="10"/>
        <v>0</v>
      </c>
      <c r="AP30" s="70">
        <f t="shared" si="11"/>
        <v>0</v>
      </c>
      <c r="AQ30" s="70"/>
      <c r="AR30" s="70">
        <v>0</v>
      </c>
      <c r="AS30" s="70">
        <v>0</v>
      </c>
      <c r="AT30" s="70">
        <v>0</v>
      </c>
      <c r="AU30" s="70">
        <v>0</v>
      </c>
      <c r="AV30" s="70">
        <f t="shared" si="12"/>
        <v>0</v>
      </c>
      <c r="AW30" s="70">
        <f t="shared" si="13"/>
        <v>0</v>
      </c>
      <c r="AX30" s="70"/>
      <c r="AY30" s="70">
        <v>0</v>
      </c>
      <c r="AZ30" s="70">
        <v>0</v>
      </c>
      <c r="BA30" s="70">
        <v>0</v>
      </c>
      <c r="BB30" s="70">
        <v>0</v>
      </c>
      <c r="BC30" s="70">
        <f t="shared" si="14"/>
        <v>0</v>
      </c>
      <c r="BD30" s="70">
        <f t="shared" si="15"/>
        <v>0</v>
      </c>
      <c r="BE30" s="70"/>
      <c r="BF30" s="70">
        <v>0</v>
      </c>
      <c r="BG30" s="70">
        <v>0</v>
      </c>
      <c r="BH30" s="70">
        <v>0</v>
      </c>
      <c r="BI30" s="70">
        <v>0</v>
      </c>
      <c r="BJ30" s="70">
        <v>0</v>
      </c>
      <c r="BK30" s="70">
        <v>0</v>
      </c>
      <c r="BL30" s="70">
        <f t="shared" si="16"/>
        <v>0</v>
      </c>
      <c r="BM30" s="70">
        <f t="shared" si="17"/>
        <v>0</v>
      </c>
      <c r="BN30" s="70"/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70">
        <v>0</v>
      </c>
      <c r="BU30" s="70">
        <f t="shared" si="18"/>
        <v>0</v>
      </c>
      <c r="BV30" s="70">
        <f t="shared" si="19"/>
        <v>0</v>
      </c>
      <c r="BW30" s="70"/>
      <c r="BX30" s="70">
        <v>0</v>
      </c>
      <c r="BY30" s="70">
        <v>0</v>
      </c>
      <c r="BZ30" s="70">
        <v>0</v>
      </c>
      <c r="CA30" s="70">
        <v>0</v>
      </c>
      <c r="CB30" s="70">
        <v>0</v>
      </c>
      <c r="CC30" s="70">
        <v>0</v>
      </c>
      <c r="CD30" s="70">
        <f t="shared" si="20"/>
        <v>0</v>
      </c>
      <c r="CE30" s="70">
        <f t="shared" si="21"/>
        <v>0</v>
      </c>
      <c r="CF30" s="70"/>
      <c r="CG30" s="70">
        <v>0</v>
      </c>
      <c r="CH30" s="70">
        <v>0</v>
      </c>
      <c r="CI30" s="70">
        <v>0</v>
      </c>
      <c r="CJ30" s="70">
        <v>0</v>
      </c>
      <c r="CK30" s="70">
        <v>0</v>
      </c>
      <c r="CL30" s="70">
        <v>0</v>
      </c>
      <c r="CM30" s="70">
        <f t="shared" si="22"/>
        <v>0</v>
      </c>
      <c r="CN30" s="70">
        <f t="shared" si="23"/>
        <v>0</v>
      </c>
      <c r="CO30" s="70"/>
      <c r="CP30" s="32">
        <f t="shared" si="24"/>
        <v>0</v>
      </c>
      <c r="CQ30" s="32">
        <f t="shared" si="24"/>
        <v>0</v>
      </c>
      <c r="CR30" s="32">
        <f t="shared" si="24"/>
        <v>0</v>
      </c>
      <c r="CS30" s="32">
        <f t="shared" si="24"/>
        <v>0</v>
      </c>
      <c r="CT30" s="32">
        <f t="shared" si="25"/>
        <v>0</v>
      </c>
      <c r="CU30" s="32">
        <f t="shared" si="25"/>
        <v>0</v>
      </c>
      <c r="CV30" s="32">
        <f t="shared" si="26"/>
        <v>0</v>
      </c>
      <c r="CW30" s="32">
        <f t="shared" si="27"/>
        <v>0</v>
      </c>
      <c r="CX30" s="71"/>
    </row>
    <row r="31" spans="1:102" s="33" customFormat="1" ht="21" x14ac:dyDescent="0.45">
      <c r="A31" s="72" t="s">
        <v>99</v>
      </c>
      <c r="B31" s="70">
        <v>3000</v>
      </c>
      <c r="C31" s="70">
        <v>75</v>
      </c>
      <c r="D31" s="70">
        <v>60</v>
      </c>
      <c r="E31" s="70">
        <v>45</v>
      </c>
      <c r="F31" s="70">
        <f t="shared" si="0"/>
        <v>180</v>
      </c>
      <c r="G31" s="70">
        <f t="shared" si="1"/>
        <v>2820</v>
      </c>
      <c r="H31" s="70"/>
      <c r="I31" s="70">
        <v>375000</v>
      </c>
      <c r="J31" s="70">
        <v>9375</v>
      </c>
      <c r="K31" s="70">
        <v>7500</v>
      </c>
      <c r="L31" s="70">
        <v>5625</v>
      </c>
      <c r="M31" s="70">
        <f t="shared" si="2"/>
        <v>22500</v>
      </c>
      <c r="N31" s="70">
        <f t="shared" si="3"/>
        <v>352500</v>
      </c>
      <c r="O31" s="70"/>
      <c r="P31" s="70">
        <v>7900</v>
      </c>
      <c r="Q31" s="70">
        <v>197.5</v>
      </c>
      <c r="R31" s="70">
        <v>158</v>
      </c>
      <c r="S31" s="70">
        <v>118.5</v>
      </c>
      <c r="T31" s="70">
        <f t="shared" si="4"/>
        <v>474</v>
      </c>
      <c r="U31" s="70">
        <f t="shared" si="5"/>
        <v>7426</v>
      </c>
      <c r="V31" s="70"/>
      <c r="W31" s="70">
        <v>26000</v>
      </c>
      <c r="X31" s="70">
        <v>650</v>
      </c>
      <c r="Y31" s="70">
        <v>520</v>
      </c>
      <c r="Z31" s="70">
        <v>390</v>
      </c>
      <c r="AA31" s="70">
        <f t="shared" si="6"/>
        <v>1560</v>
      </c>
      <c r="AB31" s="70">
        <f t="shared" si="7"/>
        <v>24440</v>
      </c>
      <c r="AC31" s="70"/>
      <c r="AD31" s="70">
        <v>0</v>
      </c>
      <c r="AE31" s="70">
        <v>0</v>
      </c>
      <c r="AF31" s="70">
        <v>0</v>
      </c>
      <c r="AG31" s="70">
        <v>0</v>
      </c>
      <c r="AH31" s="70">
        <f t="shared" si="8"/>
        <v>0</v>
      </c>
      <c r="AI31" s="70">
        <f t="shared" si="9"/>
        <v>0</v>
      </c>
      <c r="AJ31" s="70"/>
      <c r="AK31" s="70">
        <v>0</v>
      </c>
      <c r="AL31" s="70">
        <v>0</v>
      </c>
      <c r="AM31" s="70">
        <v>0</v>
      </c>
      <c r="AN31" s="70">
        <v>0</v>
      </c>
      <c r="AO31" s="70">
        <f t="shared" si="10"/>
        <v>0</v>
      </c>
      <c r="AP31" s="70">
        <f t="shared" si="11"/>
        <v>0</v>
      </c>
      <c r="AQ31" s="70"/>
      <c r="AR31" s="70">
        <v>0</v>
      </c>
      <c r="AS31" s="70">
        <v>0</v>
      </c>
      <c r="AT31" s="70">
        <v>0</v>
      </c>
      <c r="AU31" s="70">
        <v>0</v>
      </c>
      <c r="AV31" s="70">
        <f t="shared" si="12"/>
        <v>0</v>
      </c>
      <c r="AW31" s="70">
        <f t="shared" si="13"/>
        <v>0</v>
      </c>
      <c r="AX31" s="70"/>
      <c r="AY31" s="70">
        <v>0</v>
      </c>
      <c r="AZ31" s="70">
        <v>0</v>
      </c>
      <c r="BA31" s="70">
        <v>0</v>
      </c>
      <c r="BB31" s="70">
        <v>0</v>
      </c>
      <c r="BC31" s="70">
        <f t="shared" si="14"/>
        <v>0</v>
      </c>
      <c r="BD31" s="70">
        <f t="shared" si="15"/>
        <v>0</v>
      </c>
      <c r="BE31" s="70"/>
      <c r="BF31" s="70">
        <v>0</v>
      </c>
      <c r="BG31" s="70">
        <v>0</v>
      </c>
      <c r="BH31" s="70">
        <v>0</v>
      </c>
      <c r="BI31" s="70">
        <v>0</v>
      </c>
      <c r="BJ31" s="70">
        <v>0</v>
      </c>
      <c r="BK31" s="70">
        <v>0</v>
      </c>
      <c r="BL31" s="70">
        <f t="shared" si="16"/>
        <v>0</v>
      </c>
      <c r="BM31" s="70">
        <f t="shared" si="17"/>
        <v>0</v>
      </c>
      <c r="BN31" s="70"/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0</v>
      </c>
      <c r="BU31" s="70">
        <f t="shared" si="18"/>
        <v>0</v>
      </c>
      <c r="BV31" s="70">
        <f t="shared" si="19"/>
        <v>0</v>
      </c>
      <c r="BW31" s="70"/>
      <c r="BX31" s="70">
        <v>0</v>
      </c>
      <c r="BY31" s="70">
        <v>0</v>
      </c>
      <c r="BZ31" s="70">
        <v>0</v>
      </c>
      <c r="CA31" s="70">
        <v>0</v>
      </c>
      <c r="CB31" s="70">
        <v>0</v>
      </c>
      <c r="CC31" s="70">
        <v>0</v>
      </c>
      <c r="CD31" s="70">
        <f t="shared" si="20"/>
        <v>0</v>
      </c>
      <c r="CE31" s="70">
        <f t="shared" si="21"/>
        <v>0</v>
      </c>
      <c r="CF31" s="70"/>
      <c r="CG31" s="70">
        <v>345500</v>
      </c>
      <c r="CH31" s="70">
        <v>0</v>
      </c>
      <c r="CI31" s="70">
        <v>0</v>
      </c>
      <c r="CJ31" s="70">
        <v>0</v>
      </c>
      <c r="CK31" s="70">
        <v>17275</v>
      </c>
      <c r="CL31" s="70">
        <v>17275</v>
      </c>
      <c r="CM31" s="70">
        <f t="shared" si="22"/>
        <v>34550</v>
      </c>
      <c r="CN31" s="70">
        <f t="shared" si="23"/>
        <v>310950</v>
      </c>
      <c r="CO31" s="70"/>
      <c r="CP31" s="32">
        <f t="shared" si="24"/>
        <v>757400</v>
      </c>
      <c r="CQ31" s="32">
        <f t="shared" si="24"/>
        <v>10297.5</v>
      </c>
      <c r="CR31" s="32">
        <f t="shared" si="24"/>
        <v>8238</v>
      </c>
      <c r="CS31" s="32">
        <f t="shared" si="24"/>
        <v>6178.5</v>
      </c>
      <c r="CT31" s="32">
        <f t="shared" si="25"/>
        <v>17275</v>
      </c>
      <c r="CU31" s="32">
        <f t="shared" si="25"/>
        <v>17275</v>
      </c>
      <c r="CV31" s="32">
        <f t="shared" si="26"/>
        <v>59264</v>
      </c>
      <c r="CW31" s="32">
        <f t="shared" si="27"/>
        <v>698136</v>
      </c>
      <c r="CX31" s="71"/>
    </row>
    <row r="32" spans="1:102" s="33" customFormat="1" ht="21" x14ac:dyDescent="0.4">
      <c r="A32" s="13" t="s">
        <v>100</v>
      </c>
      <c r="B32" s="70">
        <v>0</v>
      </c>
      <c r="C32" s="70">
        <v>0</v>
      </c>
      <c r="D32" s="70">
        <v>0</v>
      </c>
      <c r="E32" s="70">
        <v>0</v>
      </c>
      <c r="F32" s="70">
        <f t="shared" si="0"/>
        <v>0</v>
      </c>
      <c r="G32" s="70">
        <f t="shared" si="1"/>
        <v>0</v>
      </c>
      <c r="H32" s="70"/>
      <c r="I32" s="70">
        <v>0</v>
      </c>
      <c r="J32" s="70">
        <v>0</v>
      </c>
      <c r="K32" s="70">
        <v>0</v>
      </c>
      <c r="L32" s="70">
        <v>0</v>
      </c>
      <c r="M32" s="70">
        <f t="shared" si="2"/>
        <v>0</v>
      </c>
      <c r="N32" s="70">
        <f t="shared" si="3"/>
        <v>0</v>
      </c>
      <c r="O32" s="70"/>
      <c r="P32" s="70">
        <v>0</v>
      </c>
      <c r="Q32" s="70">
        <v>0</v>
      </c>
      <c r="R32" s="70">
        <v>0</v>
      </c>
      <c r="S32" s="70">
        <v>0</v>
      </c>
      <c r="T32" s="70">
        <f t="shared" si="4"/>
        <v>0</v>
      </c>
      <c r="U32" s="70">
        <f t="shared" si="5"/>
        <v>0</v>
      </c>
      <c r="V32" s="70"/>
      <c r="W32" s="70">
        <v>0</v>
      </c>
      <c r="X32" s="70">
        <v>0</v>
      </c>
      <c r="Y32" s="70">
        <v>0</v>
      </c>
      <c r="Z32" s="70">
        <v>0</v>
      </c>
      <c r="AA32" s="70">
        <f t="shared" si="6"/>
        <v>0</v>
      </c>
      <c r="AB32" s="70">
        <f t="shared" si="7"/>
        <v>0</v>
      </c>
      <c r="AC32" s="70"/>
      <c r="AD32" s="70">
        <v>0</v>
      </c>
      <c r="AE32" s="70">
        <v>0</v>
      </c>
      <c r="AF32" s="70">
        <v>0</v>
      </c>
      <c r="AG32" s="70">
        <v>0</v>
      </c>
      <c r="AH32" s="70">
        <f t="shared" si="8"/>
        <v>0</v>
      </c>
      <c r="AI32" s="70">
        <f t="shared" si="9"/>
        <v>0</v>
      </c>
      <c r="AJ32" s="70"/>
      <c r="AK32" s="70">
        <v>0</v>
      </c>
      <c r="AL32" s="70">
        <v>0</v>
      </c>
      <c r="AM32" s="70">
        <v>0</v>
      </c>
      <c r="AN32" s="70">
        <v>0</v>
      </c>
      <c r="AO32" s="70">
        <f t="shared" si="10"/>
        <v>0</v>
      </c>
      <c r="AP32" s="70">
        <f t="shared" si="11"/>
        <v>0</v>
      </c>
      <c r="AQ32" s="70"/>
      <c r="AR32" s="70">
        <v>0</v>
      </c>
      <c r="AS32" s="70">
        <v>0</v>
      </c>
      <c r="AT32" s="70">
        <v>0</v>
      </c>
      <c r="AU32" s="70">
        <v>0</v>
      </c>
      <c r="AV32" s="70">
        <f t="shared" si="12"/>
        <v>0</v>
      </c>
      <c r="AW32" s="70">
        <f t="shared" si="13"/>
        <v>0</v>
      </c>
      <c r="AX32" s="70"/>
      <c r="AY32" s="70">
        <v>0</v>
      </c>
      <c r="AZ32" s="70">
        <v>0</v>
      </c>
      <c r="BA32" s="70">
        <v>0</v>
      </c>
      <c r="BB32" s="70">
        <v>0</v>
      </c>
      <c r="BC32" s="70">
        <f t="shared" si="14"/>
        <v>0</v>
      </c>
      <c r="BD32" s="70">
        <f t="shared" si="15"/>
        <v>0</v>
      </c>
      <c r="BE32" s="70"/>
      <c r="BF32" s="70">
        <v>0</v>
      </c>
      <c r="BG32" s="70">
        <v>0</v>
      </c>
      <c r="BH32" s="70">
        <v>0</v>
      </c>
      <c r="BI32" s="70">
        <v>0</v>
      </c>
      <c r="BJ32" s="70">
        <v>0</v>
      </c>
      <c r="BK32" s="70">
        <v>0</v>
      </c>
      <c r="BL32" s="70">
        <f t="shared" si="16"/>
        <v>0</v>
      </c>
      <c r="BM32" s="70">
        <f t="shared" si="17"/>
        <v>0</v>
      </c>
      <c r="BN32" s="70"/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f t="shared" si="18"/>
        <v>0</v>
      </c>
      <c r="BV32" s="70">
        <f t="shared" si="19"/>
        <v>0</v>
      </c>
      <c r="BW32" s="70"/>
      <c r="BX32" s="70">
        <v>0</v>
      </c>
      <c r="BY32" s="70">
        <v>0</v>
      </c>
      <c r="BZ32" s="70">
        <v>0</v>
      </c>
      <c r="CA32" s="70">
        <v>0</v>
      </c>
      <c r="CB32" s="70">
        <v>0</v>
      </c>
      <c r="CC32" s="70">
        <v>0</v>
      </c>
      <c r="CD32" s="70">
        <f t="shared" si="20"/>
        <v>0</v>
      </c>
      <c r="CE32" s="70">
        <f t="shared" si="21"/>
        <v>0</v>
      </c>
      <c r="CF32" s="70"/>
      <c r="CG32" s="70">
        <v>0</v>
      </c>
      <c r="CH32" s="70">
        <v>0</v>
      </c>
      <c r="CI32" s="70">
        <v>0</v>
      </c>
      <c r="CJ32" s="70">
        <v>0</v>
      </c>
      <c r="CK32" s="70">
        <v>0</v>
      </c>
      <c r="CL32" s="70">
        <v>0</v>
      </c>
      <c r="CM32" s="70">
        <f t="shared" si="22"/>
        <v>0</v>
      </c>
      <c r="CN32" s="70">
        <f t="shared" si="23"/>
        <v>0</v>
      </c>
      <c r="CO32" s="70"/>
      <c r="CP32" s="32">
        <f t="shared" si="24"/>
        <v>0</v>
      </c>
      <c r="CQ32" s="32">
        <f t="shared" si="24"/>
        <v>0</v>
      </c>
      <c r="CR32" s="32">
        <f t="shared" si="24"/>
        <v>0</v>
      </c>
      <c r="CS32" s="32">
        <f t="shared" si="24"/>
        <v>0</v>
      </c>
      <c r="CT32" s="32">
        <f t="shared" si="25"/>
        <v>0</v>
      </c>
      <c r="CU32" s="32">
        <f t="shared" si="25"/>
        <v>0</v>
      </c>
      <c r="CV32" s="32">
        <f t="shared" si="26"/>
        <v>0</v>
      </c>
      <c r="CW32" s="32">
        <f t="shared" si="27"/>
        <v>0</v>
      </c>
      <c r="CX32" s="71"/>
    </row>
    <row r="33" spans="1:102" s="33" customFormat="1" ht="21" x14ac:dyDescent="0.4">
      <c r="A33" s="73" t="s">
        <v>101</v>
      </c>
      <c r="B33" s="70">
        <v>0</v>
      </c>
      <c r="C33" s="70">
        <v>0</v>
      </c>
      <c r="D33" s="70">
        <v>0</v>
      </c>
      <c r="E33" s="70">
        <v>0</v>
      </c>
      <c r="F33" s="70">
        <f>SUM(C33:E33)</f>
        <v>0</v>
      </c>
      <c r="G33" s="70">
        <f>SUM(B33-F33)</f>
        <v>0</v>
      </c>
      <c r="H33" s="70"/>
      <c r="I33" s="70">
        <v>109200</v>
      </c>
      <c r="J33" s="70">
        <v>2730</v>
      </c>
      <c r="K33" s="70">
        <v>2184</v>
      </c>
      <c r="L33" s="70">
        <v>1638</v>
      </c>
      <c r="M33" s="70">
        <f>SUM(J33:L33)</f>
        <v>6552</v>
      </c>
      <c r="N33" s="70">
        <f>SUM(I33-M33)</f>
        <v>102648</v>
      </c>
      <c r="O33" s="70"/>
      <c r="P33" s="70">
        <v>121380</v>
      </c>
      <c r="Q33" s="70">
        <v>9710.4</v>
      </c>
      <c r="R33" s="70">
        <v>6069</v>
      </c>
      <c r="S33" s="70">
        <v>3641.4</v>
      </c>
      <c r="T33" s="70">
        <f>SUM(Q33:S33)</f>
        <v>19420.8</v>
      </c>
      <c r="U33" s="70">
        <f>SUM(P33-T33)</f>
        <v>101959.2</v>
      </c>
      <c r="V33" s="70"/>
      <c r="W33" s="70">
        <v>0</v>
      </c>
      <c r="X33" s="70">
        <v>0</v>
      </c>
      <c r="Y33" s="70">
        <v>0</v>
      </c>
      <c r="Z33" s="70">
        <v>0</v>
      </c>
      <c r="AA33" s="70">
        <f>SUM(X33:Z33)</f>
        <v>0</v>
      </c>
      <c r="AB33" s="70">
        <f>SUM(W33-AA33)</f>
        <v>0</v>
      </c>
      <c r="AC33" s="70"/>
      <c r="AD33" s="70">
        <v>1020960</v>
      </c>
      <c r="AE33" s="70">
        <v>32176.799999999999</v>
      </c>
      <c r="AF33" s="70">
        <v>24048</v>
      </c>
      <c r="AG33" s="70">
        <v>17128.8</v>
      </c>
      <c r="AH33" s="70">
        <f>SUM(AE33:AG33)</f>
        <v>73353.600000000006</v>
      </c>
      <c r="AI33" s="70">
        <f>SUM(AD33-AH33)</f>
        <v>947606.4</v>
      </c>
      <c r="AJ33" s="70"/>
      <c r="AK33" s="70">
        <v>0</v>
      </c>
      <c r="AL33" s="70">
        <v>0</v>
      </c>
      <c r="AM33" s="70">
        <v>0</v>
      </c>
      <c r="AN33" s="70">
        <v>0</v>
      </c>
      <c r="AO33" s="70">
        <f>SUM(AL33:AN33)</f>
        <v>0</v>
      </c>
      <c r="AP33" s="70">
        <f>SUM(AK33-AO33)</f>
        <v>0</v>
      </c>
      <c r="AQ33" s="70"/>
      <c r="AR33" s="70">
        <v>0</v>
      </c>
      <c r="AS33" s="70">
        <v>0</v>
      </c>
      <c r="AT33" s="70">
        <v>0</v>
      </c>
      <c r="AU33" s="70">
        <v>0</v>
      </c>
      <c r="AV33" s="70">
        <f>SUM(AS33:AU33)</f>
        <v>0</v>
      </c>
      <c r="AW33" s="70">
        <f>SUM(AR33-AV33)</f>
        <v>0</v>
      </c>
      <c r="AX33" s="70"/>
      <c r="AY33" s="70">
        <v>0</v>
      </c>
      <c r="AZ33" s="70">
        <v>0</v>
      </c>
      <c r="BA33" s="70">
        <v>0</v>
      </c>
      <c r="BB33" s="70">
        <v>0</v>
      </c>
      <c r="BC33" s="70">
        <f>SUM(AZ33:BB33)</f>
        <v>0</v>
      </c>
      <c r="BD33" s="70">
        <f>SUM(AY33-BC33)</f>
        <v>0</v>
      </c>
      <c r="BE33" s="70"/>
      <c r="BF33" s="70">
        <v>260394</v>
      </c>
      <c r="BG33" s="70">
        <v>0</v>
      </c>
      <c r="BH33" s="70">
        <v>0</v>
      </c>
      <c r="BI33" s="70">
        <v>0</v>
      </c>
      <c r="BJ33" s="70">
        <v>13019.7</v>
      </c>
      <c r="BK33" s="70">
        <v>13019.7</v>
      </c>
      <c r="BL33" s="70">
        <f t="shared" si="16"/>
        <v>26039.4</v>
      </c>
      <c r="BM33" s="70">
        <f>SUM(BF33-BL33)</f>
        <v>234354.6</v>
      </c>
      <c r="BN33" s="70"/>
      <c r="BO33" s="70">
        <v>190246</v>
      </c>
      <c r="BP33" s="70">
        <v>0</v>
      </c>
      <c r="BQ33" s="70">
        <v>0</v>
      </c>
      <c r="BR33" s="70">
        <v>0</v>
      </c>
      <c r="BS33" s="70">
        <v>9512.3000000000011</v>
      </c>
      <c r="BT33" s="70">
        <v>9512.3000000000011</v>
      </c>
      <c r="BU33" s="70">
        <f t="shared" si="18"/>
        <v>19024.600000000002</v>
      </c>
      <c r="BV33" s="70">
        <f>SUM(BO33-BU33)</f>
        <v>171221.4</v>
      </c>
      <c r="BW33" s="70"/>
      <c r="BX33" s="70">
        <v>0</v>
      </c>
      <c r="BY33" s="70">
        <v>0</v>
      </c>
      <c r="BZ33" s="70">
        <v>0</v>
      </c>
      <c r="CA33" s="70">
        <v>0</v>
      </c>
      <c r="CB33" s="70">
        <v>0</v>
      </c>
      <c r="CC33" s="70">
        <v>0</v>
      </c>
      <c r="CD33" s="70">
        <f t="shared" si="20"/>
        <v>0</v>
      </c>
      <c r="CE33" s="70">
        <f>SUM(BX33-CD33)</f>
        <v>0</v>
      </c>
      <c r="CF33" s="70"/>
      <c r="CG33" s="70">
        <v>291372.39</v>
      </c>
      <c r="CH33" s="70">
        <v>7284.3</v>
      </c>
      <c r="CI33" s="70">
        <v>5827.45</v>
      </c>
      <c r="CJ33" s="70">
        <v>4370.59</v>
      </c>
      <c r="CK33" s="70">
        <v>0</v>
      </c>
      <c r="CL33" s="70">
        <v>0</v>
      </c>
      <c r="CM33" s="70">
        <f t="shared" si="22"/>
        <v>17482.34</v>
      </c>
      <c r="CN33" s="70">
        <f>SUM(CG33-CM33)</f>
        <v>273890.05</v>
      </c>
      <c r="CO33" s="70"/>
      <c r="CP33" s="32">
        <f t="shared" si="24"/>
        <v>1993552.3900000001</v>
      </c>
      <c r="CQ33" s="32">
        <f t="shared" si="24"/>
        <v>51901.5</v>
      </c>
      <c r="CR33" s="32">
        <f t="shared" si="24"/>
        <v>38128.449999999997</v>
      </c>
      <c r="CS33" s="32">
        <f t="shared" si="24"/>
        <v>26778.789999999997</v>
      </c>
      <c r="CT33" s="32">
        <f t="shared" si="25"/>
        <v>22532</v>
      </c>
      <c r="CU33" s="32">
        <f t="shared" si="25"/>
        <v>22532</v>
      </c>
      <c r="CV33" s="32">
        <f t="shared" si="26"/>
        <v>161872.74</v>
      </c>
      <c r="CW33" s="32">
        <f>SUM(CP33-CV33)</f>
        <v>1831679.6500000001</v>
      </c>
      <c r="CX33" s="71"/>
    </row>
    <row r="34" spans="1:102" s="33" customFormat="1" ht="21" x14ac:dyDescent="0.4">
      <c r="A34" s="73" t="s">
        <v>154</v>
      </c>
      <c r="B34" s="70">
        <v>112400</v>
      </c>
      <c r="C34" s="70">
        <v>6660</v>
      </c>
      <c r="D34" s="70">
        <v>4348</v>
      </c>
      <c r="E34" s="70">
        <v>2736</v>
      </c>
      <c r="F34" s="70">
        <f>SUM(C34:E34)</f>
        <v>13744</v>
      </c>
      <c r="G34" s="70">
        <f>SUM(B34-F34)</f>
        <v>98656</v>
      </c>
      <c r="H34" s="70"/>
      <c r="I34" s="70">
        <v>58800</v>
      </c>
      <c r="J34" s="70">
        <v>3978</v>
      </c>
      <c r="K34" s="70">
        <v>2544</v>
      </c>
      <c r="L34" s="70">
        <v>1566</v>
      </c>
      <c r="M34" s="70">
        <f>SUM(J34:L34)</f>
        <v>8088</v>
      </c>
      <c r="N34" s="70">
        <f>SUM(I34-M34)</f>
        <v>50712</v>
      </c>
      <c r="O34" s="70"/>
      <c r="P34" s="70">
        <v>45500</v>
      </c>
      <c r="Q34" s="70">
        <v>1137.5</v>
      </c>
      <c r="R34" s="70">
        <v>910</v>
      </c>
      <c r="S34" s="70">
        <v>682.5</v>
      </c>
      <c r="T34" s="70">
        <f>SUM(Q34:S34)</f>
        <v>2730</v>
      </c>
      <c r="U34" s="70">
        <f>SUM(P34-T34)</f>
        <v>42770</v>
      </c>
      <c r="V34" s="70"/>
      <c r="W34" s="70">
        <v>33700</v>
      </c>
      <c r="X34" s="70">
        <v>1172.5</v>
      </c>
      <c r="Y34" s="70">
        <v>854</v>
      </c>
      <c r="Z34" s="70">
        <v>595.5</v>
      </c>
      <c r="AA34" s="70">
        <f>SUM(X34:Z34)</f>
        <v>2622</v>
      </c>
      <c r="AB34" s="70">
        <f>SUM(W34-AA34)</f>
        <v>31078</v>
      </c>
      <c r="AC34" s="70"/>
      <c r="AD34" s="70">
        <v>8000</v>
      </c>
      <c r="AE34" s="70">
        <v>200</v>
      </c>
      <c r="AF34" s="70">
        <v>160</v>
      </c>
      <c r="AG34" s="70">
        <v>120</v>
      </c>
      <c r="AH34" s="70">
        <f>SUM(AE34:AG34)</f>
        <v>480</v>
      </c>
      <c r="AI34" s="70">
        <f>SUM(AD34-AH34)</f>
        <v>7520</v>
      </c>
      <c r="AJ34" s="70"/>
      <c r="AK34" s="70">
        <v>38400</v>
      </c>
      <c r="AL34" s="70">
        <v>2280</v>
      </c>
      <c r="AM34" s="70">
        <v>1488</v>
      </c>
      <c r="AN34" s="70">
        <v>936</v>
      </c>
      <c r="AO34" s="70">
        <f>SUM(AL34:AN34)</f>
        <v>4704</v>
      </c>
      <c r="AP34" s="70">
        <f>SUM(AK34-AO34)</f>
        <v>33696</v>
      </c>
      <c r="AQ34" s="70"/>
      <c r="AR34" s="70">
        <v>16700</v>
      </c>
      <c r="AS34" s="70">
        <v>450.5</v>
      </c>
      <c r="AT34" s="70">
        <v>352</v>
      </c>
      <c r="AU34" s="70">
        <v>259.5</v>
      </c>
      <c r="AV34" s="70">
        <f>SUM(AS34:AU34)</f>
        <v>1062</v>
      </c>
      <c r="AW34" s="70">
        <f>SUM(AR34-AV34)</f>
        <v>15638</v>
      </c>
      <c r="AX34" s="70"/>
      <c r="AY34" s="70">
        <v>40400</v>
      </c>
      <c r="AZ34" s="70">
        <v>3232</v>
      </c>
      <c r="BA34" s="70">
        <v>2020</v>
      </c>
      <c r="BB34" s="70">
        <v>1212</v>
      </c>
      <c r="BC34" s="70">
        <f>SUM(AZ34:BB34)</f>
        <v>6464</v>
      </c>
      <c r="BD34" s="70">
        <f>SUM(AY34-BC34)</f>
        <v>33936</v>
      </c>
      <c r="BE34" s="70"/>
      <c r="BF34" s="70">
        <v>22500</v>
      </c>
      <c r="BG34" s="70">
        <v>562.5</v>
      </c>
      <c r="BH34" s="70">
        <v>450</v>
      </c>
      <c r="BI34" s="70">
        <v>337.5</v>
      </c>
      <c r="BJ34" s="70">
        <v>0</v>
      </c>
      <c r="BK34" s="70">
        <v>0</v>
      </c>
      <c r="BL34" s="70">
        <f t="shared" si="16"/>
        <v>1350</v>
      </c>
      <c r="BM34" s="70">
        <f>SUM(BF34-BL34)</f>
        <v>21150</v>
      </c>
      <c r="BN34" s="70"/>
      <c r="BO34" s="70">
        <v>0</v>
      </c>
      <c r="BP34" s="70">
        <v>0</v>
      </c>
      <c r="BQ34" s="70">
        <v>0</v>
      </c>
      <c r="BR34" s="70">
        <v>0</v>
      </c>
      <c r="BS34" s="70">
        <v>0</v>
      </c>
      <c r="BT34" s="70">
        <v>0</v>
      </c>
      <c r="BU34" s="70">
        <f t="shared" si="18"/>
        <v>0</v>
      </c>
      <c r="BV34" s="70">
        <f>SUM(BO34-BU34)</f>
        <v>0</v>
      </c>
      <c r="BW34" s="70"/>
      <c r="BX34" s="70">
        <v>45600</v>
      </c>
      <c r="BY34" s="70">
        <v>300</v>
      </c>
      <c r="BZ34" s="70">
        <v>240</v>
      </c>
      <c r="CA34" s="70">
        <v>180</v>
      </c>
      <c r="CB34" s="70">
        <v>1680</v>
      </c>
      <c r="CC34" s="70">
        <v>1680</v>
      </c>
      <c r="CD34" s="70">
        <f t="shared" si="20"/>
        <v>4080</v>
      </c>
      <c r="CE34" s="70">
        <f>SUM(BX34-CD34)</f>
        <v>41520</v>
      </c>
      <c r="CF34" s="70"/>
      <c r="CG34" s="70">
        <v>95000</v>
      </c>
      <c r="CH34" s="70">
        <v>7600</v>
      </c>
      <c r="CI34" s="70">
        <v>4750</v>
      </c>
      <c r="CJ34" s="70">
        <v>2850</v>
      </c>
      <c r="CK34" s="70">
        <v>0</v>
      </c>
      <c r="CL34" s="70">
        <v>0</v>
      </c>
      <c r="CM34" s="70">
        <f t="shared" si="22"/>
        <v>15200</v>
      </c>
      <c r="CN34" s="70">
        <f>SUM(CG34-CM34)</f>
        <v>79800</v>
      </c>
      <c r="CO34" s="70"/>
      <c r="CP34" s="32">
        <f t="shared" si="24"/>
        <v>517000</v>
      </c>
      <c r="CQ34" s="32">
        <f t="shared" si="24"/>
        <v>27573</v>
      </c>
      <c r="CR34" s="32">
        <f t="shared" si="24"/>
        <v>18116</v>
      </c>
      <c r="CS34" s="32">
        <f t="shared" si="24"/>
        <v>11475</v>
      </c>
      <c r="CT34" s="32">
        <f t="shared" si="25"/>
        <v>1680</v>
      </c>
      <c r="CU34" s="32">
        <f t="shared" si="25"/>
        <v>1680</v>
      </c>
      <c r="CV34" s="32">
        <f t="shared" si="26"/>
        <v>60524</v>
      </c>
      <c r="CW34" s="32">
        <f>SUM(CP34-CV34)</f>
        <v>456476</v>
      </c>
      <c r="CX34" s="71"/>
    </row>
    <row r="35" spans="1:102" s="33" customFormat="1" ht="21" x14ac:dyDescent="0.4">
      <c r="A35" s="13" t="s">
        <v>107</v>
      </c>
      <c r="B35" s="70">
        <v>113100</v>
      </c>
      <c r="C35" s="70">
        <v>0</v>
      </c>
      <c r="D35" s="70">
        <v>0</v>
      </c>
      <c r="E35" s="70">
        <v>0</v>
      </c>
      <c r="F35" s="70">
        <f>SUM(C35:E35)</f>
        <v>0</v>
      </c>
      <c r="G35" s="70">
        <f>SUM(B35-F35)</f>
        <v>113100</v>
      </c>
      <c r="H35" s="70"/>
      <c r="I35" s="70">
        <v>3311400</v>
      </c>
      <c r="J35" s="70">
        <v>0</v>
      </c>
      <c r="K35" s="70">
        <v>0</v>
      </c>
      <c r="L35" s="70">
        <v>0</v>
      </c>
      <c r="M35" s="70">
        <f>SUM(J35:L35)</f>
        <v>0</v>
      </c>
      <c r="N35" s="70">
        <f>SUM(I35-M35)</f>
        <v>3311400</v>
      </c>
      <c r="O35" s="70"/>
      <c r="P35" s="70">
        <v>3868500</v>
      </c>
      <c r="Q35" s="70">
        <v>0</v>
      </c>
      <c r="R35" s="70">
        <v>0</v>
      </c>
      <c r="S35" s="70">
        <v>0</v>
      </c>
      <c r="T35" s="70">
        <f>SUM(Q35:S35)</f>
        <v>0</v>
      </c>
      <c r="U35" s="70">
        <f>SUM(P35-T35)</f>
        <v>3868500</v>
      </c>
      <c r="V35" s="70"/>
      <c r="W35" s="70">
        <v>3340600</v>
      </c>
      <c r="X35" s="70">
        <v>0</v>
      </c>
      <c r="Y35" s="70">
        <v>0</v>
      </c>
      <c r="Z35" s="70">
        <v>0</v>
      </c>
      <c r="AA35" s="70">
        <f>SUM(X35:Z35)</f>
        <v>0</v>
      </c>
      <c r="AB35" s="70">
        <f>SUM(W35-AA35)</f>
        <v>3340600</v>
      </c>
      <c r="AC35" s="70"/>
      <c r="AD35" s="70">
        <v>2529000</v>
      </c>
      <c r="AE35" s="70">
        <v>0</v>
      </c>
      <c r="AF35" s="70">
        <v>0</v>
      </c>
      <c r="AG35" s="70">
        <v>0</v>
      </c>
      <c r="AH35" s="70">
        <f>SUM(AE35:AG35)</f>
        <v>0</v>
      </c>
      <c r="AI35" s="70">
        <f>SUM(AD35-AH35)</f>
        <v>2529000</v>
      </c>
      <c r="AJ35" s="70"/>
      <c r="AK35" s="70">
        <v>4464500</v>
      </c>
      <c r="AL35" s="70">
        <v>0</v>
      </c>
      <c r="AM35" s="70">
        <v>0</v>
      </c>
      <c r="AN35" s="70">
        <v>0</v>
      </c>
      <c r="AO35" s="70">
        <f>SUM(AL35:AN35)</f>
        <v>0</v>
      </c>
      <c r="AP35" s="70">
        <f>SUM(AK35-AO35)</f>
        <v>4464500</v>
      </c>
      <c r="AQ35" s="70"/>
      <c r="AR35" s="70">
        <v>1819500</v>
      </c>
      <c r="AS35" s="70">
        <v>0</v>
      </c>
      <c r="AT35" s="70">
        <v>0</v>
      </c>
      <c r="AU35" s="70">
        <v>0</v>
      </c>
      <c r="AV35" s="70">
        <f>SUM(AS35:AU35)</f>
        <v>0</v>
      </c>
      <c r="AW35" s="70">
        <f>SUM(AR35-AV35)</f>
        <v>1819500</v>
      </c>
      <c r="AX35" s="70"/>
      <c r="AY35" s="70">
        <v>4860700</v>
      </c>
      <c r="AZ35" s="70">
        <v>0</v>
      </c>
      <c r="BA35" s="70">
        <v>0</v>
      </c>
      <c r="BB35" s="70">
        <v>0</v>
      </c>
      <c r="BC35" s="70">
        <f>SUM(AZ35:BB35)</f>
        <v>0</v>
      </c>
      <c r="BD35" s="70">
        <f>SUM(AY35-BC35)</f>
        <v>4860700</v>
      </c>
      <c r="BE35" s="70"/>
      <c r="BF35" s="70">
        <v>1504300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f t="shared" si="16"/>
        <v>0</v>
      </c>
      <c r="BM35" s="70">
        <f>SUM(BF35-BL35)</f>
        <v>1504300</v>
      </c>
      <c r="BN35" s="70"/>
      <c r="BO35" s="70">
        <v>1940000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f t="shared" si="18"/>
        <v>0</v>
      </c>
      <c r="BV35" s="70">
        <f>SUM(BO35-BU35)</f>
        <v>1940000</v>
      </c>
      <c r="BW35" s="70"/>
      <c r="BX35" s="70">
        <v>4877900</v>
      </c>
      <c r="BY35" s="70">
        <v>0</v>
      </c>
      <c r="BZ35" s="70">
        <v>0</v>
      </c>
      <c r="CA35" s="70">
        <v>0</v>
      </c>
      <c r="CB35" s="70">
        <v>0</v>
      </c>
      <c r="CC35" s="70">
        <v>0</v>
      </c>
      <c r="CD35" s="70">
        <f t="shared" si="20"/>
        <v>0</v>
      </c>
      <c r="CE35" s="70">
        <f>SUM(BX35-CD35)</f>
        <v>4877900</v>
      </c>
      <c r="CF35" s="70"/>
      <c r="CG35" s="70">
        <v>3607800</v>
      </c>
      <c r="CH35" s="70">
        <v>0</v>
      </c>
      <c r="CI35" s="70">
        <v>0</v>
      </c>
      <c r="CJ35" s="70">
        <v>0</v>
      </c>
      <c r="CK35" s="70">
        <v>0</v>
      </c>
      <c r="CL35" s="70">
        <v>0</v>
      </c>
      <c r="CM35" s="70">
        <f t="shared" si="22"/>
        <v>0</v>
      </c>
      <c r="CN35" s="70">
        <f>SUM(CG35-CM35)</f>
        <v>3607800</v>
      </c>
      <c r="CO35" s="70"/>
      <c r="CP35" s="32">
        <f t="shared" si="24"/>
        <v>36237300</v>
      </c>
      <c r="CQ35" s="32">
        <f t="shared" si="24"/>
        <v>0</v>
      </c>
      <c r="CR35" s="32">
        <f t="shared" si="24"/>
        <v>0</v>
      </c>
      <c r="CS35" s="32">
        <f t="shared" si="24"/>
        <v>0</v>
      </c>
      <c r="CT35" s="32">
        <f t="shared" si="25"/>
        <v>0</v>
      </c>
      <c r="CU35" s="32">
        <f t="shared" si="25"/>
        <v>0</v>
      </c>
      <c r="CV35" s="32">
        <f t="shared" si="26"/>
        <v>0</v>
      </c>
      <c r="CW35" s="32">
        <f>SUM(CP35-CV35)</f>
        <v>36237300</v>
      </c>
      <c r="CX35" s="71"/>
    </row>
    <row r="36" spans="1:102" s="33" customFormat="1" ht="21" x14ac:dyDescent="0.4">
      <c r="A36" s="13" t="s">
        <v>110</v>
      </c>
      <c r="B36" s="70">
        <v>0</v>
      </c>
      <c r="C36" s="70">
        <v>0</v>
      </c>
      <c r="D36" s="70">
        <v>0</v>
      </c>
      <c r="E36" s="70">
        <v>0</v>
      </c>
      <c r="F36" s="70">
        <f>SUM(C36:E36)</f>
        <v>0</v>
      </c>
      <c r="G36" s="70">
        <f>SUM(B36-F36)</f>
        <v>0</v>
      </c>
      <c r="H36" s="70"/>
      <c r="I36" s="70">
        <v>0</v>
      </c>
      <c r="J36" s="70">
        <v>0</v>
      </c>
      <c r="K36" s="70">
        <v>0</v>
      </c>
      <c r="L36" s="70">
        <v>0</v>
      </c>
      <c r="M36" s="70">
        <f>SUM(J36:L36)</f>
        <v>0</v>
      </c>
      <c r="N36" s="70">
        <f>SUM(I36-M36)</f>
        <v>0</v>
      </c>
      <c r="O36" s="70"/>
      <c r="P36" s="70">
        <v>0</v>
      </c>
      <c r="Q36" s="70">
        <v>0</v>
      </c>
      <c r="R36" s="70">
        <v>0</v>
      </c>
      <c r="S36" s="70">
        <v>0</v>
      </c>
      <c r="T36" s="70">
        <f>SUM(Q36:S36)</f>
        <v>0</v>
      </c>
      <c r="U36" s="70">
        <f>SUM(P36-T36)</f>
        <v>0</v>
      </c>
      <c r="V36" s="70"/>
      <c r="W36" s="70">
        <v>0</v>
      </c>
      <c r="X36" s="70">
        <v>0</v>
      </c>
      <c r="Y36" s="70">
        <v>0</v>
      </c>
      <c r="Z36" s="70">
        <v>0</v>
      </c>
      <c r="AA36" s="70">
        <f>SUM(X36:Z36)</f>
        <v>0</v>
      </c>
      <c r="AB36" s="70">
        <f>SUM(W36-AA36)</f>
        <v>0</v>
      </c>
      <c r="AC36" s="70"/>
      <c r="AD36" s="70">
        <v>0</v>
      </c>
      <c r="AE36" s="70">
        <v>0</v>
      </c>
      <c r="AF36" s="70">
        <v>0</v>
      </c>
      <c r="AG36" s="70">
        <v>0</v>
      </c>
      <c r="AH36" s="70">
        <f>SUM(AE36:AG36)</f>
        <v>0</v>
      </c>
      <c r="AI36" s="70">
        <f>SUM(AD36-AH36)</f>
        <v>0</v>
      </c>
      <c r="AJ36" s="70"/>
      <c r="AK36" s="70">
        <v>0</v>
      </c>
      <c r="AL36" s="70">
        <v>0</v>
      </c>
      <c r="AM36" s="70">
        <v>0</v>
      </c>
      <c r="AN36" s="70">
        <v>0</v>
      </c>
      <c r="AO36" s="70">
        <f>SUM(AL36:AN36)</f>
        <v>0</v>
      </c>
      <c r="AP36" s="70">
        <f>SUM(AK36-AO36)</f>
        <v>0</v>
      </c>
      <c r="AQ36" s="70"/>
      <c r="AR36" s="70">
        <v>0</v>
      </c>
      <c r="AS36" s="70">
        <v>0</v>
      </c>
      <c r="AT36" s="70">
        <v>0</v>
      </c>
      <c r="AU36" s="70">
        <v>0</v>
      </c>
      <c r="AV36" s="70">
        <f>SUM(AS36:AU36)</f>
        <v>0</v>
      </c>
      <c r="AW36" s="70">
        <f>SUM(AR36-AV36)</f>
        <v>0</v>
      </c>
      <c r="AX36" s="70"/>
      <c r="AY36" s="70">
        <v>0</v>
      </c>
      <c r="AZ36" s="70">
        <v>0</v>
      </c>
      <c r="BA36" s="70">
        <v>0</v>
      </c>
      <c r="BB36" s="70">
        <v>0</v>
      </c>
      <c r="BC36" s="70">
        <f>SUM(AZ36:BB36)</f>
        <v>0</v>
      </c>
      <c r="BD36" s="70">
        <f>SUM(AY36-BC36)</f>
        <v>0</v>
      </c>
      <c r="BE36" s="70"/>
      <c r="BF36" s="70">
        <v>0</v>
      </c>
      <c r="BG36" s="70">
        <v>0</v>
      </c>
      <c r="BH36" s="70">
        <v>0</v>
      </c>
      <c r="BI36" s="70">
        <v>0</v>
      </c>
      <c r="BJ36" s="70">
        <v>0</v>
      </c>
      <c r="BK36" s="70">
        <v>0</v>
      </c>
      <c r="BL36" s="70">
        <f t="shared" si="16"/>
        <v>0</v>
      </c>
      <c r="BM36" s="70">
        <f>SUM(BF36-BL36)</f>
        <v>0</v>
      </c>
      <c r="BN36" s="70"/>
      <c r="BO36" s="70">
        <v>0</v>
      </c>
      <c r="BP36" s="70">
        <v>0</v>
      </c>
      <c r="BQ36" s="70">
        <v>0</v>
      </c>
      <c r="BR36" s="70">
        <v>0</v>
      </c>
      <c r="BS36" s="70">
        <v>0</v>
      </c>
      <c r="BT36" s="70">
        <v>0</v>
      </c>
      <c r="BU36" s="70">
        <f t="shared" si="18"/>
        <v>0</v>
      </c>
      <c r="BV36" s="70">
        <f>SUM(BO36-BU36)</f>
        <v>0</v>
      </c>
      <c r="BW36" s="70"/>
      <c r="BX36" s="70">
        <v>0</v>
      </c>
      <c r="BY36" s="70">
        <v>0</v>
      </c>
      <c r="BZ36" s="70">
        <v>0</v>
      </c>
      <c r="CA36" s="70">
        <v>0</v>
      </c>
      <c r="CB36" s="70">
        <v>0</v>
      </c>
      <c r="CC36" s="70">
        <v>0</v>
      </c>
      <c r="CD36" s="70">
        <f t="shared" si="20"/>
        <v>0</v>
      </c>
      <c r="CE36" s="70">
        <f>SUM(BX36-CD36)</f>
        <v>0</v>
      </c>
      <c r="CF36" s="70"/>
      <c r="CG36" s="70">
        <v>0</v>
      </c>
      <c r="CH36" s="70">
        <v>0</v>
      </c>
      <c r="CI36" s="70">
        <v>0</v>
      </c>
      <c r="CJ36" s="70">
        <v>0</v>
      </c>
      <c r="CK36" s="70">
        <v>0</v>
      </c>
      <c r="CL36" s="70">
        <v>0</v>
      </c>
      <c r="CM36" s="70">
        <f t="shared" si="22"/>
        <v>0</v>
      </c>
      <c r="CN36" s="70">
        <f>SUM(CG36-CM36)</f>
        <v>0</v>
      </c>
      <c r="CO36" s="70"/>
      <c r="CP36" s="32">
        <f t="shared" si="24"/>
        <v>0</v>
      </c>
      <c r="CQ36" s="32">
        <f t="shared" si="24"/>
        <v>0</v>
      </c>
      <c r="CR36" s="32">
        <f t="shared" si="24"/>
        <v>0</v>
      </c>
      <c r="CS36" s="32">
        <f t="shared" si="24"/>
        <v>0</v>
      </c>
      <c r="CT36" s="32">
        <f t="shared" si="25"/>
        <v>0</v>
      </c>
      <c r="CU36" s="32">
        <f t="shared" si="25"/>
        <v>0</v>
      </c>
      <c r="CV36" s="32">
        <f t="shared" si="26"/>
        <v>0</v>
      </c>
      <c r="CW36" s="32">
        <f>SUM(CP36-CV36)</f>
        <v>0</v>
      </c>
      <c r="CX36" s="71"/>
    </row>
    <row r="37" spans="1:102" s="76" customFormat="1" ht="18.75" thickBot="1" x14ac:dyDescent="0.45">
      <c r="A37" s="74" t="s">
        <v>9</v>
      </c>
      <c r="B37" s="75">
        <f t="shared" ref="B37:BM37" si="28">SUM(B8:B36)</f>
        <v>767500</v>
      </c>
      <c r="C37" s="75">
        <f t="shared" si="28"/>
        <v>35335</v>
      </c>
      <c r="D37" s="75">
        <f t="shared" si="28"/>
        <v>23438</v>
      </c>
      <c r="E37" s="75">
        <f t="shared" si="28"/>
        <v>14991</v>
      </c>
      <c r="F37" s="75">
        <f t="shared" si="28"/>
        <v>73764</v>
      </c>
      <c r="G37" s="75">
        <f t="shared" si="28"/>
        <v>693736</v>
      </c>
      <c r="H37" s="75"/>
      <c r="I37" s="75">
        <f t="shared" si="28"/>
        <v>5076102</v>
      </c>
      <c r="J37" s="75">
        <f t="shared" si="28"/>
        <v>65869.239999999991</v>
      </c>
      <c r="K37" s="75">
        <f t="shared" si="28"/>
        <v>48414.78</v>
      </c>
      <c r="L37" s="75">
        <f t="shared" si="28"/>
        <v>34017.899999999994</v>
      </c>
      <c r="M37" s="75">
        <f t="shared" si="28"/>
        <v>148301.91999999998</v>
      </c>
      <c r="N37" s="75">
        <f t="shared" si="28"/>
        <v>4927800.08</v>
      </c>
      <c r="O37" s="75"/>
      <c r="P37" s="75">
        <f t="shared" si="28"/>
        <v>4408302</v>
      </c>
      <c r="Q37" s="75">
        <f t="shared" si="28"/>
        <v>37497.159999999996</v>
      </c>
      <c r="R37" s="75">
        <f t="shared" si="28"/>
        <v>23888.1</v>
      </c>
      <c r="S37" s="75">
        <f t="shared" si="28"/>
        <v>14643.06</v>
      </c>
      <c r="T37" s="75">
        <f t="shared" si="28"/>
        <v>76028.320000000007</v>
      </c>
      <c r="U37" s="75">
        <f t="shared" si="28"/>
        <v>4332273.68</v>
      </c>
      <c r="V37" s="75"/>
      <c r="W37" s="75">
        <f t="shared" si="28"/>
        <v>4842545</v>
      </c>
      <c r="X37" s="75">
        <f t="shared" si="28"/>
        <v>52628.62</v>
      </c>
      <c r="Y37" s="75">
        <f t="shared" si="28"/>
        <v>37468.9</v>
      </c>
      <c r="Z37" s="75">
        <f t="shared" si="28"/>
        <v>25619.18</v>
      </c>
      <c r="AA37" s="75">
        <f t="shared" si="28"/>
        <v>115716.7</v>
      </c>
      <c r="AB37" s="75">
        <f t="shared" si="28"/>
        <v>4726828.3</v>
      </c>
      <c r="AC37" s="75"/>
      <c r="AD37" s="75">
        <f t="shared" si="28"/>
        <v>5667060</v>
      </c>
      <c r="AE37" s="75">
        <f t="shared" si="28"/>
        <v>188399.8</v>
      </c>
      <c r="AF37" s="75">
        <f t="shared" si="28"/>
        <v>122733</v>
      </c>
      <c r="AG37" s="75">
        <f t="shared" si="28"/>
        <v>77056.800000000003</v>
      </c>
      <c r="AH37" s="75">
        <f t="shared" si="28"/>
        <v>388189.6</v>
      </c>
      <c r="AI37" s="75">
        <f t="shared" si="28"/>
        <v>5278870.4000000004</v>
      </c>
      <c r="AJ37" s="75"/>
      <c r="AK37" s="75">
        <f t="shared" si="28"/>
        <v>5999745</v>
      </c>
      <c r="AL37" s="75">
        <f t="shared" si="28"/>
        <v>44673.120000000003</v>
      </c>
      <c r="AM37" s="75">
        <f t="shared" si="28"/>
        <v>34136.9</v>
      </c>
      <c r="AN37" s="75">
        <f t="shared" si="28"/>
        <v>24744.68</v>
      </c>
      <c r="AO37" s="75">
        <f t="shared" si="28"/>
        <v>103554.7</v>
      </c>
      <c r="AP37" s="75">
        <f t="shared" si="28"/>
        <v>5896190.2999999998</v>
      </c>
      <c r="AQ37" s="75"/>
      <c r="AR37" s="75">
        <f t="shared" si="28"/>
        <v>2277660</v>
      </c>
      <c r="AS37" s="75">
        <f t="shared" si="28"/>
        <v>14400.9</v>
      </c>
      <c r="AT37" s="75">
        <f t="shared" si="28"/>
        <v>10770.6</v>
      </c>
      <c r="AU37" s="75">
        <f t="shared" si="28"/>
        <v>7676.0999999999995</v>
      </c>
      <c r="AV37" s="75">
        <f t="shared" si="28"/>
        <v>32847.599999999999</v>
      </c>
      <c r="AW37" s="75">
        <f t="shared" si="28"/>
        <v>2244812.4</v>
      </c>
      <c r="AX37" s="75"/>
      <c r="AY37" s="75">
        <f t="shared" si="28"/>
        <v>6256832.9699999997</v>
      </c>
      <c r="AZ37" s="75">
        <f t="shared" si="28"/>
        <v>87301.76999999999</v>
      </c>
      <c r="BA37" s="75">
        <f t="shared" si="28"/>
        <v>56503.630000000005</v>
      </c>
      <c r="BB37" s="75">
        <f t="shared" si="28"/>
        <v>35232.480000000003</v>
      </c>
      <c r="BC37" s="75">
        <f t="shared" si="28"/>
        <v>179037.88</v>
      </c>
      <c r="BD37" s="75">
        <f t="shared" si="28"/>
        <v>6077795.0899999999</v>
      </c>
      <c r="BE37" s="75"/>
      <c r="BF37" s="75">
        <f t="shared" si="28"/>
        <v>2846824</v>
      </c>
      <c r="BG37" s="75">
        <f t="shared" si="28"/>
        <v>57384.9</v>
      </c>
      <c r="BH37" s="75">
        <f t="shared" si="28"/>
        <v>35964</v>
      </c>
      <c r="BI37" s="75">
        <f t="shared" si="28"/>
        <v>21645.9</v>
      </c>
      <c r="BJ37" s="75">
        <f t="shared" si="28"/>
        <v>24237.200000000001</v>
      </c>
      <c r="BK37" s="75">
        <f t="shared" si="28"/>
        <v>24237.200000000001</v>
      </c>
      <c r="BL37" s="75">
        <f t="shared" si="28"/>
        <v>163469.19999999998</v>
      </c>
      <c r="BM37" s="75">
        <f t="shared" si="28"/>
        <v>2683354.7999999998</v>
      </c>
      <c r="BN37" s="75"/>
      <c r="BO37" s="75">
        <f t="shared" ref="BO37:CW37" si="29">SUM(BO8:BO36)</f>
        <v>4525466.4000000004</v>
      </c>
      <c r="BP37" s="75">
        <f t="shared" si="29"/>
        <v>157970.16</v>
      </c>
      <c r="BQ37" s="75">
        <f t="shared" si="29"/>
        <v>103142.40000000001</v>
      </c>
      <c r="BR37" s="75">
        <f t="shared" si="29"/>
        <v>64910.159999999996</v>
      </c>
      <c r="BS37" s="75">
        <f t="shared" si="29"/>
        <v>33448</v>
      </c>
      <c r="BT37" s="75">
        <f t="shared" si="29"/>
        <v>33448</v>
      </c>
      <c r="BU37" s="75">
        <f t="shared" si="29"/>
        <v>392918.72</v>
      </c>
      <c r="BV37" s="75">
        <f t="shared" si="29"/>
        <v>4132547.68</v>
      </c>
      <c r="BW37" s="75"/>
      <c r="BX37" s="75">
        <f t="shared" si="29"/>
        <v>5610881</v>
      </c>
      <c r="BY37" s="75">
        <f t="shared" si="29"/>
        <v>300</v>
      </c>
      <c r="BZ37" s="75">
        <f t="shared" si="29"/>
        <v>240</v>
      </c>
      <c r="CA37" s="75">
        <f t="shared" si="29"/>
        <v>180</v>
      </c>
      <c r="CB37" s="75">
        <f t="shared" si="29"/>
        <v>36049.050000000003</v>
      </c>
      <c r="CC37" s="75">
        <f t="shared" si="29"/>
        <v>36049.050000000003</v>
      </c>
      <c r="CD37" s="75">
        <f t="shared" si="29"/>
        <v>72818.100000000006</v>
      </c>
      <c r="CE37" s="75">
        <f t="shared" si="29"/>
        <v>5538062.9000000004</v>
      </c>
      <c r="CF37" s="75"/>
      <c r="CG37" s="75">
        <f t="shared" si="29"/>
        <v>4894234.3900000006</v>
      </c>
      <c r="CH37" s="75">
        <f t="shared" si="29"/>
        <v>16190.55</v>
      </c>
      <c r="CI37" s="75">
        <f t="shared" si="29"/>
        <v>11622.45</v>
      </c>
      <c r="CJ37" s="75">
        <f t="shared" si="29"/>
        <v>8004.34</v>
      </c>
      <c r="CK37" s="75">
        <f t="shared" si="29"/>
        <v>42000.6</v>
      </c>
      <c r="CL37" s="75">
        <f t="shared" si="29"/>
        <v>42000.6</v>
      </c>
      <c r="CM37" s="75">
        <f t="shared" si="29"/>
        <v>119818.54</v>
      </c>
      <c r="CN37" s="75">
        <f t="shared" si="29"/>
        <v>4774415.8499999996</v>
      </c>
      <c r="CO37" s="75"/>
      <c r="CP37" s="135">
        <f t="shared" si="29"/>
        <v>53173152.760000005</v>
      </c>
      <c r="CQ37" s="136">
        <f t="shared" si="29"/>
        <v>757951.22</v>
      </c>
      <c r="CR37" s="136">
        <f t="shared" si="29"/>
        <v>508322.76</v>
      </c>
      <c r="CS37" s="136">
        <f t="shared" si="29"/>
        <v>328721.60000000003</v>
      </c>
      <c r="CT37" s="136">
        <f t="shared" si="29"/>
        <v>135734.85</v>
      </c>
      <c r="CU37" s="136">
        <f t="shared" si="29"/>
        <v>135734.85</v>
      </c>
      <c r="CV37" s="137">
        <f t="shared" si="29"/>
        <v>1866465.2799999998</v>
      </c>
      <c r="CW37" s="138">
        <f t="shared" si="29"/>
        <v>51306687.479999997</v>
      </c>
      <c r="CX37" s="71"/>
    </row>
    <row r="38" spans="1:102" ht="27" thickTop="1" x14ac:dyDescent="0.55000000000000004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P38" s="79"/>
      <c r="CQ38" s="79"/>
      <c r="CR38" s="79"/>
      <c r="CS38" s="79"/>
      <c r="CT38" s="79"/>
      <c r="CU38" s="79"/>
      <c r="CV38" s="79"/>
      <c r="CW38" s="79"/>
    </row>
    <row r="39" spans="1:102" s="33" customFormat="1" ht="19.5" customHeight="1" x14ac:dyDescent="0.4">
      <c r="A39" s="82" t="s">
        <v>92</v>
      </c>
      <c r="B39" s="82"/>
      <c r="C39" s="82"/>
      <c r="D39" s="6"/>
      <c r="E39" s="152"/>
      <c r="F39" s="152"/>
      <c r="G39" s="152"/>
      <c r="H39" s="83"/>
      <c r="I39" s="152"/>
      <c r="J39" s="152"/>
      <c r="K39" s="84"/>
      <c r="L39" s="152"/>
      <c r="M39" s="84"/>
      <c r="N39" s="152"/>
      <c r="O39" s="152"/>
      <c r="P39" s="152"/>
      <c r="Q39" s="84"/>
      <c r="R39" s="152"/>
      <c r="S39" s="84"/>
      <c r="T39" s="152"/>
      <c r="U39" s="84"/>
      <c r="V39" s="152"/>
      <c r="W39" s="152"/>
      <c r="X39" s="152"/>
      <c r="Y39" s="85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P39" s="153" t="s">
        <v>950</v>
      </c>
      <c r="CQ39" s="153"/>
      <c r="CR39" s="153"/>
      <c r="CS39" s="153"/>
      <c r="CT39" s="153"/>
      <c r="CU39" s="153"/>
      <c r="CV39" s="79"/>
      <c r="CW39" s="79"/>
    </row>
    <row r="40" spans="1:102" s="33" customFormat="1" ht="19.5" customHeight="1" x14ac:dyDescent="0.4">
      <c r="A40" s="82" t="s">
        <v>684</v>
      </c>
      <c r="B40" s="82"/>
      <c r="C40" s="82"/>
      <c r="D40" s="6"/>
      <c r="E40" s="152"/>
      <c r="F40" s="152"/>
      <c r="G40" s="152"/>
      <c r="H40" s="83"/>
      <c r="I40" s="152"/>
      <c r="J40" s="152"/>
      <c r="K40" s="84"/>
      <c r="L40" s="152"/>
      <c r="M40" s="84"/>
      <c r="N40" s="152"/>
      <c r="O40" s="152"/>
      <c r="P40" s="152"/>
      <c r="Q40" s="84"/>
      <c r="R40" s="152"/>
      <c r="S40" s="84"/>
      <c r="T40" s="152"/>
      <c r="U40" s="84"/>
      <c r="V40" s="152"/>
      <c r="W40" s="152"/>
      <c r="X40" s="152"/>
      <c r="Y40" s="85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P40" s="153" t="s">
        <v>14</v>
      </c>
      <c r="CQ40" s="153"/>
      <c r="CR40" s="153"/>
      <c r="CS40" s="153"/>
      <c r="CT40" s="153"/>
      <c r="CU40" s="153">
        <f>SUM(CP37)</f>
        <v>53173152.760000005</v>
      </c>
      <c r="CV40" s="79"/>
      <c r="CW40" s="79"/>
    </row>
    <row r="41" spans="1:102" s="33" customFormat="1" ht="19.5" customHeight="1" x14ac:dyDescent="0.4">
      <c r="A41" s="78" t="s">
        <v>692</v>
      </c>
      <c r="B41" s="7"/>
      <c r="C41" s="7"/>
      <c r="D41" s="86"/>
      <c r="E41" s="152"/>
      <c r="F41" s="152"/>
      <c r="G41" s="152"/>
      <c r="H41" s="87"/>
      <c r="I41" s="152"/>
      <c r="J41" s="152"/>
      <c r="K41" s="84"/>
      <c r="L41" s="152"/>
      <c r="M41" s="84"/>
      <c r="N41" s="152"/>
      <c r="O41" s="152"/>
      <c r="P41" s="152"/>
      <c r="Q41" s="84"/>
      <c r="R41" s="152"/>
      <c r="S41" s="84"/>
      <c r="T41" s="152"/>
      <c r="U41" s="84"/>
      <c r="V41" s="152"/>
      <c r="W41" s="152"/>
      <c r="X41" s="152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P41" s="153" t="s">
        <v>951</v>
      </c>
      <c r="CQ41" s="153"/>
      <c r="CR41" s="153"/>
      <c r="CS41" s="153"/>
      <c r="CT41" s="153"/>
      <c r="CU41" s="153">
        <f>SUM(CT42:CT44)</f>
        <v>1866465.2800000003</v>
      </c>
      <c r="CV41" s="79"/>
      <c r="CW41" s="79"/>
    </row>
    <row r="42" spans="1:102" s="33" customFormat="1" ht="19.5" customHeight="1" x14ac:dyDescent="0.4">
      <c r="A42" s="78" t="s">
        <v>693</v>
      </c>
      <c r="B42" s="7"/>
      <c r="C42" s="7"/>
      <c r="D42" s="86"/>
      <c r="E42" s="152"/>
      <c r="F42" s="152"/>
      <c r="G42" s="152"/>
      <c r="H42" s="87"/>
      <c r="I42" s="152"/>
      <c r="J42" s="152"/>
      <c r="K42" s="84"/>
      <c r="L42" s="152"/>
      <c r="M42" s="84"/>
      <c r="N42" s="152"/>
      <c r="O42" s="152"/>
      <c r="P42" s="152"/>
      <c r="Q42" s="84"/>
      <c r="R42" s="152"/>
      <c r="S42" s="84"/>
      <c r="T42" s="152"/>
      <c r="U42" s="84"/>
      <c r="V42" s="152"/>
      <c r="W42" s="152"/>
      <c r="X42" s="152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P42" s="153"/>
      <c r="CQ42" s="153" t="s">
        <v>96</v>
      </c>
      <c r="CR42" s="153"/>
      <c r="CS42" s="153"/>
      <c r="CT42" s="153">
        <f>CQ37+CT37</f>
        <v>893686.07</v>
      </c>
      <c r="CU42" s="153"/>
      <c r="CV42" s="151"/>
      <c r="CW42" s="151"/>
    </row>
    <row r="43" spans="1:102" s="33" customFormat="1" ht="19.5" customHeight="1" x14ac:dyDescent="0.4">
      <c r="A43" s="82" t="s">
        <v>687</v>
      </c>
      <c r="B43" s="82"/>
      <c r="C43" s="82"/>
      <c r="D43" s="6"/>
      <c r="E43" s="152"/>
      <c r="F43" s="152"/>
      <c r="G43" s="152"/>
      <c r="H43" s="83"/>
      <c r="I43" s="152"/>
      <c r="J43" s="152"/>
      <c r="K43" s="84"/>
      <c r="L43" s="152"/>
      <c r="M43" s="84"/>
      <c r="N43" s="152"/>
      <c r="O43" s="152"/>
      <c r="P43" s="152"/>
      <c r="Q43" s="84"/>
      <c r="R43" s="152"/>
      <c r="S43" s="84"/>
      <c r="T43" s="152"/>
      <c r="U43" s="84"/>
      <c r="V43" s="152"/>
      <c r="W43" s="152"/>
      <c r="X43" s="152"/>
      <c r="Y43" s="85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P43" s="153"/>
      <c r="CQ43" s="153" t="s">
        <v>95</v>
      </c>
      <c r="CR43" s="153"/>
      <c r="CS43" s="153"/>
      <c r="CT43" s="153">
        <f>CR37</f>
        <v>508322.76</v>
      </c>
      <c r="CU43" s="153"/>
      <c r="CV43" s="151"/>
      <c r="CW43" s="151"/>
    </row>
    <row r="44" spans="1:102" s="33" customFormat="1" ht="19.5" customHeight="1" x14ac:dyDescent="0.4">
      <c r="A44" s="78" t="s">
        <v>694</v>
      </c>
      <c r="B44" s="7"/>
      <c r="C44" s="7"/>
      <c r="D44" s="86"/>
      <c r="E44" s="152"/>
      <c r="F44" s="152"/>
      <c r="G44" s="152"/>
      <c r="H44" s="87"/>
      <c r="I44" s="152"/>
      <c r="J44" s="152"/>
      <c r="K44" s="84"/>
      <c r="L44" s="152"/>
      <c r="M44" s="84"/>
      <c r="N44" s="152"/>
      <c r="O44" s="152"/>
      <c r="P44" s="152"/>
      <c r="Q44" s="84"/>
      <c r="R44" s="152"/>
      <c r="S44" s="84"/>
      <c r="T44" s="152"/>
      <c r="U44" s="84"/>
      <c r="V44" s="152"/>
      <c r="W44" s="152"/>
      <c r="X44" s="152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P44" s="153"/>
      <c r="CQ44" s="153" t="s">
        <v>616</v>
      </c>
      <c r="CR44" s="153"/>
      <c r="CS44" s="153"/>
      <c r="CT44" s="153">
        <f>CS37+CU37</f>
        <v>464456.45000000007</v>
      </c>
      <c r="CU44" s="153"/>
      <c r="CV44" s="151"/>
      <c r="CW44" s="151"/>
    </row>
    <row r="45" spans="1:102" s="33" customFormat="1" ht="19.5" customHeight="1" thickBot="1" x14ac:dyDescent="0.45">
      <c r="A45" s="78" t="s">
        <v>695</v>
      </c>
      <c r="B45" s="7"/>
      <c r="C45" s="7"/>
      <c r="D45" s="86"/>
      <c r="E45" s="152"/>
      <c r="F45" s="152"/>
      <c r="G45" s="152"/>
      <c r="H45" s="87"/>
      <c r="I45" s="152"/>
      <c r="J45" s="152"/>
      <c r="K45" s="84"/>
      <c r="L45" s="152"/>
      <c r="M45" s="84"/>
      <c r="N45" s="152"/>
      <c r="O45" s="152"/>
      <c r="P45" s="152"/>
      <c r="Q45" s="84"/>
      <c r="R45" s="152"/>
      <c r="S45" s="84"/>
      <c r="T45" s="152"/>
      <c r="U45" s="84"/>
      <c r="V45" s="152"/>
      <c r="W45" s="152"/>
      <c r="X45" s="152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P45" s="153" t="s">
        <v>952</v>
      </c>
      <c r="CQ45" s="153"/>
      <c r="CR45" s="153"/>
      <c r="CS45" s="153"/>
      <c r="CT45" s="153"/>
      <c r="CU45" s="154">
        <f>SUM(CU40-CU41)</f>
        <v>51306687.480000004</v>
      </c>
      <c r="CV45" s="151"/>
      <c r="CW45" s="151"/>
    </row>
    <row r="46" spans="1:102" s="33" customFormat="1" ht="18.75" thickTop="1" x14ac:dyDescent="0.4">
      <c r="A46" s="78"/>
      <c r="B46" s="78"/>
      <c r="C46" s="7"/>
      <c r="D46" s="86"/>
      <c r="E46" s="152"/>
      <c r="F46" s="152"/>
      <c r="G46" s="152"/>
      <c r="H46" s="87"/>
      <c r="I46" s="152"/>
      <c r="J46" s="152"/>
      <c r="K46" s="84"/>
      <c r="L46" s="152"/>
      <c r="M46" s="84"/>
      <c r="N46" s="152"/>
      <c r="O46" s="152"/>
      <c r="P46" s="152"/>
      <c r="Q46" s="84"/>
      <c r="R46" s="152"/>
      <c r="S46" s="84"/>
      <c r="T46" s="152"/>
      <c r="U46" s="84"/>
      <c r="V46" s="152"/>
      <c r="W46" s="152"/>
      <c r="X46" s="152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P46" s="151"/>
      <c r="CQ46" s="151"/>
      <c r="CR46" s="151"/>
      <c r="CS46" s="151"/>
      <c r="CT46" s="151"/>
      <c r="CU46" s="151"/>
      <c r="CV46" s="151"/>
      <c r="CW46" s="151"/>
    </row>
    <row r="47" spans="1:102" s="33" customFormat="1" ht="18" x14ac:dyDescent="0.4">
      <c r="A47" s="33" t="s">
        <v>696</v>
      </c>
      <c r="B47" s="7"/>
      <c r="C47" s="7"/>
      <c r="D47" s="86"/>
      <c r="E47" s="152"/>
      <c r="F47" s="152"/>
      <c r="G47" s="152"/>
      <c r="H47" s="7"/>
      <c r="I47" s="152"/>
      <c r="J47" s="152"/>
      <c r="K47" s="84"/>
      <c r="L47" s="152"/>
      <c r="M47" s="84"/>
      <c r="N47" s="152"/>
      <c r="O47" s="152"/>
      <c r="P47" s="152"/>
      <c r="Q47" s="84"/>
      <c r="R47" s="152"/>
      <c r="S47" s="84"/>
      <c r="T47" s="152"/>
      <c r="U47" s="84"/>
      <c r="V47" s="152"/>
      <c r="W47" s="152"/>
      <c r="X47" s="152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P47" s="151"/>
      <c r="CQ47" s="151"/>
      <c r="CR47" s="151"/>
      <c r="CS47" s="151"/>
      <c r="CT47" s="151"/>
      <c r="CU47" s="151"/>
      <c r="CV47" s="151"/>
      <c r="CW47" s="151"/>
    </row>
    <row r="48" spans="1:102" s="33" customFormat="1" ht="18" x14ac:dyDescent="0.4">
      <c r="A48" s="33" t="s">
        <v>953</v>
      </c>
      <c r="C48" s="7"/>
      <c r="D48" s="86"/>
      <c r="E48" s="152"/>
      <c r="F48" s="152"/>
      <c r="G48" s="152"/>
      <c r="H48" s="7"/>
      <c r="I48" s="152"/>
      <c r="J48" s="152"/>
      <c r="K48" s="84"/>
      <c r="L48" s="152"/>
      <c r="M48" s="84"/>
      <c r="N48" s="152"/>
      <c r="O48" s="152"/>
      <c r="P48" s="152"/>
      <c r="Q48" s="84"/>
      <c r="R48" s="152"/>
      <c r="S48" s="84"/>
      <c r="T48" s="152"/>
      <c r="U48" s="84"/>
      <c r="V48" s="152"/>
      <c r="W48" s="152"/>
      <c r="X48" s="152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P48" s="151"/>
      <c r="CQ48" s="151"/>
      <c r="CR48" s="151"/>
      <c r="CS48" s="151"/>
      <c r="CT48" s="151"/>
      <c r="CU48" s="151"/>
      <c r="CV48" s="151"/>
      <c r="CW48" s="151"/>
    </row>
    <row r="49" spans="94:101" s="33" customFormat="1" ht="18" x14ac:dyDescent="0.4">
      <c r="CP49" s="151"/>
      <c r="CQ49" s="151"/>
      <c r="CR49" s="151"/>
      <c r="CS49" s="151"/>
      <c r="CT49" s="151"/>
      <c r="CU49" s="151"/>
      <c r="CV49" s="151"/>
      <c r="CW49" s="151"/>
    </row>
  </sheetData>
  <mergeCells count="87">
    <mergeCell ref="BM5:BM7"/>
    <mergeCell ref="BO5:BO7"/>
    <mergeCell ref="BP5:BU5"/>
    <mergeCell ref="BV5:BV7"/>
    <mergeCell ref="BX5:BX7"/>
    <mergeCell ref="BP6:BR6"/>
    <mergeCell ref="BS6:BT6"/>
    <mergeCell ref="BU6:BU7"/>
    <mergeCell ref="AY5:AY7"/>
    <mergeCell ref="AZ5:BC5"/>
    <mergeCell ref="BD5:BD7"/>
    <mergeCell ref="BF5:BF7"/>
    <mergeCell ref="BG5:BL5"/>
    <mergeCell ref="AZ6:BB6"/>
    <mergeCell ref="BC6:BC7"/>
    <mergeCell ref="BG6:BI6"/>
    <mergeCell ref="BJ6:BK6"/>
    <mergeCell ref="BL6:BL7"/>
    <mergeCell ref="AL5:AO5"/>
    <mergeCell ref="AS5:AV5"/>
    <mergeCell ref="AP5:AP7"/>
    <mergeCell ref="AR5:AR7"/>
    <mergeCell ref="AW5:AW7"/>
    <mergeCell ref="B4:G4"/>
    <mergeCell ref="C5:F5"/>
    <mergeCell ref="AR4:AW4"/>
    <mergeCell ref="G5:G7"/>
    <mergeCell ref="I5:I7"/>
    <mergeCell ref="J5:M5"/>
    <mergeCell ref="N5:N7"/>
    <mergeCell ref="P5:P7"/>
    <mergeCell ref="Q5:T5"/>
    <mergeCell ref="U5:U7"/>
    <mergeCell ref="W5:W7"/>
    <mergeCell ref="X5:AA5"/>
    <mergeCell ref="AB5:AB7"/>
    <mergeCell ref="AD5:AD7"/>
    <mergeCell ref="AE5:AH5"/>
    <mergeCell ref="AI5:AI7"/>
    <mergeCell ref="A1:CW1"/>
    <mergeCell ref="A2:CW2"/>
    <mergeCell ref="A3:CW3"/>
    <mergeCell ref="A4:A7"/>
    <mergeCell ref="I4:N4"/>
    <mergeCell ref="P4:U4"/>
    <mergeCell ref="W4:AB4"/>
    <mergeCell ref="AD4:AI4"/>
    <mergeCell ref="AK4:AP4"/>
    <mergeCell ref="AY4:BD4"/>
    <mergeCell ref="BF4:BM4"/>
    <mergeCell ref="BO4:BV4"/>
    <mergeCell ref="BX4:CE4"/>
    <mergeCell ref="CG4:CN4"/>
    <mergeCell ref="CP4:CW4"/>
    <mergeCell ref="B5:B7"/>
    <mergeCell ref="CW5:CW7"/>
    <mergeCell ref="C6:E6"/>
    <mergeCell ref="F6:F7"/>
    <mergeCell ref="J6:L6"/>
    <mergeCell ref="M6:M7"/>
    <mergeCell ref="Q6:S6"/>
    <mergeCell ref="T6:T7"/>
    <mergeCell ref="X6:Z6"/>
    <mergeCell ref="AA6:AA7"/>
    <mergeCell ref="AE6:AG6"/>
    <mergeCell ref="AH6:AH7"/>
    <mergeCell ref="AL6:AN6"/>
    <mergeCell ref="AO6:AO7"/>
    <mergeCell ref="AS6:AU6"/>
    <mergeCell ref="AV6:AV7"/>
    <mergeCell ref="AK5:AK7"/>
    <mergeCell ref="CT6:CU6"/>
    <mergeCell ref="CV6:CV7"/>
    <mergeCell ref="CD6:CD7"/>
    <mergeCell ref="CH6:CJ6"/>
    <mergeCell ref="CK6:CL6"/>
    <mergeCell ref="CM6:CM7"/>
    <mergeCell ref="CQ6:CS6"/>
    <mergeCell ref="CE5:CE7"/>
    <mergeCell ref="CG5:CG7"/>
    <mergeCell ref="CH5:CM5"/>
    <mergeCell ref="CN5:CN7"/>
    <mergeCell ref="CP5:CP7"/>
    <mergeCell ref="BY5:CD5"/>
    <mergeCell ref="BY6:CA6"/>
    <mergeCell ref="CB6:CC6"/>
    <mergeCell ref="CQ5:CV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C448"/>
  <sheetViews>
    <sheetView workbookViewId="0">
      <pane xSplit="4" ySplit="9" topLeftCell="Q423" activePane="bottomRight" state="frozen"/>
      <selection pane="topRight" activeCell="F1" sqref="F1"/>
      <selection pane="bottomLeft" activeCell="A10" sqref="A10"/>
      <selection pane="bottomRight" activeCell="W1" sqref="W1:Z1048576"/>
    </sheetView>
  </sheetViews>
  <sheetFormatPr defaultRowHeight="16.5" x14ac:dyDescent="0.35"/>
  <cols>
    <col min="1" max="1" width="2.375" style="9" customWidth="1"/>
    <col min="2" max="2" width="8.625" style="9" customWidth="1"/>
    <col min="3" max="3" width="17.75" style="9" bestFit="1" customWidth="1"/>
    <col min="4" max="4" width="57.25" style="8" customWidth="1"/>
    <col min="5" max="5" width="14.25" style="40" customWidth="1"/>
    <col min="6" max="6" width="3.875" style="40" customWidth="1"/>
    <col min="7" max="7" width="11.5" style="40" customWidth="1"/>
    <col min="8" max="8" width="4.5" style="68" customWidth="1"/>
    <col min="9" max="9" width="13.625" style="40" customWidth="1"/>
    <col min="10" max="10" width="4.5" style="68" customWidth="1"/>
    <col min="11" max="11" width="13.625" style="40" customWidth="1"/>
    <col min="12" max="12" width="4.5" style="68" customWidth="1"/>
    <col min="13" max="13" width="13.625" style="40" customWidth="1"/>
    <col min="14" max="14" width="4.5" style="68" customWidth="1"/>
    <col min="15" max="15" width="13.625" style="40" customWidth="1"/>
    <col min="16" max="16" width="4.5" style="68" customWidth="1"/>
    <col min="17" max="17" width="13.625" style="40" customWidth="1"/>
    <col min="18" max="18" width="14.375" style="40" customWidth="1"/>
    <col min="19" max="19" width="14.125" style="40" bestFit="1" customWidth="1"/>
    <col min="20" max="20" width="2.625" style="9" customWidth="1"/>
    <col min="21" max="21" width="3.875" style="9" customWidth="1"/>
    <col min="22" max="22" width="9.75" style="9" bestFit="1" customWidth="1"/>
    <col min="23" max="49" width="3.875" style="9" customWidth="1"/>
    <col min="50" max="251" width="9" style="9"/>
    <col min="252" max="252" width="2.375" style="9" customWidth="1"/>
    <col min="253" max="253" width="8.625" style="9" customWidth="1"/>
    <col min="254" max="254" width="17.75" style="9" bestFit="1" customWidth="1"/>
    <col min="255" max="255" width="0" style="9" hidden="1" customWidth="1"/>
    <col min="256" max="256" width="57.25" style="9" customWidth="1"/>
    <col min="257" max="257" width="14.25" style="9" customWidth="1"/>
    <col min="258" max="258" width="3.875" style="9" customWidth="1"/>
    <col min="259" max="259" width="11.5" style="9" customWidth="1"/>
    <col min="260" max="260" width="4.5" style="9" customWidth="1"/>
    <col min="261" max="261" width="13.625" style="9" customWidth="1"/>
    <col min="262" max="262" width="4.5" style="9" customWidth="1"/>
    <col min="263" max="263" width="13.625" style="9" customWidth="1"/>
    <col min="264" max="264" width="4.5" style="9" customWidth="1"/>
    <col min="265" max="265" width="13.625" style="9" customWidth="1"/>
    <col min="266" max="266" width="4.5" style="9" customWidth="1"/>
    <col min="267" max="267" width="13.625" style="9" customWidth="1"/>
    <col min="268" max="268" width="4.5" style="9" customWidth="1"/>
    <col min="269" max="269" width="13.625" style="9" customWidth="1"/>
    <col min="270" max="270" width="14.375" style="9" customWidth="1"/>
    <col min="271" max="271" width="14.125" style="9" bestFit="1" customWidth="1"/>
    <col min="272" max="272" width="2.625" style="9" customWidth="1"/>
    <col min="273" max="273" width="3.875" style="9" customWidth="1"/>
    <col min="274" max="274" width="9.75" style="9" bestFit="1" customWidth="1"/>
    <col min="275" max="275" width="11" style="9" bestFit="1" customWidth="1"/>
    <col min="276" max="276" width="19.875" style="9" customWidth="1"/>
    <col min="277" max="277" width="11.75" style="9" bestFit="1" customWidth="1"/>
    <col min="278" max="278" width="10.375" style="9" bestFit="1" customWidth="1"/>
    <col min="279" max="305" width="3.875" style="9" customWidth="1"/>
    <col min="306" max="507" width="9" style="9"/>
    <col min="508" max="508" width="2.375" style="9" customWidth="1"/>
    <col min="509" max="509" width="8.625" style="9" customWidth="1"/>
    <col min="510" max="510" width="17.75" style="9" bestFit="1" customWidth="1"/>
    <col min="511" max="511" width="0" style="9" hidden="1" customWidth="1"/>
    <col min="512" max="512" width="57.25" style="9" customWidth="1"/>
    <col min="513" max="513" width="14.25" style="9" customWidth="1"/>
    <col min="514" max="514" width="3.875" style="9" customWidth="1"/>
    <col min="515" max="515" width="11.5" style="9" customWidth="1"/>
    <col min="516" max="516" width="4.5" style="9" customWidth="1"/>
    <col min="517" max="517" width="13.625" style="9" customWidth="1"/>
    <col min="518" max="518" width="4.5" style="9" customWidth="1"/>
    <col min="519" max="519" width="13.625" style="9" customWidth="1"/>
    <col min="520" max="520" width="4.5" style="9" customWidth="1"/>
    <col min="521" max="521" width="13.625" style="9" customWidth="1"/>
    <col min="522" max="522" width="4.5" style="9" customWidth="1"/>
    <col min="523" max="523" width="13.625" style="9" customWidth="1"/>
    <col min="524" max="524" width="4.5" style="9" customWidth="1"/>
    <col min="525" max="525" width="13.625" style="9" customWidth="1"/>
    <col min="526" max="526" width="14.375" style="9" customWidth="1"/>
    <col min="527" max="527" width="14.125" style="9" bestFit="1" customWidth="1"/>
    <col min="528" max="528" width="2.625" style="9" customWidth="1"/>
    <col min="529" max="529" width="3.875" style="9" customWidth="1"/>
    <col min="530" max="530" width="9.75" style="9" bestFit="1" customWidth="1"/>
    <col min="531" max="531" width="11" style="9" bestFit="1" customWidth="1"/>
    <col min="532" max="532" width="19.875" style="9" customWidth="1"/>
    <col min="533" max="533" width="11.75" style="9" bestFit="1" customWidth="1"/>
    <col min="534" max="534" width="10.375" style="9" bestFit="1" customWidth="1"/>
    <col min="535" max="561" width="3.875" style="9" customWidth="1"/>
    <col min="562" max="763" width="9" style="9"/>
    <col min="764" max="764" width="2.375" style="9" customWidth="1"/>
    <col min="765" max="765" width="8.625" style="9" customWidth="1"/>
    <col min="766" max="766" width="17.75" style="9" bestFit="1" customWidth="1"/>
    <col min="767" max="767" width="0" style="9" hidden="1" customWidth="1"/>
    <col min="768" max="768" width="57.25" style="9" customWidth="1"/>
    <col min="769" max="769" width="14.25" style="9" customWidth="1"/>
    <col min="770" max="770" width="3.875" style="9" customWidth="1"/>
    <col min="771" max="771" width="11.5" style="9" customWidth="1"/>
    <col min="772" max="772" width="4.5" style="9" customWidth="1"/>
    <col min="773" max="773" width="13.625" style="9" customWidth="1"/>
    <col min="774" max="774" width="4.5" style="9" customWidth="1"/>
    <col min="775" max="775" width="13.625" style="9" customWidth="1"/>
    <col min="776" max="776" width="4.5" style="9" customWidth="1"/>
    <col min="777" max="777" width="13.625" style="9" customWidth="1"/>
    <col min="778" max="778" width="4.5" style="9" customWidth="1"/>
    <col min="779" max="779" width="13.625" style="9" customWidth="1"/>
    <col min="780" max="780" width="4.5" style="9" customWidth="1"/>
    <col min="781" max="781" width="13.625" style="9" customWidth="1"/>
    <col min="782" max="782" width="14.375" style="9" customWidth="1"/>
    <col min="783" max="783" width="14.125" style="9" bestFit="1" customWidth="1"/>
    <col min="784" max="784" width="2.625" style="9" customWidth="1"/>
    <col min="785" max="785" width="3.875" style="9" customWidth="1"/>
    <col min="786" max="786" width="9.75" style="9" bestFit="1" customWidth="1"/>
    <col min="787" max="787" width="11" style="9" bestFit="1" customWidth="1"/>
    <col min="788" max="788" width="19.875" style="9" customWidth="1"/>
    <col min="789" max="789" width="11.75" style="9" bestFit="1" customWidth="1"/>
    <col min="790" max="790" width="10.375" style="9" bestFit="1" customWidth="1"/>
    <col min="791" max="817" width="3.875" style="9" customWidth="1"/>
    <col min="818" max="1019" width="9" style="9"/>
    <col min="1020" max="1020" width="2.375" style="9" customWidth="1"/>
    <col min="1021" max="1021" width="8.625" style="9" customWidth="1"/>
    <col min="1022" max="1022" width="17.75" style="9" bestFit="1" customWidth="1"/>
    <col min="1023" max="1023" width="0" style="9" hidden="1" customWidth="1"/>
    <col min="1024" max="1024" width="57.25" style="9" customWidth="1"/>
    <col min="1025" max="1025" width="14.25" style="9" customWidth="1"/>
    <col min="1026" max="1026" width="3.875" style="9" customWidth="1"/>
    <col min="1027" max="1027" width="11.5" style="9" customWidth="1"/>
    <col min="1028" max="1028" width="4.5" style="9" customWidth="1"/>
    <col min="1029" max="1029" width="13.625" style="9" customWidth="1"/>
    <col min="1030" max="1030" width="4.5" style="9" customWidth="1"/>
    <col min="1031" max="1031" width="13.625" style="9" customWidth="1"/>
    <col min="1032" max="1032" width="4.5" style="9" customWidth="1"/>
    <col min="1033" max="1033" width="13.625" style="9" customWidth="1"/>
    <col min="1034" max="1034" width="4.5" style="9" customWidth="1"/>
    <col min="1035" max="1035" width="13.625" style="9" customWidth="1"/>
    <col min="1036" max="1036" width="4.5" style="9" customWidth="1"/>
    <col min="1037" max="1037" width="13.625" style="9" customWidth="1"/>
    <col min="1038" max="1038" width="14.375" style="9" customWidth="1"/>
    <col min="1039" max="1039" width="14.125" style="9" bestFit="1" customWidth="1"/>
    <col min="1040" max="1040" width="2.625" style="9" customWidth="1"/>
    <col min="1041" max="1041" width="3.875" style="9" customWidth="1"/>
    <col min="1042" max="1042" width="9.75" style="9" bestFit="1" customWidth="1"/>
    <col min="1043" max="1043" width="11" style="9" bestFit="1" customWidth="1"/>
    <col min="1044" max="1044" width="19.875" style="9" customWidth="1"/>
    <col min="1045" max="1045" width="11.75" style="9" bestFit="1" customWidth="1"/>
    <col min="1046" max="1046" width="10.375" style="9" bestFit="1" customWidth="1"/>
    <col min="1047" max="1073" width="3.875" style="9" customWidth="1"/>
    <col min="1074" max="1275" width="9" style="9"/>
    <col min="1276" max="1276" width="2.375" style="9" customWidth="1"/>
    <col min="1277" max="1277" width="8.625" style="9" customWidth="1"/>
    <col min="1278" max="1278" width="17.75" style="9" bestFit="1" customWidth="1"/>
    <col min="1279" max="1279" width="0" style="9" hidden="1" customWidth="1"/>
    <col min="1280" max="1280" width="57.25" style="9" customWidth="1"/>
    <col min="1281" max="1281" width="14.25" style="9" customWidth="1"/>
    <col min="1282" max="1282" width="3.875" style="9" customWidth="1"/>
    <col min="1283" max="1283" width="11.5" style="9" customWidth="1"/>
    <col min="1284" max="1284" width="4.5" style="9" customWidth="1"/>
    <col min="1285" max="1285" width="13.625" style="9" customWidth="1"/>
    <col min="1286" max="1286" width="4.5" style="9" customWidth="1"/>
    <col min="1287" max="1287" width="13.625" style="9" customWidth="1"/>
    <col min="1288" max="1288" width="4.5" style="9" customWidth="1"/>
    <col min="1289" max="1289" width="13.625" style="9" customWidth="1"/>
    <col min="1290" max="1290" width="4.5" style="9" customWidth="1"/>
    <col min="1291" max="1291" width="13.625" style="9" customWidth="1"/>
    <col min="1292" max="1292" width="4.5" style="9" customWidth="1"/>
    <col min="1293" max="1293" width="13.625" style="9" customWidth="1"/>
    <col min="1294" max="1294" width="14.375" style="9" customWidth="1"/>
    <col min="1295" max="1295" width="14.125" style="9" bestFit="1" customWidth="1"/>
    <col min="1296" max="1296" width="2.625" style="9" customWidth="1"/>
    <col min="1297" max="1297" width="3.875" style="9" customWidth="1"/>
    <col min="1298" max="1298" width="9.75" style="9" bestFit="1" customWidth="1"/>
    <col min="1299" max="1299" width="11" style="9" bestFit="1" customWidth="1"/>
    <col min="1300" max="1300" width="19.875" style="9" customWidth="1"/>
    <col min="1301" max="1301" width="11.75" style="9" bestFit="1" customWidth="1"/>
    <col min="1302" max="1302" width="10.375" style="9" bestFit="1" customWidth="1"/>
    <col min="1303" max="1329" width="3.875" style="9" customWidth="1"/>
    <col min="1330" max="1531" width="9" style="9"/>
    <col min="1532" max="1532" width="2.375" style="9" customWidth="1"/>
    <col min="1533" max="1533" width="8.625" style="9" customWidth="1"/>
    <col min="1534" max="1534" width="17.75" style="9" bestFit="1" customWidth="1"/>
    <col min="1535" max="1535" width="0" style="9" hidden="1" customWidth="1"/>
    <col min="1536" max="1536" width="57.25" style="9" customWidth="1"/>
    <col min="1537" max="1537" width="14.25" style="9" customWidth="1"/>
    <col min="1538" max="1538" width="3.875" style="9" customWidth="1"/>
    <col min="1539" max="1539" width="11.5" style="9" customWidth="1"/>
    <col min="1540" max="1540" width="4.5" style="9" customWidth="1"/>
    <col min="1541" max="1541" width="13.625" style="9" customWidth="1"/>
    <col min="1542" max="1542" width="4.5" style="9" customWidth="1"/>
    <col min="1543" max="1543" width="13.625" style="9" customWidth="1"/>
    <col min="1544" max="1544" width="4.5" style="9" customWidth="1"/>
    <col min="1545" max="1545" width="13.625" style="9" customWidth="1"/>
    <col min="1546" max="1546" width="4.5" style="9" customWidth="1"/>
    <col min="1547" max="1547" width="13.625" style="9" customWidth="1"/>
    <col min="1548" max="1548" width="4.5" style="9" customWidth="1"/>
    <col min="1549" max="1549" width="13.625" style="9" customWidth="1"/>
    <col min="1550" max="1550" width="14.375" style="9" customWidth="1"/>
    <col min="1551" max="1551" width="14.125" style="9" bestFit="1" customWidth="1"/>
    <col min="1552" max="1552" width="2.625" style="9" customWidth="1"/>
    <col min="1553" max="1553" width="3.875" style="9" customWidth="1"/>
    <col min="1554" max="1554" width="9.75" style="9" bestFit="1" customWidth="1"/>
    <col min="1555" max="1555" width="11" style="9" bestFit="1" customWidth="1"/>
    <col min="1556" max="1556" width="19.875" style="9" customWidth="1"/>
    <col min="1557" max="1557" width="11.75" style="9" bestFit="1" customWidth="1"/>
    <col min="1558" max="1558" width="10.375" style="9" bestFit="1" customWidth="1"/>
    <col min="1559" max="1585" width="3.875" style="9" customWidth="1"/>
    <col min="1586" max="1787" width="9" style="9"/>
    <col min="1788" max="1788" width="2.375" style="9" customWidth="1"/>
    <col min="1789" max="1789" width="8.625" style="9" customWidth="1"/>
    <col min="1790" max="1790" width="17.75" style="9" bestFit="1" customWidth="1"/>
    <col min="1791" max="1791" width="0" style="9" hidden="1" customWidth="1"/>
    <col min="1792" max="1792" width="57.25" style="9" customWidth="1"/>
    <col min="1793" max="1793" width="14.25" style="9" customWidth="1"/>
    <col min="1794" max="1794" width="3.875" style="9" customWidth="1"/>
    <col min="1795" max="1795" width="11.5" style="9" customWidth="1"/>
    <col min="1796" max="1796" width="4.5" style="9" customWidth="1"/>
    <col min="1797" max="1797" width="13.625" style="9" customWidth="1"/>
    <col min="1798" max="1798" width="4.5" style="9" customWidth="1"/>
    <col min="1799" max="1799" width="13.625" style="9" customWidth="1"/>
    <col min="1800" max="1800" width="4.5" style="9" customWidth="1"/>
    <col min="1801" max="1801" width="13.625" style="9" customWidth="1"/>
    <col min="1802" max="1802" width="4.5" style="9" customWidth="1"/>
    <col min="1803" max="1803" width="13.625" style="9" customWidth="1"/>
    <col min="1804" max="1804" width="4.5" style="9" customWidth="1"/>
    <col min="1805" max="1805" width="13.625" style="9" customWidth="1"/>
    <col min="1806" max="1806" width="14.375" style="9" customWidth="1"/>
    <col min="1807" max="1807" width="14.125" style="9" bestFit="1" customWidth="1"/>
    <col min="1808" max="1808" width="2.625" style="9" customWidth="1"/>
    <col min="1809" max="1809" width="3.875" style="9" customWidth="1"/>
    <col min="1810" max="1810" width="9.75" style="9" bestFit="1" customWidth="1"/>
    <col min="1811" max="1811" width="11" style="9" bestFit="1" customWidth="1"/>
    <col min="1812" max="1812" width="19.875" style="9" customWidth="1"/>
    <col min="1813" max="1813" width="11.75" style="9" bestFit="1" customWidth="1"/>
    <col min="1814" max="1814" width="10.375" style="9" bestFit="1" customWidth="1"/>
    <col min="1815" max="1841" width="3.875" style="9" customWidth="1"/>
    <col min="1842" max="2043" width="9" style="9"/>
    <col min="2044" max="2044" width="2.375" style="9" customWidth="1"/>
    <col min="2045" max="2045" width="8.625" style="9" customWidth="1"/>
    <col min="2046" max="2046" width="17.75" style="9" bestFit="1" customWidth="1"/>
    <col min="2047" max="2047" width="0" style="9" hidden="1" customWidth="1"/>
    <col min="2048" max="2048" width="57.25" style="9" customWidth="1"/>
    <col min="2049" max="2049" width="14.25" style="9" customWidth="1"/>
    <col min="2050" max="2050" width="3.875" style="9" customWidth="1"/>
    <col min="2051" max="2051" width="11.5" style="9" customWidth="1"/>
    <col min="2052" max="2052" width="4.5" style="9" customWidth="1"/>
    <col min="2053" max="2053" width="13.625" style="9" customWidth="1"/>
    <col min="2054" max="2054" width="4.5" style="9" customWidth="1"/>
    <col min="2055" max="2055" width="13.625" style="9" customWidth="1"/>
    <col min="2056" max="2056" width="4.5" style="9" customWidth="1"/>
    <col min="2057" max="2057" width="13.625" style="9" customWidth="1"/>
    <col min="2058" max="2058" width="4.5" style="9" customWidth="1"/>
    <col min="2059" max="2059" width="13.625" style="9" customWidth="1"/>
    <col min="2060" max="2060" width="4.5" style="9" customWidth="1"/>
    <col min="2061" max="2061" width="13.625" style="9" customWidth="1"/>
    <col min="2062" max="2062" width="14.375" style="9" customWidth="1"/>
    <col min="2063" max="2063" width="14.125" style="9" bestFit="1" customWidth="1"/>
    <col min="2064" max="2064" width="2.625" style="9" customWidth="1"/>
    <col min="2065" max="2065" width="3.875" style="9" customWidth="1"/>
    <col min="2066" max="2066" width="9.75" style="9" bestFit="1" customWidth="1"/>
    <col min="2067" max="2067" width="11" style="9" bestFit="1" customWidth="1"/>
    <col min="2068" max="2068" width="19.875" style="9" customWidth="1"/>
    <col min="2069" max="2069" width="11.75" style="9" bestFit="1" customWidth="1"/>
    <col min="2070" max="2070" width="10.375" style="9" bestFit="1" customWidth="1"/>
    <col min="2071" max="2097" width="3.875" style="9" customWidth="1"/>
    <col min="2098" max="2299" width="9" style="9"/>
    <col min="2300" max="2300" width="2.375" style="9" customWidth="1"/>
    <col min="2301" max="2301" width="8.625" style="9" customWidth="1"/>
    <col min="2302" max="2302" width="17.75" style="9" bestFit="1" customWidth="1"/>
    <col min="2303" max="2303" width="0" style="9" hidden="1" customWidth="1"/>
    <col min="2304" max="2304" width="57.25" style="9" customWidth="1"/>
    <col min="2305" max="2305" width="14.25" style="9" customWidth="1"/>
    <col min="2306" max="2306" width="3.875" style="9" customWidth="1"/>
    <col min="2307" max="2307" width="11.5" style="9" customWidth="1"/>
    <col min="2308" max="2308" width="4.5" style="9" customWidth="1"/>
    <col min="2309" max="2309" width="13.625" style="9" customWidth="1"/>
    <col min="2310" max="2310" width="4.5" style="9" customWidth="1"/>
    <col min="2311" max="2311" width="13.625" style="9" customWidth="1"/>
    <col min="2312" max="2312" width="4.5" style="9" customWidth="1"/>
    <col min="2313" max="2313" width="13.625" style="9" customWidth="1"/>
    <col min="2314" max="2314" width="4.5" style="9" customWidth="1"/>
    <col min="2315" max="2315" width="13.625" style="9" customWidth="1"/>
    <col min="2316" max="2316" width="4.5" style="9" customWidth="1"/>
    <col min="2317" max="2317" width="13.625" style="9" customWidth="1"/>
    <col min="2318" max="2318" width="14.375" style="9" customWidth="1"/>
    <col min="2319" max="2319" width="14.125" style="9" bestFit="1" customWidth="1"/>
    <col min="2320" max="2320" width="2.625" style="9" customWidth="1"/>
    <col min="2321" max="2321" width="3.875" style="9" customWidth="1"/>
    <col min="2322" max="2322" width="9.75" style="9" bestFit="1" customWidth="1"/>
    <col min="2323" max="2323" width="11" style="9" bestFit="1" customWidth="1"/>
    <col min="2324" max="2324" width="19.875" style="9" customWidth="1"/>
    <col min="2325" max="2325" width="11.75" style="9" bestFit="1" customWidth="1"/>
    <col min="2326" max="2326" width="10.375" style="9" bestFit="1" customWidth="1"/>
    <col min="2327" max="2353" width="3.875" style="9" customWidth="1"/>
    <col min="2354" max="2555" width="9" style="9"/>
    <col min="2556" max="2556" width="2.375" style="9" customWidth="1"/>
    <col min="2557" max="2557" width="8.625" style="9" customWidth="1"/>
    <col min="2558" max="2558" width="17.75" style="9" bestFit="1" customWidth="1"/>
    <col min="2559" max="2559" width="0" style="9" hidden="1" customWidth="1"/>
    <col min="2560" max="2560" width="57.25" style="9" customWidth="1"/>
    <col min="2561" max="2561" width="14.25" style="9" customWidth="1"/>
    <col min="2562" max="2562" width="3.875" style="9" customWidth="1"/>
    <col min="2563" max="2563" width="11.5" style="9" customWidth="1"/>
    <col min="2564" max="2564" width="4.5" style="9" customWidth="1"/>
    <col min="2565" max="2565" width="13.625" style="9" customWidth="1"/>
    <col min="2566" max="2566" width="4.5" style="9" customWidth="1"/>
    <col min="2567" max="2567" width="13.625" style="9" customWidth="1"/>
    <col min="2568" max="2568" width="4.5" style="9" customWidth="1"/>
    <col min="2569" max="2569" width="13.625" style="9" customWidth="1"/>
    <col min="2570" max="2570" width="4.5" style="9" customWidth="1"/>
    <col min="2571" max="2571" width="13.625" style="9" customWidth="1"/>
    <col min="2572" max="2572" width="4.5" style="9" customWidth="1"/>
    <col min="2573" max="2573" width="13.625" style="9" customWidth="1"/>
    <col min="2574" max="2574" width="14.375" style="9" customWidth="1"/>
    <col min="2575" max="2575" width="14.125" style="9" bestFit="1" customWidth="1"/>
    <col min="2576" max="2576" width="2.625" style="9" customWidth="1"/>
    <col min="2577" max="2577" width="3.875" style="9" customWidth="1"/>
    <col min="2578" max="2578" width="9.75" style="9" bestFit="1" customWidth="1"/>
    <col min="2579" max="2579" width="11" style="9" bestFit="1" customWidth="1"/>
    <col min="2580" max="2580" width="19.875" style="9" customWidth="1"/>
    <col min="2581" max="2581" width="11.75" style="9" bestFit="1" customWidth="1"/>
    <col min="2582" max="2582" width="10.375" style="9" bestFit="1" customWidth="1"/>
    <col min="2583" max="2609" width="3.875" style="9" customWidth="1"/>
    <col min="2610" max="2811" width="9" style="9"/>
    <col min="2812" max="2812" width="2.375" style="9" customWidth="1"/>
    <col min="2813" max="2813" width="8.625" style="9" customWidth="1"/>
    <col min="2814" max="2814" width="17.75" style="9" bestFit="1" customWidth="1"/>
    <col min="2815" max="2815" width="0" style="9" hidden="1" customWidth="1"/>
    <col min="2816" max="2816" width="57.25" style="9" customWidth="1"/>
    <col min="2817" max="2817" width="14.25" style="9" customWidth="1"/>
    <col min="2818" max="2818" width="3.875" style="9" customWidth="1"/>
    <col min="2819" max="2819" width="11.5" style="9" customWidth="1"/>
    <col min="2820" max="2820" width="4.5" style="9" customWidth="1"/>
    <col min="2821" max="2821" width="13.625" style="9" customWidth="1"/>
    <col min="2822" max="2822" width="4.5" style="9" customWidth="1"/>
    <col min="2823" max="2823" width="13.625" style="9" customWidth="1"/>
    <col min="2824" max="2824" width="4.5" style="9" customWidth="1"/>
    <col min="2825" max="2825" width="13.625" style="9" customWidth="1"/>
    <col min="2826" max="2826" width="4.5" style="9" customWidth="1"/>
    <col min="2827" max="2827" width="13.625" style="9" customWidth="1"/>
    <col min="2828" max="2828" width="4.5" style="9" customWidth="1"/>
    <col min="2829" max="2829" width="13.625" style="9" customWidth="1"/>
    <col min="2830" max="2830" width="14.375" style="9" customWidth="1"/>
    <col min="2831" max="2831" width="14.125" style="9" bestFit="1" customWidth="1"/>
    <col min="2832" max="2832" width="2.625" style="9" customWidth="1"/>
    <col min="2833" max="2833" width="3.875" style="9" customWidth="1"/>
    <col min="2834" max="2834" width="9.75" style="9" bestFit="1" customWidth="1"/>
    <col min="2835" max="2835" width="11" style="9" bestFit="1" customWidth="1"/>
    <col min="2836" max="2836" width="19.875" style="9" customWidth="1"/>
    <col min="2837" max="2837" width="11.75" style="9" bestFit="1" customWidth="1"/>
    <col min="2838" max="2838" width="10.375" style="9" bestFit="1" customWidth="1"/>
    <col min="2839" max="2865" width="3.875" style="9" customWidth="1"/>
    <col min="2866" max="3067" width="9" style="9"/>
    <col min="3068" max="3068" width="2.375" style="9" customWidth="1"/>
    <col min="3069" max="3069" width="8.625" style="9" customWidth="1"/>
    <col min="3070" max="3070" width="17.75" style="9" bestFit="1" customWidth="1"/>
    <col min="3071" max="3071" width="0" style="9" hidden="1" customWidth="1"/>
    <col min="3072" max="3072" width="57.25" style="9" customWidth="1"/>
    <col min="3073" max="3073" width="14.25" style="9" customWidth="1"/>
    <col min="3074" max="3074" width="3.875" style="9" customWidth="1"/>
    <col min="3075" max="3075" width="11.5" style="9" customWidth="1"/>
    <col min="3076" max="3076" width="4.5" style="9" customWidth="1"/>
    <col min="3077" max="3077" width="13.625" style="9" customWidth="1"/>
    <col min="3078" max="3078" width="4.5" style="9" customWidth="1"/>
    <col min="3079" max="3079" width="13.625" style="9" customWidth="1"/>
    <col min="3080" max="3080" width="4.5" style="9" customWidth="1"/>
    <col min="3081" max="3081" width="13.625" style="9" customWidth="1"/>
    <col min="3082" max="3082" width="4.5" style="9" customWidth="1"/>
    <col min="3083" max="3083" width="13.625" style="9" customWidth="1"/>
    <col min="3084" max="3084" width="4.5" style="9" customWidth="1"/>
    <col min="3085" max="3085" width="13.625" style="9" customWidth="1"/>
    <col min="3086" max="3086" width="14.375" style="9" customWidth="1"/>
    <col min="3087" max="3087" width="14.125" style="9" bestFit="1" customWidth="1"/>
    <col min="3088" max="3088" width="2.625" style="9" customWidth="1"/>
    <col min="3089" max="3089" width="3.875" style="9" customWidth="1"/>
    <col min="3090" max="3090" width="9.75" style="9" bestFit="1" customWidth="1"/>
    <col min="3091" max="3091" width="11" style="9" bestFit="1" customWidth="1"/>
    <col min="3092" max="3092" width="19.875" style="9" customWidth="1"/>
    <col min="3093" max="3093" width="11.75" style="9" bestFit="1" customWidth="1"/>
    <col min="3094" max="3094" width="10.375" style="9" bestFit="1" customWidth="1"/>
    <col min="3095" max="3121" width="3.875" style="9" customWidth="1"/>
    <col min="3122" max="3323" width="9" style="9"/>
    <col min="3324" max="3324" width="2.375" style="9" customWidth="1"/>
    <col min="3325" max="3325" width="8.625" style="9" customWidth="1"/>
    <col min="3326" max="3326" width="17.75" style="9" bestFit="1" customWidth="1"/>
    <col min="3327" max="3327" width="0" style="9" hidden="1" customWidth="1"/>
    <col min="3328" max="3328" width="57.25" style="9" customWidth="1"/>
    <col min="3329" max="3329" width="14.25" style="9" customWidth="1"/>
    <col min="3330" max="3330" width="3.875" style="9" customWidth="1"/>
    <col min="3331" max="3331" width="11.5" style="9" customWidth="1"/>
    <col min="3332" max="3332" width="4.5" style="9" customWidth="1"/>
    <col min="3333" max="3333" width="13.625" style="9" customWidth="1"/>
    <col min="3334" max="3334" width="4.5" style="9" customWidth="1"/>
    <col min="3335" max="3335" width="13.625" style="9" customWidth="1"/>
    <col min="3336" max="3336" width="4.5" style="9" customWidth="1"/>
    <col min="3337" max="3337" width="13.625" style="9" customWidth="1"/>
    <col min="3338" max="3338" width="4.5" style="9" customWidth="1"/>
    <col min="3339" max="3339" width="13.625" style="9" customWidth="1"/>
    <col min="3340" max="3340" width="4.5" style="9" customWidth="1"/>
    <col min="3341" max="3341" width="13.625" style="9" customWidth="1"/>
    <col min="3342" max="3342" width="14.375" style="9" customWidth="1"/>
    <col min="3343" max="3343" width="14.125" style="9" bestFit="1" customWidth="1"/>
    <col min="3344" max="3344" width="2.625" style="9" customWidth="1"/>
    <col min="3345" max="3345" width="3.875" style="9" customWidth="1"/>
    <col min="3346" max="3346" width="9.75" style="9" bestFit="1" customWidth="1"/>
    <col min="3347" max="3347" width="11" style="9" bestFit="1" customWidth="1"/>
    <col min="3348" max="3348" width="19.875" style="9" customWidth="1"/>
    <col min="3349" max="3349" width="11.75" style="9" bestFit="1" customWidth="1"/>
    <col min="3350" max="3350" width="10.375" style="9" bestFit="1" customWidth="1"/>
    <col min="3351" max="3377" width="3.875" style="9" customWidth="1"/>
    <col min="3378" max="3579" width="9" style="9"/>
    <col min="3580" max="3580" width="2.375" style="9" customWidth="1"/>
    <col min="3581" max="3581" width="8.625" style="9" customWidth="1"/>
    <col min="3582" max="3582" width="17.75" style="9" bestFit="1" customWidth="1"/>
    <col min="3583" max="3583" width="0" style="9" hidden="1" customWidth="1"/>
    <col min="3584" max="3584" width="57.25" style="9" customWidth="1"/>
    <col min="3585" max="3585" width="14.25" style="9" customWidth="1"/>
    <col min="3586" max="3586" width="3.875" style="9" customWidth="1"/>
    <col min="3587" max="3587" width="11.5" style="9" customWidth="1"/>
    <col min="3588" max="3588" width="4.5" style="9" customWidth="1"/>
    <col min="3589" max="3589" width="13.625" style="9" customWidth="1"/>
    <col min="3590" max="3590" width="4.5" style="9" customWidth="1"/>
    <col min="3591" max="3591" width="13.625" style="9" customWidth="1"/>
    <col min="3592" max="3592" width="4.5" style="9" customWidth="1"/>
    <col min="3593" max="3593" width="13.625" style="9" customWidth="1"/>
    <col min="3594" max="3594" width="4.5" style="9" customWidth="1"/>
    <col min="3595" max="3595" width="13.625" style="9" customWidth="1"/>
    <col min="3596" max="3596" width="4.5" style="9" customWidth="1"/>
    <col min="3597" max="3597" width="13.625" style="9" customWidth="1"/>
    <col min="3598" max="3598" width="14.375" style="9" customWidth="1"/>
    <col min="3599" max="3599" width="14.125" style="9" bestFit="1" customWidth="1"/>
    <col min="3600" max="3600" width="2.625" style="9" customWidth="1"/>
    <col min="3601" max="3601" width="3.875" style="9" customWidth="1"/>
    <col min="3602" max="3602" width="9.75" style="9" bestFit="1" customWidth="1"/>
    <col min="3603" max="3603" width="11" style="9" bestFit="1" customWidth="1"/>
    <col min="3604" max="3604" width="19.875" style="9" customWidth="1"/>
    <col min="3605" max="3605" width="11.75" style="9" bestFit="1" customWidth="1"/>
    <col min="3606" max="3606" width="10.375" style="9" bestFit="1" customWidth="1"/>
    <col min="3607" max="3633" width="3.875" style="9" customWidth="1"/>
    <col min="3634" max="3835" width="9" style="9"/>
    <col min="3836" max="3836" width="2.375" style="9" customWidth="1"/>
    <col min="3837" max="3837" width="8.625" style="9" customWidth="1"/>
    <col min="3838" max="3838" width="17.75" style="9" bestFit="1" customWidth="1"/>
    <col min="3839" max="3839" width="0" style="9" hidden="1" customWidth="1"/>
    <col min="3840" max="3840" width="57.25" style="9" customWidth="1"/>
    <col min="3841" max="3841" width="14.25" style="9" customWidth="1"/>
    <col min="3842" max="3842" width="3.875" style="9" customWidth="1"/>
    <col min="3843" max="3843" width="11.5" style="9" customWidth="1"/>
    <col min="3844" max="3844" width="4.5" style="9" customWidth="1"/>
    <col min="3845" max="3845" width="13.625" style="9" customWidth="1"/>
    <col min="3846" max="3846" width="4.5" style="9" customWidth="1"/>
    <col min="3847" max="3847" width="13.625" style="9" customWidth="1"/>
    <col min="3848" max="3848" width="4.5" style="9" customWidth="1"/>
    <col min="3849" max="3849" width="13.625" style="9" customWidth="1"/>
    <col min="3850" max="3850" width="4.5" style="9" customWidth="1"/>
    <col min="3851" max="3851" width="13.625" style="9" customWidth="1"/>
    <col min="3852" max="3852" width="4.5" style="9" customWidth="1"/>
    <col min="3853" max="3853" width="13.625" style="9" customWidth="1"/>
    <col min="3854" max="3854" width="14.375" style="9" customWidth="1"/>
    <col min="3855" max="3855" width="14.125" style="9" bestFit="1" customWidth="1"/>
    <col min="3856" max="3856" width="2.625" style="9" customWidth="1"/>
    <col min="3857" max="3857" width="3.875" style="9" customWidth="1"/>
    <col min="3858" max="3858" width="9.75" style="9" bestFit="1" customWidth="1"/>
    <col min="3859" max="3859" width="11" style="9" bestFit="1" customWidth="1"/>
    <col min="3860" max="3860" width="19.875" style="9" customWidth="1"/>
    <col min="3861" max="3861" width="11.75" style="9" bestFit="1" customWidth="1"/>
    <col min="3862" max="3862" width="10.375" style="9" bestFit="1" customWidth="1"/>
    <col min="3863" max="3889" width="3.875" style="9" customWidth="1"/>
    <col min="3890" max="4091" width="9" style="9"/>
    <col min="4092" max="4092" width="2.375" style="9" customWidth="1"/>
    <col min="4093" max="4093" width="8.625" style="9" customWidth="1"/>
    <col min="4094" max="4094" width="17.75" style="9" bestFit="1" customWidth="1"/>
    <col min="4095" max="4095" width="0" style="9" hidden="1" customWidth="1"/>
    <col min="4096" max="4096" width="57.25" style="9" customWidth="1"/>
    <col min="4097" max="4097" width="14.25" style="9" customWidth="1"/>
    <col min="4098" max="4098" width="3.875" style="9" customWidth="1"/>
    <col min="4099" max="4099" width="11.5" style="9" customWidth="1"/>
    <col min="4100" max="4100" width="4.5" style="9" customWidth="1"/>
    <col min="4101" max="4101" width="13.625" style="9" customWidth="1"/>
    <col min="4102" max="4102" width="4.5" style="9" customWidth="1"/>
    <col min="4103" max="4103" width="13.625" style="9" customWidth="1"/>
    <col min="4104" max="4104" width="4.5" style="9" customWidth="1"/>
    <col min="4105" max="4105" width="13.625" style="9" customWidth="1"/>
    <col min="4106" max="4106" width="4.5" style="9" customWidth="1"/>
    <col min="4107" max="4107" width="13.625" style="9" customWidth="1"/>
    <col min="4108" max="4108" width="4.5" style="9" customWidth="1"/>
    <col min="4109" max="4109" width="13.625" style="9" customWidth="1"/>
    <col min="4110" max="4110" width="14.375" style="9" customWidth="1"/>
    <col min="4111" max="4111" width="14.125" style="9" bestFit="1" customWidth="1"/>
    <col min="4112" max="4112" width="2.625" style="9" customWidth="1"/>
    <col min="4113" max="4113" width="3.875" style="9" customWidth="1"/>
    <col min="4114" max="4114" width="9.75" style="9" bestFit="1" customWidth="1"/>
    <col min="4115" max="4115" width="11" style="9" bestFit="1" customWidth="1"/>
    <col min="4116" max="4116" width="19.875" style="9" customWidth="1"/>
    <col min="4117" max="4117" width="11.75" style="9" bestFit="1" customWidth="1"/>
    <col min="4118" max="4118" width="10.375" style="9" bestFit="1" customWidth="1"/>
    <col min="4119" max="4145" width="3.875" style="9" customWidth="1"/>
    <col min="4146" max="4347" width="9" style="9"/>
    <col min="4348" max="4348" width="2.375" style="9" customWidth="1"/>
    <col min="4349" max="4349" width="8.625" style="9" customWidth="1"/>
    <col min="4350" max="4350" width="17.75" style="9" bestFit="1" customWidth="1"/>
    <col min="4351" max="4351" width="0" style="9" hidden="1" customWidth="1"/>
    <col min="4352" max="4352" width="57.25" style="9" customWidth="1"/>
    <col min="4353" max="4353" width="14.25" style="9" customWidth="1"/>
    <col min="4354" max="4354" width="3.875" style="9" customWidth="1"/>
    <col min="4355" max="4355" width="11.5" style="9" customWidth="1"/>
    <col min="4356" max="4356" width="4.5" style="9" customWidth="1"/>
    <col min="4357" max="4357" width="13.625" style="9" customWidth="1"/>
    <col min="4358" max="4358" width="4.5" style="9" customWidth="1"/>
    <col min="4359" max="4359" width="13.625" style="9" customWidth="1"/>
    <col min="4360" max="4360" width="4.5" style="9" customWidth="1"/>
    <col min="4361" max="4361" width="13.625" style="9" customWidth="1"/>
    <col min="4362" max="4362" width="4.5" style="9" customWidth="1"/>
    <col min="4363" max="4363" width="13.625" style="9" customWidth="1"/>
    <col min="4364" max="4364" width="4.5" style="9" customWidth="1"/>
    <col min="4365" max="4365" width="13.625" style="9" customWidth="1"/>
    <col min="4366" max="4366" width="14.375" style="9" customWidth="1"/>
    <col min="4367" max="4367" width="14.125" style="9" bestFit="1" customWidth="1"/>
    <col min="4368" max="4368" width="2.625" style="9" customWidth="1"/>
    <col min="4369" max="4369" width="3.875" style="9" customWidth="1"/>
    <col min="4370" max="4370" width="9.75" style="9" bestFit="1" customWidth="1"/>
    <col min="4371" max="4371" width="11" style="9" bestFit="1" customWidth="1"/>
    <col min="4372" max="4372" width="19.875" style="9" customWidth="1"/>
    <col min="4373" max="4373" width="11.75" style="9" bestFit="1" customWidth="1"/>
    <col min="4374" max="4374" width="10.375" style="9" bestFit="1" customWidth="1"/>
    <col min="4375" max="4401" width="3.875" style="9" customWidth="1"/>
    <col min="4402" max="4603" width="9" style="9"/>
    <col min="4604" max="4604" width="2.375" style="9" customWidth="1"/>
    <col min="4605" max="4605" width="8.625" style="9" customWidth="1"/>
    <col min="4606" max="4606" width="17.75" style="9" bestFit="1" customWidth="1"/>
    <col min="4607" max="4607" width="0" style="9" hidden="1" customWidth="1"/>
    <col min="4608" max="4608" width="57.25" style="9" customWidth="1"/>
    <col min="4609" max="4609" width="14.25" style="9" customWidth="1"/>
    <col min="4610" max="4610" width="3.875" style="9" customWidth="1"/>
    <col min="4611" max="4611" width="11.5" style="9" customWidth="1"/>
    <col min="4612" max="4612" width="4.5" style="9" customWidth="1"/>
    <col min="4613" max="4613" width="13.625" style="9" customWidth="1"/>
    <col min="4614" max="4614" width="4.5" style="9" customWidth="1"/>
    <col min="4615" max="4615" width="13.625" style="9" customWidth="1"/>
    <col min="4616" max="4616" width="4.5" style="9" customWidth="1"/>
    <col min="4617" max="4617" width="13.625" style="9" customWidth="1"/>
    <col min="4618" max="4618" width="4.5" style="9" customWidth="1"/>
    <col min="4619" max="4619" width="13.625" style="9" customWidth="1"/>
    <col min="4620" max="4620" width="4.5" style="9" customWidth="1"/>
    <col min="4621" max="4621" width="13.625" style="9" customWidth="1"/>
    <col min="4622" max="4622" width="14.375" style="9" customWidth="1"/>
    <col min="4623" max="4623" width="14.125" style="9" bestFit="1" customWidth="1"/>
    <col min="4624" max="4624" width="2.625" style="9" customWidth="1"/>
    <col min="4625" max="4625" width="3.875" style="9" customWidth="1"/>
    <col min="4626" max="4626" width="9.75" style="9" bestFit="1" customWidth="1"/>
    <col min="4627" max="4627" width="11" style="9" bestFit="1" customWidth="1"/>
    <col min="4628" max="4628" width="19.875" style="9" customWidth="1"/>
    <col min="4629" max="4629" width="11.75" style="9" bestFit="1" customWidth="1"/>
    <col min="4630" max="4630" width="10.375" style="9" bestFit="1" customWidth="1"/>
    <col min="4631" max="4657" width="3.875" style="9" customWidth="1"/>
    <col min="4658" max="4859" width="9" style="9"/>
    <col min="4860" max="4860" width="2.375" style="9" customWidth="1"/>
    <col min="4861" max="4861" width="8.625" style="9" customWidth="1"/>
    <col min="4862" max="4862" width="17.75" style="9" bestFit="1" customWidth="1"/>
    <col min="4863" max="4863" width="0" style="9" hidden="1" customWidth="1"/>
    <col min="4864" max="4864" width="57.25" style="9" customWidth="1"/>
    <col min="4865" max="4865" width="14.25" style="9" customWidth="1"/>
    <col min="4866" max="4866" width="3.875" style="9" customWidth="1"/>
    <col min="4867" max="4867" width="11.5" style="9" customWidth="1"/>
    <col min="4868" max="4868" width="4.5" style="9" customWidth="1"/>
    <col min="4869" max="4869" width="13.625" style="9" customWidth="1"/>
    <col min="4870" max="4870" width="4.5" style="9" customWidth="1"/>
    <col min="4871" max="4871" width="13.625" style="9" customWidth="1"/>
    <col min="4872" max="4872" width="4.5" style="9" customWidth="1"/>
    <col min="4873" max="4873" width="13.625" style="9" customWidth="1"/>
    <col min="4874" max="4874" width="4.5" style="9" customWidth="1"/>
    <col min="4875" max="4875" width="13.625" style="9" customWidth="1"/>
    <col min="4876" max="4876" width="4.5" style="9" customWidth="1"/>
    <col min="4877" max="4877" width="13.625" style="9" customWidth="1"/>
    <col min="4878" max="4878" width="14.375" style="9" customWidth="1"/>
    <col min="4879" max="4879" width="14.125" style="9" bestFit="1" customWidth="1"/>
    <col min="4880" max="4880" width="2.625" style="9" customWidth="1"/>
    <col min="4881" max="4881" width="3.875" style="9" customWidth="1"/>
    <col min="4882" max="4882" width="9.75" style="9" bestFit="1" customWidth="1"/>
    <col min="4883" max="4883" width="11" style="9" bestFit="1" customWidth="1"/>
    <col min="4884" max="4884" width="19.875" style="9" customWidth="1"/>
    <col min="4885" max="4885" width="11.75" style="9" bestFit="1" customWidth="1"/>
    <col min="4886" max="4886" width="10.375" style="9" bestFit="1" customWidth="1"/>
    <col min="4887" max="4913" width="3.875" style="9" customWidth="1"/>
    <col min="4914" max="5115" width="9" style="9"/>
    <col min="5116" max="5116" width="2.375" style="9" customWidth="1"/>
    <col min="5117" max="5117" width="8.625" style="9" customWidth="1"/>
    <col min="5118" max="5118" width="17.75" style="9" bestFit="1" customWidth="1"/>
    <col min="5119" max="5119" width="0" style="9" hidden="1" customWidth="1"/>
    <col min="5120" max="5120" width="57.25" style="9" customWidth="1"/>
    <col min="5121" max="5121" width="14.25" style="9" customWidth="1"/>
    <col min="5122" max="5122" width="3.875" style="9" customWidth="1"/>
    <col min="5123" max="5123" width="11.5" style="9" customWidth="1"/>
    <col min="5124" max="5124" width="4.5" style="9" customWidth="1"/>
    <col min="5125" max="5125" width="13.625" style="9" customWidth="1"/>
    <col min="5126" max="5126" width="4.5" style="9" customWidth="1"/>
    <col min="5127" max="5127" width="13.625" style="9" customWidth="1"/>
    <col min="5128" max="5128" width="4.5" style="9" customWidth="1"/>
    <col min="5129" max="5129" width="13.625" style="9" customWidth="1"/>
    <col min="5130" max="5130" width="4.5" style="9" customWidth="1"/>
    <col min="5131" max="5131" width="13.625" style="9" customWidth="1"/>
    <col min="5132" max="5132" width="4.5" style="9" customWidth="1"/>
    <col min="5133" max="5133" width="13.625" style="9" customWidth="1"/>
    <col min="5134" max="5134" width="14.375" style="9" customWidth="1"/>
    <col min="5135" max="5135" width="14.125" style="9" bestFit="1" customWidth="1"/>
    <col min="5136" max="5136" width="2.625" style="9" customWidth="1"/>
    <col min="5137" max="5137" width="3.875" style="9" customWidth="1"/>
    <col min="5138" max="5138" width="9.75" style="9" bestFit="1" customWidth="1"/>
    <col min="5139" max="5139" width="11" style="9" bestFit="1" customWidth="1"/>
    <col min="5140" max="5140" width="19.875" style="9" customWidth="1"/>
    <col min="5141" max="5141" width="11.75" style="9" bestFit="1" customWidth="1"/>
    <col min="5142" max="5142" width="10.375" style="9" bestFit="1" customWidth="1"/>
    <col min="5143" max="5169" width="3.875" style="9" customWidth="1"/>
    <col min="5170" max="5371" width="9" style="9"/>
    <col min="5372" max="5372" width="2.375" style="9" customWidth="1"/>
    <col min="5373" max="5373" width="8.625" style="9" customWidth="1"/>
    <col min="5374" max="5374" width="17.75" style="9" bestFit="1" customWidth="1"/>
    <col min="5375" max="5375" width="0" style="9" hidden="1" customWidth="1"/>
    <col min="5376" max="5376" width="57.25" style="9" customWidth="1"/>
    <col min="5377" max="5377" width="14.25" style="9" customWidth="1"/>
    <col min="5378" max="5378" width="3.875" style="9" customWidth="1"/>
    <col min="5379" max="5379" width="11.5" style="9" customWidth="1"/>
    <col min="5380" max="5380" width="4.5" style="9" customWidth="1"/>
    <col min="5381" max="5381" width="13.625" style="9" customWidth="1"/>
    <col min="5382" max="5382" width="4.5" style="9" customWidth="1"/>
    <col min="5383" max="5383" width="13.625" style="9" customWidth="1"/>
    <col min="5384" max="5384" width="4.5" style="9" customWidth="1"/>
    <col min="5385" max="5385" width="13.625" style="9" customWidth="1"/>
    <col min="5386" max="5386" width="4.5" style="9" customWidth="1"/>
    <col min="5387" max="5387" width="13.625" style="9" customWidth="1"/>
    <col min="5388" max="5388" width="4.5" style="9" customWidth="1"/>
    <col min="5389" max="5389" width="13.625" style="9" customWidth="1"/>
    <col min="5390" max="5390" width="14.375" style="9" customWidth="1"/>
    <col min="5391" max="5391" width="14.125" style="9" bestFit="1" customWidth="1"/>
    <col min="5392" max="5392" width="2.625" style="9" customWidth="1"/>
    <col min="5393" max="5393" width="3.875" style="9" customWidth="1"/>
    <col min="5394" max="5394" width="9.75" style="9" bestFit="1" customWidth="1"/>
    <col min="5395" max="5395" width="11" style="9" bestFit="1" customWidth="1"/>
    <col min="5396" max="5396" width="19.875" style="9" customWidth="1"/>
    <col min="5397" max="5397" width="11.75" style="9" bestFit="1" customWidth="1"/>
    <col min="5398" max="5398" width="10.375" style="9" bestFit="1" customWidth="1"/>
    <col min="5399" max="5425" width="3.875" style="9" customWidth="1"/>
    <col min="5426" max="5627" width="9" style="9"/>
    <col min="5628" max="5628" width="2.375" style="9" customWidth="1"/>
    <col min="5629" max="5629" width="8.625" style="9" customWidth="1"/>
    <col min="5630" max="5630" width="17.75" style="9" bestFit="1" customWidth="1"/>
    <col min="5631" max="5631" width="0" style="9" hidden="1" customWidth="1"/>
    <col min="5632" max="5632" width="57.25" style="9" customWidth="1"/>
    <col min="5633" max="5633" width="14.25" style="9" customWidth="1"/>
    <col min="5634" max="5634" width="3.875" style="9" customWidth="1"/>
    <col min="5635" max="5635" width="11.5" style="9" customWidth="1"/>
    <col min="5636" max="5636" width="4.5" style="9" customWidth="1"/>
    <col min="5637" max="5637" width="13.625" style="9" customWidth="1"/>
    <col min="5638" max="5638" width="4.5" style="9" customWidth="1"/>
    <col min="5639" max="5639" width="13.625" style="9" customWidth="1"/>
    <col min="5640" max="5640" width="4.5" style="9" customWidth="1"/>
    <col min="5641" max="5641" width="13.625" style="9" customWidth="1"/>
    <col min="5642" max="5642" width="4.5" style="9" customWidth="1"/>
    <col min="5643" max="5643" width="13.625" style="9" customWidth="1"/>
    <col min="5644" max="5644" width="4.5" style="9" customWidth="1"/>
    <col min="5645" max="5645" width="13.625" style="9" customWidth="1"/>
    <col min="5646" max="5646" width="14.375" style="9" customWidth="1"/>
    <col min="5647" max="5647" width="14.125" style="9" bestFit="1" customWidth="1"/>
    <col min="5648" max="5648" width="2.625" style="9" customWidth="1"/>
    <col min="5649" max="5649" width="3.875" style="9" customWidth="1"/>
    <col min="5650" max="5650" width="9.75" style="9" bestFit="1" customWidth="1"/>
    <col min="5651" max="5651" width="11" style="9" bestFit="1" customWidth="1"/>
    <col min="5652" max="5652" width="19.875" style="9" customWidth="1"/>
    <col min="5653" max="5653" width="11.75" style="9" bestFit="1" customWidth="1"/>
    <col min="5654" max="5654" width="10.375" style="9" bestFit="1" customWidth="1"/>
    <col min="5655" max="5681" width="3.875" style="9" customWidth="1"/>
    <col min="5682" max="5883" width="9" style="9"/>
    <col min="5884" max="5884" width="2.375" style="9" customWidth="1"/>
    <col min="5885" max="5885" width="8.625" style="9" customWidth="1"/>
    <col min="5886" max="5886" width="17.75" style="9" bestFit="1" customWidth="1"/>
    <col min="5887" max="5887" width="0" style="9" hidden="1" customWidth="1"/>
    <col min="5888" max="5888" width="57.25" style="9" customWidth="1"/>
    <col min="5889" max="5889" width="14.25" style="9" customWidth="1"/>
    <col min="5890" max="5890" width="3.875" style="9" customWidth="1"/>
    <col min="5891" max="5891" width="11.5" style="9" customWidth="1"/>
    <col min="5892" max="5892" width="4.5" style="9" customWidth="1"/>
    <col min="5893" max="5893" width="13.625" style="9" customWidth="1"/>
    <col min="5894" max="5894" width="4.5" style="9" customWidth="1"/>
    <col min="5895" max="5895" width="13.625" style="9" customWidth="1"/>
    <col min="5896" max="5896" width="4.5" style="9" customWidth="1"/>
    <col min="5897" max="5897" width="13.625" style="9" customWidth="1"/>
    <col min="5898" max="5898" width="4.5" style="9" customWidth="1"/>
    <col min="5899" max="5899" width="13.625" style="9" customWidth="1"/>
    <col min="5900" max="5900" width="4.5" style="9" customWidth="1"/>
    <col min="5901" max="5901" width="13.625" style="9" customWidth="1"/>
    <col min="5902" max="5902" width="14.375" style="9" customWidth="1"/>
    <col min="5903" max="5903" width="14.125" style="9" bestFit="1" customWidth="1"/>
    <col min="5904" max="5904" width="2.625" style="9" customWidth="1"/>
    <col min="5905" max="5905" width="3.875" style="9" customWidth="1"/>
    <col min="5906" max="5906" width="9.75" style="9" bestFit="1" customWidth="1"/>
    <col min="5907" max="5907" width="11" style="9" bestFit="1" customWidth="1"/>
    <col min="5908" max="5908" width="19.875" style="9" customWidth="1"/>
    <col min="5909" max="5909" width="11.75" style="9" bestFit="1" customWidth="1"/>
    <col min="5910" max="5910" width="10.375" style="9" bestFit="1" customWidth="1"/>
    <col min="5911" max="5937" width="3.875" style="9" customWidth="1"/>
    <col min="5938" max="6139" width="9" style="9"/>
    <col min="6140" max="6140" width="2.375" style="9" customWidth="1"/>
    <col min="6141" max="6141" width="8.625" style="9" customWidth="1"/>
    <col min="6142" max="6142" width="17.75" style="9" bestFit="1" customWidth="1"/>
    <col min="6143" max="6143" width="0" style="9" hidden="1" customWidth="1"/>
    <col min="6144" max="6144" width="57.25" style="9" customWidth="1"/>
    <col min="6145" max="6145" width="14.25" style="9" customWidth="1"/>
    <col min="6146" max="6146" width="3.875" style="9" customWidth="1"/>
    <col min="6147" max="6147" width="11.5" style="9" customWidth="1"/>
    <col min="6148" max="6148" width="4.5" style="9" customWidth="1"/>
    <col min="6149" max="6149" width="13.625" style="9" customWidth="1"/>
    <col min="6150" max="6150" width="4.5" style="9" customWidth="1"/>
    <col min="6151" max="6151" width="13.625" style="9" customWidth="1"/>
    <col min="6152" max="6152" width="4.5" style="9" customWidth="1"/>
    <col min="6153" max="6153" width="13.625" style="9" customWidth="1"/>
    <col min="6154" max="6154" width="4.5" style="9" customWidth="1"/>
    <col min="6155" max="6155" width="13.625" style="9" customWidth="1"/>
    <col min="6156" max="6156" width="4.5" style="9" customWidth="1"/>
    <col min="6157" max="6157" width="13.625" style="9" customWidth="1"/>
    <col min="6158" max="6158" width="14.375" style="9" customWidth="1"/>
    <col min="6159" max="6159" width="14.125" style="9" bestFit="1" customWidth="1"/>
    <col min="6160" max="6160" width="2.625" style="9" customWidth="1"/>
    <col min="6161" max="6161" width="3.875" style="9" customWidth="1"/>
    <col min="6162" max="6162" width="9.75" style="9" bestFit="1" customWidth="1"/>
    <col min="6163" max="6163" width="11" style="9" bestFit="1" customWidth="1"/>
    <col min="6164" max="6164" width="19.875" style="9" customWidth="1"/>
    <col min="6165" max="6165" width="11.75" style="9" bestFit="1" customWidth="1"/>
    <col min="6166" max="6166" width="10.375" style="9" bestFit="1" customWidth="1"/>
    <col min="6167" max="6193" width="3.875" style="9" customWidth="1"/>
    <col min="6194" max="6395" width="9" style="9"/>
    <col min="6396" max="6396" width="2.375" style="9" customWidth="1"/>
    <col min="6397" max="6397" width="8.625" style="9" customWidth="1"/>
    <col min="6398" max="6398" width="17.75" style="9" bestFit="1" customWidth="1"/>
    <col min="6399" max="6399" width="0" style="9" hidden="1" customWidth="1"/>
    <col min="6400" max="6400" width="57.25" style="9" customWidth="1"/>
    <col min="6401" max="6401" width="14.25" style="9" customWidth="1"/>
    <col min="6402" max="6402" width="3.875" style="9" customWidth="1"/>
    <col min="6403" max="6403" width="11.5" style="9" customWidth="1"/>
    <col min="6404" max="6404" width="4.5" style="9" customWidth="1"/>
    <col min="6405" max="6405" width="13.625" style="9" customWidth="1"/>
    <col min="6406" max="6406" width="4.5" style="9" customWidth="1"/>
    <col min="6407" max="6407" width="13.625" style="9" customWidth="1"/>
    <col min="6408" max="6408" width="4.5" style="9" customWidth="1"/>
    <col min="6409" max="6409" width="13.625" style="9" customWidth="1"/>
    <col min="6410" max="6410" width="4.5" style="9" customWidth="1"/>
    <col min="6411" max="6411" width="13.625" style="9" customWidth="1"/>
    <col min="6412" max="6412" width="4.5" style="9" customWidth="1"/>
    <col min="6413" max="6413" width="13.625" style="9" customWidth="1"/>
    <col min="6414" max="6414" width="14.375" style="9" customWidth="1"/>
    <col min="6415" max="6415" width="14.125" style="9" bestFit="1" customWidth="1"/>
    <col min="6416" max="6416" width="2.625" style="9" customWidth="1"/>
    <col min="6417" max="6417" width="3.875" style="9" customWidth="1"/>
    <col min="6418" max="6418" width="9.75" style="9" bestFit="1" customWidth="1"/>
    <col min="6419" max="6419" width="11" style="9" bestFit="1" customWidth="1"/>
    <col min="6420" max="6420" width="19.875" style="9" customWidth="1"/>
    <col min="6421" max="6421" width="11.75" style="9" bestFit="1" customWidth="1"/>
    <col min="6422" max="6422" width="10.375" style="9" bestFit="1" customWidth="1"/>
    <col min="6423" max="6449" width="3.875" style="9" customWidth="1"/>
    <col min="6450" max="6651" width="9" style="9"/>
    <col min="6652" max="6652" width="2.375" style="9" customWidth="1"/>
    <col min="6653" max="6653" width="8.625" style="9" customWidth="1"/>
    <col min="6654" max="6654" width="17.75" style="9" bestFit="1" customWidth="1"/>
    <col min="6655" max="6655" width="0" style="9" hidden="1" customWidth="1"/>
    <col min="6656" max="6656" width="57.25" style="9" customWidth="1"/>
    <col min="6657" max="6657" width="14.25" style="9" customWidth="1"/>
    <col min="6658" max="6658" width="3.875" style="9" customWidth="1"/>
    <col min="6659" max="6659" width="11.5" style="9" customWidth="1"/>
    <col min="6660" max="6660" width="4.5" style="9" customWidth="1"/>
    <col min="6661" max="6661" width="13.625" style="9" customWidth="1"/>
    <col min="6662" max="6662" width="4.5" style="9" customWidth="1"/>
    <col min="6663" max="6663" width="13.625" style="9" customWidth="1"/>
    <col min="6664" max="6664" width="4.5" style="9" customWidth="1"/>
    <col min="6665" max="6665" width="13.625" style="9" customWidth="1"/>
    <col min="6666" max="6666" width="4.5" style="9" customWidth="1"/>
    <col min="6667" max="6667" width="13.625" style="9" customWidth="1"/>
    <col min="6668" max="6668" width="4.5" style="9" customWidth="1"/>
    <col min="6669" max="6669" width="13.625" style="9" customWidth="1"/>
    <col min="6670" max="6670" width="14.375" style="9" customWidth="1"/>
    <col min="6671" max="6671" width="14.125" style="9" bestFit="1" customWidth="1"/>
    <col min="6672" max="6672" width="2.625" style="9" customWidth="1"/>
    <col min="6673" max="6673" width="3.875" style="9" customWidth="1"/>
    <col min="6674" max="6674" width="9.75" style="9" bestFit="1" customWidth="1"/>
    <col min="6675" max="6675" width="11" style="9" bestFit="1" customWidth="1"/>
    <col min="6676" max="6676" width="19.875" style="9" customWidth="1"/>
    <col min="6677" max="6677" width="11.75" style="9" bestFit="1" customWidth="1"/>
    <col min="6678" max="6678" width="10.375" style="9" bestFit="1" customWidth="1"/>
    <col min="6679" max="6705" width="3.875" style="9" customWidth="1"/>
    <col min="6706" max="6907" width="9" style="9"/>
    <col min="6908" max="6908" width="2.375" style="9" customWidth="1"/>
    <col min="6909" max="6909" width="8.625" style="9" customWidth="1"/>
    <col min="6910" max="6910" width="17.75" style="9" bestFit="1" customWidth="1"/>
    <col min="6911" max="6911" width="0" style="9" hidden="1" customWidth="1"/>
    <col min="6912" max="6912" width="57.25" style="9" customWidth="1"/>
    <col min="6913" max="6913" width="14.25" style="9" customWidth="1"/>
    <col min="6914" max="6914" width="3.875" style="9" customWidth="1"/>
    <col min="6915" max="6915" width="11.5" style="9" customWidth="1"/>
    <col min="6916" max="6916" width="4.5" style="9" customWidth="1"/>
    <col min="6917" max="6917" width="13.625" style="9" customWidth="1"/>
    <col min="6918" max="6918" width="4.5" style="9" customWidth="1"/>
    <col min="6919" max="6919" width="13.625" style="9" customWidth="1"/>
    <col min="6920" max="6920" width="4.5" style="9" customWidth="1"/>
    <col min="6921" max="6921" width="13.625" style="9" customWidth="1"/>
    <col min="6922" max="6922" width="4.5" style="9" customWidth="1"/>
    <col min="6923" max="6923" width="13.625" style="9" customWidth="1"/>
    <col min="6924" max="6924" width="4.5" style="9" customWidth="1"/>
    <col min="6925" max="6925" width="13.625" style="9" customWidth="1"/>
    <col min="6926" max="6926" width="14.375" style="9" customWidth="1"/>
    <col min="6927" max="6927" width="14.125" style="9" bestFit="1" customWidth="1"/>
    <col min="6928" max="6928" width="2.625" style="9" customWidth="1"/>
    <col min="6929" max="6929" width="3.875" style="9" customWidth="1"/>
    <col min="6930" max="6930" width="9.75" style="9" bestFit="1" customWidth="1"/>
    <col min="6931" max="6931" width="11" style="9" bestFit="1" customWidth="1"/>
    <col min="6932" max="6932" width="19.875" style="9" customWidth="1"/>
    <col min="6933" max="6933" width="11.75" style="9" bestFit="1" customWidth="1"/>
    <col min="6934" max="6934" width="10.375" style="9" bestFit="1" customWidth="1"/>
    <col min="6935" max="6961" width="3.875" style="9" customWidth="1"/>
    <col min="6962" max="7163" width="9" style="9"/>
    <col min="7164" max="7164" width="2.375" style="9" customWidth="1"/>
    <col min="7165" max="7165" width="8.625" style="9" customWidth="1"/>
    <col min="7166" max="7166" width="17.75" style="9" bestFit="1" customWidth="1"/>
    <col min="7167" max="7167" width="0" style="9" hidden="1" customWidth="1"/>
    <col min="7168" max="7168" width="57.25" style="9" customWidth="1"/>
    <col min="7169" max="7169" width="14.25" style="9" customWidth="1"/>
    <col min="7170" max="7170" width="3.875" style="9" customWidth="1"/>
    <col min="7171" max="7171" width="11.5" style="9" customWidth="1"/>
    <col min="7172" max="7172" width="4.5" style="9" customWidth="1"/>
    <col min="7173" max="7173" width="13.625" style="9" customWidth="1"/>
    <col min="7174" max="7174" width="4.5" style="9" customWidth="1"/>
    <col min="7175" max="7175" width="13.625" style="9" customWidth="1"/>
    <col min="7176" max="7176" width="4.5" style="9" customWidth="1"/>
    <col min="7177" max="7177" width="13.625" style="9" customWidth="1"/>
    <col min="7178" max="7178" width="4.5" style="9" customWidth="1"/>
    <col min="7179" max="7179" width="13.625" style="9" customWidth="1"/>
    <col min="7180" max="7180" width="4.5" style="9" customWidth="1"/>
    <col min="7181" max="7181" width="13.625" style="9" customWidth="1"/>
    <col min="7182" max="7182" width="14.375" style="9" customWidth="1"/>
    <col min="7183" max="7183" width="14.125" style="9" bestFit="1" customWidth="1"/>
    <col min="7184" max="7184" width="2.625" style="9" customWidth="1"/>
    <col min="7185" max="7185" width="3.875" style="9" customWidth="1"/>
    <col min="7186" max="7186" width="9.75" style="9" bestFit="1" customWidth="1"/>
    <col min="7187" max="7187" width="11" style="9" bestFit="1" customWidth="1"/>
    <col min="7188" max="7188" width="19.875" style="9" customWidth="1"/>
    <col min="7189" max="7189" width="11.75" style="9" bestFit="1" customWidth="1"/>
    <col min="7190" max="7190" width="10.375" style="9" bestFit="1" customWidth="1"/>
    <col min="7191" max="7217" width="3.875" style="9" customWidth="1"/>
    <col min="7218" max="7419" width="9" style="9"/>
    <col min="7420" max="7420" width="2.375" style="9" customWidth="1"/>
    <col min="7421" max="7421" width="8.625" style="9" customWidth="1"/>
    <col min="7422" max="7422" width="17.75" style="9" bestFit="1" customWidth="1"/>
    <col min="7423" max="7423" width="0" style="9" hidden="1" customWidth="1"/>
    <col min="7424" max="7424" width="57.25" style="9" customWidth="1"/>
    <col min="7425" max="7425" width="14.25" style="9" customWidth="1"/>
    <col min="7426" max="7426" width="3.875" style="9" customWidth="1"/>
    <col min="7427" max="7427" width="11.5" style="9" customWidth="1"/>
    <col min="7428" max="7428" width="4.5" style="9" customWidth="1"/>
    <col min="7429" max="7429" width="13.625" style="9" customWidth="1"/>
    <col min="7430" max="7430" width="4.5" style="9" customWidth="1"/>
    <col min="7431" max="7431" width="13.625" style="9" customWidth="1"/>
    <col min="7432" max="7432" width="4.5" style="9" customWidth="1"/>
    <col min="7433" max="7433" width="13.625" style="9" customWidth="1"/>
    <col min="7434" max="7434" width="4.5" style="9" customWidth="1"/>
    <col min="7435" max="7435" width="13.625" style="9" customWidth="1"/>
    <col min="7436" max="7436" width="4.5" style="9" customWidth="1"/>
    <col min="7437" max="7437" width="13.625" style="9" customWidth="1"/>
    <col min="7438" max="7438" width="14.375" style="9" customWidth="1"/>
    <col min="7439" max="7439" width="14.125" style="9" bestFit="1" customWidth="1"/>
    <col min="7440" max="7440" width="2.625" style="9" customWidth="1"/>
    <col min="7441" max="7441" width="3.875" style="9" customWidth="1"/>
    <col min="7442" max="7442" width="9.75" style="9" bestFit="1" customWidth="1"/>
    <col min="7443" max="7443" width="11" style="9" bestFit="1" customWidth="1"/>
    <col min="7444" max="7444" width="19.875" style="9" customWidth="1"/>
    <col min="7445" max="7445" width="11.75" style="9" bestFit="1" customWidth="1"/>
    <col min="7446" max="7446" width="10.375" style="9" bestFit="1" customWidth="1"/>
    <col min="7447" max="7473" width="3.875" style="9" customWidth="1"/>
    <col min="7474" max="7675" width="9" style="9"/>
    <col min="7676" max="7676" width="2.375" style="9" customWidth="1"/>
    <col min="7677" max="7677" width="8.625" style="9" customWidth="1"/>
    <col min="7678" max="7678" width="17.75" style="9" bestFit="1" customWidth="1"/>
    <col min="7679" max="7679" width="0" style="9" hidden="1" customWidth="1"/>
    <col min="7680" max="7680" width="57.25" style="9" customWidth="1"/>
    <col min="7681" max="7681" width="14.25" style="9" customWidth="1"/>
    <col min="7682" max="7682" width="3.875" style="9" customWidth="1"/>
    <col min="7683" max="7683" width="11.5" style="9" customWidth="1"/>
    <col min="7684" max="7684" width="4.5" style="9" customWidth="1"/>
    <col min="7685" max="7685" width="13.625" style="9" customWidth="1"/>
    <col min="7686" max="7686" width="4.5" style="9" customWidth="1"/>
    <col min="7687" max="7687" width="13.625" style="9" customWidth="1"/>
    <col min="7688" max="7688" width="4.5" style="9" customWidth="1"/>
    <col min="7689" max="7689" width="13.625" style="9" customWidth="1"/>
    <col min="7690" max="7690" width="4.5" style="9" customWidth="1"/>
    <col min="7691" max="7691" width="13.625" style="9" customWidth="1"/>
    <col min="7692" max="7692" width="4.5" style="9" customWidth="1"/>
    <col min="7693" max="7693" width="13.625" style="9" customWidth="1"/>
    <col min="7694" max="7694" width="14.375" style="9" customWidth="1"/>
    <col min="7695" max="7695" width="14.125" style="9" bestFit="1" customWidth="1"/>
    <col min="7696" max="7696" width="2.625" style="9" customWidth="1"/>
    <col min="7697" max="7697" width="3.875" style="9" customWidth="1"/>
    <col min="7698" max="7698" width="9.75" style="9" bestFit="1" customWidth="1"/>
    <col min="7699" max="7699" width="11" style="9" bestFit="1" customWidth="1"/>
    <col min="7700" max="7700" width="19.875" style="9" customWidth="1"/>
    <col min="7701" max="7701" width="11.75" style="9" bestFit="1" customWidth="1"/>
    <col min="7702" max="7702" width="10.375" style="9" bestFit="1" customWidth="1"/>
    <col min="7703" max="7729" width="3.875" style="9" customWidth="1"/>
    <col min="7730" max="7931" width="9" style="9"/>
    <col min="7932" max="7932" width="2.375" style="9" customWidth="1"/>
    <col min="7933" max="7933" width="8.625" style="9" customWidth="1"/>
    <col min="7934" max="7934" width="17.75" style="9" bestFit="1" customWidth="1"/>
    <col min="7935" max="7935" width="0" style="9" hidden="1" customWidth="1"/>
    <col min="7936" max="7936" width="57.25" style="9" customWidth="1"/>
    <col min="7937" max="7937" width="14.25" style="9" customWidth="1"/>
    <col min="7938" max="7938" width="3.875" style="9" customWidth="1"/>
    <col min="7939" max="7939" width="11.5" style="9" customWidth="1"/>
    <col min="7940" max="7940" width="4.5" style="9" customWidth="1"/>
    <col min="7941" max="7941" width="13.625" style="9" customWidth="1"/>
    <col min="7942" max="7942" width="4.5" style="9" customWidth="1"/>
    <col min="7943" max="7943" width="13.625" style="9" customWidth="1"/>
    <col min="7944" max="7944" width="4.5" style="9" customWidth="1"/>
    <col min="7945" max="7945" width="13.625" style="9" customWidth="1"/>
    <col min="7946" max="7946" width="4.5" style="9" customWidth="1"/>
    <col min="7947" max="7947" width="13.625" style="9" customWidth="1"/>
    <col min="7948" max="7948" width="4.5" style="9" customWidth="1"/>
    <col min="7949" max="7949" width="13.625" style="9" customWidth="1"/>
    <col min="7950" max="7950" width="14.375" style="9" customWidth="1"/>
    <col min="7951" max="7951" width="14.125" style="9" bestFit="1" customWidth="1"/>
    <col min="7952" max="7952" width="2.625" style="9" customWidth="1"/>
    <col min="7953" max="7953" width="3.875" style="9" customWidth="1"/>
    <col min="7954" max="7954" width="9.75" style="9" bestFit="1" customWidth="1"/>
    <col min="7955" max="7955" width="11" style="9" bestFit="1" customWidth="1"/>
    <col min="7956" max="7956" width="19.875" style="9" customWidth="1"/>
    <col min="7957" max="7957" width="11.75" style="9" bestFit="1" customWidth="1"/>
    <col min="7958" max="7958" width="10.375" style="9" bestFit="1" customWidth="1"/>
    <col min="7959" max="7985" width="3.875" style="9" customWidth="1"/>
    <col min="7986" max="8187" width="9" style="9"/>
    <col min="8188" max="8188" width="2.375" style="9" customWidth="1"/>
    <col min="8189" max="8189" width="8.625" style="9" customWidth="1"/>
    <col min="8190" max="8190" width="17.75" style="9" bestFit="1" customWidth="1"/>
    <col min="8191" max="8191" width="0" style="9" hidden="1" customWidth="1"/>
    <col min="8192" max="8192" width="57.25" style="9" customWidth="1"/>
    <col min="8193" max="8193" width="14.25" style="9" customWidth="1"/>
    <col min="8194" max="8194" width="3.875" style="9" customWidth="1"/>
    <col min="8195" max="8195" width="11.5" style="9" customWidth="1"/>
    <col min="8196" max="8196" width="4.5" style="9" customWidth="1"/>
    <col min="8197" max="8197" width="13.625" style="9" customWidth="1"/>
    <col min="8198" max="8198" width="4.5" style="9" customWidth="1"/>
    <col min="8199" max="8199" width="13.625" style="9" customWidth="1"/>
    <col min="8200" max="8200" width="4.5" style="9" customWidth="1"/>
    <col min="8201" max="8201" width="13.625" style="9" customWidth="1"/>
    <col min="8202" max="8202" width="4.5" style="9" customWidth="1"/>
    <col min="8203" max="8203" width="13.625" style="9" customWidth="1"/>
    <col min="8204" max="8204" width="4.5" style="9" customWidth="1"/>
    <col min="8205" max="8205" width="13.625" style="9" customWidth="1"/>
    <col min="8206" max="8206" width="14.375" style="9" customWidth="1"/>
    <col min="8207" max="8207" width="14.125" style="9" bestFit="1" customWidth="1"/>
    <col min="8208" max="8208" width="2.625" style="9" customWidth="1"/>
    <col min="8209" max="8209" width="3.875" style="9" customWidth="1"/>
    <col min="8210" max="8210" width="9.75" style="9" bestFit="1" customWidth="1"/>
    <col min="8211" max="8211" width="11" style="9" bestFit="1" customWidth="1"/>
    <col min="8212" max="8212" width="19.875" style="9" customWidth="1"/>
    <col min="8213" max="8213" width="11.75" style="9" bestFit="1" customWidth="1"/>
    <col min="8214" max="8214" width="10.375" style="9" bestFit="1" customWidth="1"/>
    <col min="8215" max="8241" width="3.875" style="9" customWidth="1"/>
    <col min="8242" max="8443" width="9" style="9"/>
    <col min="8444" max="8444" width="2.375" style="9" customWidth="1"/>
    <col min="8445" max="8445" width="8.625" style="9" customWidth="1"/>
    <col min="8446" max="8446" width="17.75" style="9" bestFit="1" customWidth="1"/>
    <col min="8447" max="8447" width="0" style="9" hidden="1" customWidth="1"/>
    <col min="8448" max="8448" width="57.25" style="9" customWidth="1"/>
    <col min="8449" max="8449" width="14.25" style="9" customWidth="1"/>
    <col min="8450" max="8450" width="3.875" style="9" customWidth="1"/>
    <col min="8451" max="8451" width="11.5" style="9" customWidth="1"/>
    <col min="8452" max="8452" width="4.5" style="9" customWidth="1"/>
    <col min="8453" max="8453" width="13.625" style="9" customWidth="1"/>
    <col min="8454" max="8454" width="4.5" style="9" customWidth="1"/>
    <col min="8455" max="8455" width="13.625" style="9" customWidth="1"/>
    <col min="8456" max="8456" width="4.5" style="9" customWidth="1"/>
    <col min="8457" max="8457" width="13.625" style="9" customWidth="1"/>
    <col min="8458" max="8458" width="4.5" style="9" customWidth="1"/>
    <col min="8459" max="8459" width="13.625" style="9" customWidth="1"/>
    <col min="8460" max="8460" width="4.5" style="9" customWidth="1"/>
    <col min="8461" max="8461" width="13.625" style="9" customWidth="1"/>
    <col min="8462" max="8462" width="14.375" style="9" customWidth="1"/>
    <col min="8463" max="8463" width="14.125" style="9" bestFit="1" customWidth="1"/>
    <col min="8464" max="8464" width="2.625" style="9" customWidth="1"/>
    <col min="8465" max="8465" width="3.875" style="9" customWidth="1"/>
    <col min="8466" max="8466" width="9.75" style="9" bestFit="1" customWidth="1"/>
    <col min="8467" max="8467" width="11" style="9" bestFit="1" customWidth="1"/>
    <col min="8468" max="8468" width="19.875" style="9" customWidth="1"/>
    <col min="8469" max="8469" width="11.75" style="9" bestFit="1" customWidth="1"/>
    <col min="8470" max="8470" width="10.375" style="9" bestFit="1" customWidth="1"/>
    <col min="8471" max="8497" width="3.875" style="9" customWidth="1"/>
    <col min="8498" max="8699" width="9" style="9"/>
    <col min="8700" max="8700" width="2.375" style="9" customWidth="1"/>
    <col min="8701" max="8701" width="8.625" style="9" customWidth="1"/>
    <col min="8702" max="8702" width="17.75" style="9" bestFit="1" customWidth="1"/>
    <col min="8703" max="8703" width="0" style="9" hidden="1" customWidth="1"/>
    <col min="8704" max="8704" width="57.25" style="9" customWidth="1"/>
    <col min="8705" max="8705" width="14.25" style="9" customWidth="1"/>
    <col min="8706" max="8706" width="3.875" style="9" customWidth="1"/>
    <col min="8707" max="8707" width="11.5" style="9" customWidth="1"/>
    <col min="8708" max="8708" width="4.5" style="9" customWidth="1"/>
    <col min="8709" max="8709" width="13.625" style="9" customWidth="1"/>
    <col min="8710" max="8710" width="4.5" style="9" customWidth="1"/>
    <col min="8711" max="8711" width="13.625" style="9" customWidth="1"/>
    <col min="8712" max="8712" width="4.5" style="9" customWidth="1"/>
    <col min="8713" max="8713" width="13.625" style="9" customWidth="1"/>
    <col min="8714" max="8714" width="4.5" style="9" customWidth="1"/>
    <col min="8715" max="8715" width="13.625" style="9" customWidth="1"/>
    <col min="8716" max="8716" width="4.5" style="9" customWidth="1"/>
    <col min="8717" max="8717" width="13.625" style="9" customWidth="1"/>
    <col min="8718" max="8718" width="14.375" style="9" customWidth="1"/>
    <col min="8719" max="8719" width="14.125" style="9" bestFit="1" customWidth="1"/>
    <col min="8720" max="8720" width="2.625" style="9" customWidth="1"/>
    <col min="8721" max="8721" width="3.875" style="9" customWidth="1"/>
    <col min="8722" max="8722" width="9.75" style="9" bestFit="1" customWidth="1"/>
    <col min="8723" max="8723" width="11" style="9" bestFit="1" customWidth="1"/>
    <col min="8724" max="8724" width="19.875" style="9" customWidth="1"/>
    <col min="8725" max="8725" width="11.75" style="9" bestFit="1" customWidth="1"/>
    <col min="8726" max="8726" width="10.375" style="9" bestFit="1" customWidth="1"/>
    <col min="8727" max="8753" width="3.875" style="9" customWidth="1"/>
    <col min="8754" max="8955" width="9" style="9"/>
    <col min="8956" max="8956" width="2.375" style="9" customWidth="1"/>
    <col min="8957" max="8957" width="8.625" style="9" customWidth="1"/>
    <col min="8958" max="8958" width="17.75" style="9" bestFit="1" customWidth="1"/>
    <col min="8959" max="8959" width="0" style="9" hidden="1" customWidth="1"/>
    <col min="8960" max="8960" width="57.25" style="9" customWidth="1"/>
    <col min="8961" max="8961" width="14.25" style="9" customWidth="1"/>
    <col min="8962" max="8962" width="3.875" style="9" customWidth="1"/>
    <col min="8963" max="8963" width="11.5" style="9" customWidth="1"/>
    <col min="8964" max="8964" width="4.5" style="9" customWidth="1"/>
    <col min="8965" max="8965" width="13.625" style="9" customWidth="1"/>
    <col min="8966" max="8966" width="4.5" style="9" customWidth="1"/>
    <col min="8967" max="8967" width="13.625" style="9" customWidth="1"/>
    <col min="8968" max="8968" width="4.5" style="9" customWidth="1"/>
    <col min="8969" max="8969" width="13.625" style="9" customWidth="1"/>
    <col min="8970" max="8970" width="4.5" style="9" customWidth="1"/>
    <col min="8971" max="8971" width="13.625" style="9" customWidth="1"/>
    <col min="8972" max="8972" width="4.5" style="9" customWidth="1"/>
    <col min="8973" max="8973" width="13.625" style="9" customWidth="1"/>
    <col min="8974" max="8974" width="14.375" style="9" customWidth="1"/>
    <col min="8975" max="8975" width="14.125" style="9" bestFit="1" customWidth="1"/>
    <col min="8976" max="8976" width="2.625" style="9" customWidth="1"/>
    <col min="8977" max="8977" width="3.875" style="9" customWidth="1"/>
    <col min="8978" max="8978" width="9.75" style="9" bestFit="1" customWidth="1"/>
    <col min="8979" max="8979" width="11" style="9" bestFit="1" customWidth="1"/>
    <col min="8980" max="8980" width="19.875" style="9" customWidth="1"/>
    <col min="8981" max="8981" width="11.75" style="9" bestFit="1" customWidth="1"/>
    <col min="8982" max="8982" width="10.375" style="9" bestFit="1" customWidth="1"/>
    <col min="8983" max="9009" width="3.875" style="9" customWidth="1"/>
    <col min="9010" max="9211" width="9" style="9"/>
    <col min="9212" max="9212" width="2.375" style="9" customWidth="1"/>
    <col min="9213" max="9213" width="8.625" style="9" customWidth="1"/>
    <col min="9214" max="9214" width="17.75" style="9" bestFit="1" customWidth="1"/>
    <col min="9215" max="9215" width="0" style="9" hidden="1" customWidth="1"/>
    <col min="9216" max="9216" width="57.25" style="9" customWidth="1"/>
    <col min="9217" max="9217" width="14.25" style="9" customWidth="1"/>
    <col min="9218" max="9218" width="3.875" style="9" customWidth="1"/>
    <col min="9219" max="9219" width="11.5" style="9" customWidth="1"/>
    <col min="9220" max="9220" width="4.5" style="9" customWidth="1"/>
    <col min="9221" max="9221" width="13.625" style="9" customWidth="1"/>
    <col min="9222" max="9222" width="4.5" style="9" customWidth="1"/>
    <col min="9223" max="9223" width="13.625" style="9" customWidth="1"/>
    <col min="9224" max="9224" width="4.5" style="9" customWidth="1"/>
    <col min="9225" max="9225" width="13.625" style="9" customWidth="1"/>
    <col min="9226" max="9226" width="4.5" style="9" customWidth="1"/>
    <col min="9227" max="9227" width="13.625" style="9" customWidth="1"/>
    <col min="9228" max="9228" width="4.5" style="9" customWidth="1"/>
    <col min="9229" max="9229" width="13.625" style="9" customWidth="1"/>
    <col min="9230" max="9230" width="14.375" style="9" customWidth="1"/>
    <col min="9231" max="9231" width="14.125" style="9" bestFit="1" customWidth="1"/>
    <col min="9232" max="9232" width="2.625" style="9" customWidth="1"/>
    <col min="9233" max="9233" width="3.875" style="9" customWidth="1"/>
    <col min="9234" max="9234" width="9.75" style="9" bestFit="1" customWidth="1"/>
    <col min="9235" max="9235" width="11" style="9" bestFit="1" customWidth="1"/>
    <col min="9236" max="9236" width="19.875" style="9" customWidth="1"/>
    <col min="9237" max="9237" width="11.75" style="9" bestFit="1" customWidth="1"/>
    <col min="9238" max="9238" width="10.375" style="9" bestFit="1" customWidth="1"/>
    <col min="9239" max="9265" width="3.875" style="9" customWidth="1"/>
    <col min="9266" max="9467" width="9" style="9"/>
    <col min="9468" max="9468" width="2.375" style="9" customWidth="1"/>
    <col min="9469" max="9469" width="8.625" style="9" customWidth="1"/>
    <col min="9470" max="9470" width="17.75" style="9" bestFit="1" customWidth="1"/>
    <col min="9471" max="9471" width="0" style="9" hidden="1" customWidth="1"/>
    <col min="9472" max="9472" width="57.25" style="9" customWidth="1"/>
    <col min="9473" max="9473" width="14.25" style="9" customWidth="1"/>
    <col min="9474" max="9474" width="3.875" style="9" customWidth="1"/>
    <col min="9475" max="9475" width="11.5" style="9" customWidth="1"/>
    <col min="9476" max="9476" width="4.5" style="9" customWidth="1"/>
    <col min="9477" max="9477" width="13.625" style="9" customWidth="1"/>
    <col min="9478" max="9478" width="4.5" style="9" customWidth="1"/>
    <col min="9479" max="9479" width="13.625" style="9" customWidth="1"/>
    <col min="9480" max="9480" width="4.5" style="9" customWidth="1"/>
    <col min="9481" max="9481" width="13.625" style="9" customWidth="1"/>
    <col min="9482" max="9482" width="4.5" style="9" customWidth="1"/>
    <col min="9483" max="9483" width="13.625" style="9" customWidth="1"/>
    <col min="9484" max="9484" width="4.5" style="9" customWidth="1"/>
    <col min="9485" max="9485" width="13.625" style="9" customWidth="1"/>
    <col min="9486" max="9486" width="14.375" style="9" customWidth="1"/>
    <col min="9487" max="9487" width="14.125" style="9" bestFit="1" customWidth="1"/>
    <col min="9488" max="9488" width="2.625" style="9" customWidth="1"/>
    <col min="9489" max="9489" width="3.875" style="9" customWidth="1"/>
    <col min="9490" max="9490" width="9.75" style="9" bestFit="1" customWidth="1"/>
    <col min="9491" max="9491" width="11" style="9" bestFit="1" customWidth="1"/>
    <col min="9492" max="9492" width="19.875" style="9" customWidth="1"/>
    <col min="9493" max="9493" width="11.75" style="9" bestFit="1" customWidth="1"/>
    <col min="9494" max="9494" width="10.375" style="9" bestFit="1" customWidth="1"/>
    <col min="9495" max="9521" width="3.875" style="9" customWidth="1"/>
    <col min="9522" max="9723" width="9" style="9"/>
    <col min="9724" max="9724" width="2.375" style="9" customWidth="1"/>
    <col min="9725" max="9725" width="8.625" style="9" customWidth="1"/>
    <col min="9726" max="9726" width="17.75" style="9" bestFit="1" customWidth="1"/>
    <col min="9727" max="9727" width="0" style="9" hidden="1" customWidth="1"/>
    <col min="9728" max="9728" width="57.25" style="9" customWidth="1"/>
    <col min="9729" max="9729" width="14.25" style="9" customWidth="1"/>
    <col min="9730" max="9730" width="3.875" style="9" customWidth="1"/>
    <col min="9731" max="9731" width="11.5" style="9" customWidth="1"/>
    <col min="9732" max="9732" width="4.5" style="9" customWidth="1"/>
    <col min="9733" max="9733" width="13.625" style="9" customWidth="1"/>
    <col min="9734" max="9734" width="4.5" style="9" customWidth="1"/>
    <col min="9735" max="9735" width="13.625" style="9" customWidth="1"/>
    <col min="9736" max="9736" width="4.5" style="9" customWidth="1"/>
    <col min="9737" max="9737" width="13.625" style="9" customWidth="1"/>
    <col min="9738" max="9738" width="4.5" style="9" customWidth="1"/>
    <col min="9739" max="9739" width="13.625" style="9" customWidth="1"/>
    <col min="9740" max="9740" width="4.5" style="9" customWidth="1"/>
    <col min="9741" max="9741" width="13.625" style="9" customWidth="1"/>
    <col min="9742" max="9742" width="14.375" style="9" customWidth="1"/>
    <col min="9743" max="9743" width="14.125" style="9" bestFit="1" customWidth="1"/>
    <col min="9744" max="9744" width="2.625" style="9" customWidth="1"/>
    <col min="9745" max="9745" width="3.875" style="9" customWidth="1"/>
    <col min="9746" max="9746" width="9.75" style="9" bestFit="1" customWidth="1"/>
    <col min="9747" max="9747" width="11" style="9" bestFit="1" customWidth="1"/>
    <col min="9748" max="9748" width="19.875" style="9" customWidth="1"/>
    <col min="9749" max="9749" width="11.75" style="9" bestFit="1" customWidth="1"/>
    <col min="9750" max="9750" width="10.375" style="9" bestFit="1" customWidth="1"/>
    <col min="9751" max="9777" width="3.875" style="9" customWidth="1"/>
    <col min="9778" max="9979" width="9" style="9"/>
    <col min="9980" max="9980" width="2.375" style="9" customWidth="1"/>
    <col min="9981" max="9981" width="8.625" style="9" customWidth="1"/>
    <col min="9982" max="9982" width="17.75" style="9" bestFit="1" customWidth="1"/>
    <col min="9983" max="9983" width="0" style="9" hidden="1" customWidth="1"/>
    <col min="9984" max="9984" width="57.25" style="9" customWidth="1"/>
    <col min="9985" max="9985" width="14.25" style="9" customWidth="1"/>
    <col min="9986" max="9986" width="3.875" style="9" customWidth="1"/>
    <col min="9987" max="9987" width="11.5" style="9" customWidth="1"/>
    <col min="9988" max="9988" width="4.5" style="9" customWidth="1"/>
    <col min="9989" max="9989" width="13.625" style="9" customWidth="1"/>
    <col min="9990" max="9990" width="4.5" style="9" customWidth="1"/>
    <col min="9991" max="9991" width="13.625" style="9" customWidth="1"/>
    <col min="9992" max="9992" width="4.5" style="9" customWidth="1"/>
    <col min="9993" max="9993" width="13.625" style="9" customWidth="1"/>
    <col min="9994" max="9994" width="4.5" style="9" customWidth="1"/>
    <col min="9995" max="9995" width="13.625" style="9" customWidth="1"/>
    <col min="9996" max="9996" width="4.5" style="9" customWidth="1"/>
    <col min="9997" max="9997" width="13.625" style="9" customWidth="1"/>
    <col min="9998" max="9998" width="14.375" style="9" customWidth="1"/>
    <col min="9999" max="9999" width="14.125" style="9" bestFit="1" customWidth="1"/>
    <col min="10000" max="10000" width="2.625" style="9" customWidth="1"/>
    <col min="10001" max="10001" width="3.875" style="9" customWidth="1"/>
    <col min="10002" max="10002" width="9.75" style="9" bestFit="1" customWidth="1"/>
    <col min="10003" max="10003" width="11" style="9" bestFit="1" customWidth="1"/>
    <col min="10004" max="10004" width="19.875" style="9" customWidth="1"/>
    <col min="10005" max="10005" width="11.75" style="9" bestFit="1" customWidth="1"/>
    <col min="10006" max="10006" width="10.375" style="9" bestFit="1" customWidth="1"/>
    <col min="10007" max="10033" width="3.875" style="9" customWidth="1"/>
    <col min="10034" max="10235" width="9" style="9"/>
    <col min="10236" max="10236" width="2.375" style="9" customWidth="1"/>
    <col min="10237" max="10237" width="8.625" style="9" customWidth="1"/>
    <col min="10238" max="10238" width="17.75" style="9" bestFit="1" customWidth="1"/>
    <col min="10239" max="10239" width="0" style="9" hidden="1" customWidth="1"/>
    <col min="10240" max="10240" width="57.25" style="9" customWidth="1"/>
    <col min="10241" max="10241" width="14.25" style="9" customWidth="1"/>
    <col min="10242" max="10242" width="3.875" style="9" customWidth="1"/>
    <col min="10243" max="10243" width="11.5" style="9" customWidth="1"/>
    <col min="10244" max="10244" width="4.5" style="9" customWidth="1"/>
    <col min="10245" max="10245" width="13.625" style="9" customWidth="1"/>
    <col min="10246" max="10246" width="4.5" style="9" customWidth="1"/>
    <col min="10247" max="10247" width="13.625" style="9" customWidth="1"/>
    <col min="10248" max="10248" width="4.5" style="9" customWidth="1"/>
    <col min="10249" max="10249" width="13.625" style="9" customWidth="1"/>
    <col min="10250" max="10250" width="4.5" style="9" customWidth="1"/>
    <col min="10251" max="10251" width="13.625" style="9" customWidth="1"/>
    <col min="10252" max="10252" width="4.5" style="9" customWidth="1"/>
    <col min="10253" max="10253" width="13.625" style="9" customWidth="1"/>
    <col min="10254" max="10254" width="14.375" style="9" customWidth="1"/>
    <col min="10255" max="10255" width="14.125" style="9" bestFit="1" customWidth="1"/>
    <col min="10256" max="10256" width="2.625" style="9" customWidth="1"/>
    <col min="10257" max="10257" width="3.875" style="9" customWidth="1"/>
    <col min="10258" max="10258" width="9.75" style="9" bestFit="1" customWidth="1"/>
    <col min="10259" max="10259" width="11" style="9" bestFit="1" customWidth="1"/>
    <col min="10260" max="10260" width="19.875" style="9" customWidth="1"/>
    <col min="10261" max="10261" width="11.75" style="9" bestFit="1" customWidth="1"/>
    <col min="10262" max="10262" width="10.375" style="9" bestFit="1" customWidth="1"/>
    <col min="10263" max="10289" width="3.875" style="9" customWidth="1"/>
    <col min="10290" max="10491" width="9" style="9"/>
    <col min="10492" max="10492" width="2.375" style="9" customWidth="1"/>
    <col min="10493" max="10493" width="8.625" style="9" customWidth="1"/>
    <col min="10494" max="10494" width="17.75" style="9" bestFit="1" customWidth="1"/>
    <col min="10495" max="10495" width="0" style="9" hidden="1" customWidth="1"/>
    <col min="10496" max="10496" width="57.25" style="9" customWidth="1"/>
    <col min="10497" max="10497" width="14.25" style="9" customWidth="1"/>
    <col min="10498" max="10498" width="3.875" style="9" customWidth="1"/>
    <col min="10499" max="10499" width="11.5" style="9" customWidth="1"/>
    <col min="10500" max="10500" width="4.5" style="9" customWidth="1"/>
    <col min="10501" max="10501" width="13.625" style="9" customWidth="1"/>
    <col min="10502" max="10502" width="4.5" style="9" customWidth="1"/>
    <col min="10503" max="10503" width="13.625" style="9" customWidth="1"/>
    <col min="10504" max="10504" width="4.5" style="9" customWidth="1"/>
    <col min="10505" max="10505" width="13.625" style="9" customWidth="1"/>
    <col min="10506" max="10506" width="4.5" style="9" customWidth="1"/>
    <col min="10507" max="10507" width="13.625" style="9" customWidth="1"/>
    <col min="10508" max="10508" width="4.5" style="9" customWidth="1"/>
    <col min="10509" max="10509" width="13.625" style="9" customWidth="1"/>
    <col min="10510" max="10510" width="14.375" style="9" customWidth="1"/>
    <col min="10511" max="10511" width="14.125" style="9" bestFit="1" customWidth="1"/>
    <col min="10512" max="10512" width="2.625" style="9" customWidth="1"/>
    <col min="10513" max="10513" width="3.875" style="9" customWidth="1"/>
    <col min="10514" max="10514" width="9.75" style="9" bestFit="1" customWidth="1"/>
    <col min="10515" max="10515" width="11" style="9" bestFit="1" customWidth="1"/>
    <col min="10516" max="10516" width="19.875" style="9" customWidth="1"/>
    <col min="10517" max="10517" width="11.75" style="9" bestFit="1" customWidth="1"/>
    <col min="10518" max="10518" width="10.375" style="9" bestFit="1" customWidth="1"/>
    <col min="10519" max="10545" width="3.875" style="9" customWidth="1"/>
    <col min="10546" max="10747" width="9" style="9"/>
    <col min="10748" max="10748" width="2.375" style="9" customWidth="1"/>
    <col min="10749" max="10749" width="8.625" style="9" customWidth="1"/>
    <col min="10750" max="10750" width="17.75" style="9" bestFit="1" customWidth="1"/>
    <col min="10751" max="10751" width="0" style="9" hidden="1" customWidth="1"/>
    <col min="10752" max="10752" width="57.25" style="9" customWidth="1"/>
    <col min="10753" max="10753" width="14.25" style="9" customWidth="1"/>
    <col min="10754" max="10754" width="3.875" style="9" customWidth="1"/>
    <col min="10755" max="10755" width="11.5" style="9" customWidth="1"/>
    <col min="10756" max="10756" width="4.5" style="9" customWidth="1"/>
    <col min="10757" max="10757" width="13.625" style="9" customWidth="1"/>
    <col min="10758" max="10758" width="4.5" style="9" customWidth="1"/>
    <col min="10759" max="10759" width="13.625" style="9" customWidth="1"/>
    <col min="10760" max="10760" width="4.5" style="9" customWidth="1"/>
    <col min="10761" max="10761" width="13.625" style="9" customWidth="1"/>
    <col min="10762" max="10762" width="4.5" style="9" customWidth="1"/>
    <col min="10763" max="10763" width="13.625" style="9" customWidth="1"/>
    <col min="10764" max="10764" width="4.5" style="9" customWidth="1"/>
    <col min="10765" max="10765" width="13.625" style="9" customWidth="1"/>
    <col min="10766" max="10766" width="14.375" style="9" customWidth="1"/>
    <col min="10767" max="10767" width="14.125" style="9" bestFit="1" customWidth="1"/>
    <col min="10768" max="10768" width="2.625" style="9" customWidth="1"/>
    <col min="10769" max="10769" width="3.875" style="9" customWidth="1"/>
    <col min="10770" max="10770" width="9.75" style="9" bestFit="1" customWidth="1"/>
    <col min="10771" max="10771" width="11" style="9" bestFit="1" customWidth="1"/>
    <col min="10772" max="10772" width="19.875" style="9" customWidth="1"/>
    <col min="10773" max="10773" width="11.75" style="9" bestFit="1" customWidth="1"/>
    <col min="10774" max="10774" width="10.375" style="9" bestFit="1" customWidth="1"/>
    <col min="10775" max="10801" width="3.875" style="9" customWidth="1"/>
    <col min="10802" max="11003" width="9" style="9"/>
    <col min="11004" max="11004" width="2.375" style="9" customWidth="1"/>
    <col min="11005" max="11005" width="8.625" style="9" customWidth="1"/>
    <col min="11006" max="11006" width="17.75" style="9" bestFit="1" customWidth="1"/>
    <col min="11007" max="11007" width="0" style="9" hidden="1" customWidth="1"/>
    <col min="11008" max="11008" width="57.25" style="9" customWidth="1"/>
    <col min="11009" max="11009" width="14.25" style="9" customWidth="1"/>
    <col min="11010" max="11010" width="3.875" style="9" customWidth="1"/>
    <col min="11011" max="11011" width="11.5" style="9" customWidth="1"/>
    <col min="11012" max="11012" width="4.5" style="9" customWidth="1"/>
    <col min="11013" max="11013" width="13.625" style="9" customWidth="1"/>
    <col min="11014" max="11014" width="4.5" style="9" customWidth="1"/>
    <col min="11015" max="11015" width="13.625" style="9" customWidth="1"/>
    <col min="11016" max="11016" width="4.5" style="9" customWidth="1"/>
    <col min="11017" max="11017" width="13.625" style="9" customWidth="1"/>
    <col min="11018" max="11018" width="4.5" style="9" customWidth="1"/>
    <col min="11019" max="11019" width="13.625" style="9" customWidth="1"/>
    <col min="11020" max="11020" width="4.5" style="9" customWidth="1"/>
    <col min="11021" max="11021" width="13.625" style="9" customWidth="1"/>
    <col min="11022" max="11022" width="14.375" style="9" customWidth="1"/>
    <col min="11023" max="11023" width="14.125" style="9" bestFit="1" customWidth="1"/>
    <col min="11024" max="11024" width="2.625" style="9" customWidth="1"/>
    <col min="11025" max="11025" width="3.875" style="9" customWidth="1"/>
    <col min="11026" max="11026" width="9.75" style="9" bestFit="1" customWidth="1"/>
    <col min="11027" max="11027" width="11" style="9" bestFit="1" customWidth="1"/>
    <col min="11028" max="11028" width="19.875" style="9" customWidth="1"/>
    <col min="11029" max="11029" width="11.75" style="9" bestFit="1" customWidth="1"/>
    <col min="11030" max="11030" width="10.375" style="9" bestFit="1" customWidth="1"/>
    <col min="11031" max="11057" width="3.875" style="9" customWidth="1"/>
    <col min="11058" max="11259" width="9" style="9"/>
    <col min="11260" max="11260" width="2.375" style="9" customWidth="1"/>
    <col min="11261" max="11261" width="8.625" style="9" customWidth="1"/>
    <col min="11262" max="11262" width="17.75" style="9" bestFit="1" customWidth="1"/>
    <col min="11263" max="11263" width="0" style="9" hidden="1" customWidth="1"/>
    <col min="11264" max="11264" width="57.25" style="9" customWidth="1"/>
    <col min="11265" max="11265" width="14.25" style="9" customWidth="1"/>
    <col min="11266" max="11266" width="3.875" style="9" customWidth="1"/>
    <col min="11267" max="11267" width="11.5" style="9" customWidth="1"/>
    <col min="11268" max="11268" width="4.5" style="9" customWidth="1"/>
    <col min="11269" max="11269" width="13.625" style="9" customWidth="1"/>
    <col min="11270" max="11270" width="4.5" style="9" customWidth="1"/>
    <col min="11271" max="11271" width="13.625" style="9" customWidth="1"/>
    <col min="11272" max="11272" width="4.5" style="9" customWidth="1"/>
    <col min="11273" max="11273" width="13.625" style="9" customWidth="1"/>
    <col min="11274" max="11274" width="4.5" style="9" customWidth="1"/>
    <col min="11275" max="11275" width="13.625" style="9" customWidth="1"/>
    <col min="11276" max="11276" width="4.5" style="9" customWidth="1"/>
    <col min="11277" max="11277" width="13.625" style="9" customWidth="1"/>
    <col min="11278" max="11278" width="14.375" style="9" customWidth="1"/>
    <col min="11279" max="11279" width="14.125" style="9" bestFit="1" customWidth="1"/>
    <col min="11280" max="11280" width="2.625" style="9" customWidth="1"/>
    <col min="11281" max="11281" width="3.875" style="9" customWidth="1"/>
    <col min="11282" max="11282" width="9.75" style="9" bestFit="1" customWidth="1"/>
    <col min="11283" max="11283" width="11" style="9" bestFit="1" customWidth="1"/>
    <col min="11284" max="11284" width="19.875" style="9" customWidth="1"/>
    <col min="11285" max="11285" width="11.75" style="9" bestFit="1" customWidth="1"/>
    <col min="11286" max="11286" width="10.375" style="9" bestFit="1" customWidth="1"/>
    <col min="11287" max="11313" width="3.875" style="9" customWidth="1"/>
    <col min="11314" max="11515" width="9" style="9"/>
    <col min="11516" max="11516" width="2.375" style="9" customWidth="1"/>
    <col min="11517" max="11517" width="8.625" style="9" customWidth="1"/>
    <col min="11518" max="11518" width="17.75" style="9" bestFit="1" customWidth="1"/>
    <col min="11519" max="11519" width="0" style="9" hidden="1" customWidth="1"/>
    <col min="11520" max="11520" width="57.25" style="9" customWidth="1"/>
    <col min="11521" max="11521" width="14.25" style="9" customWidth="1"/>
    <col min="11522" max="11522" width="3.875" style="9" customWidth="1"/>
    <col min="11523" max="11523" width="11.5" style="9" customWidth="1"/>
    <col min="11524" max="11524" width="4.5" style="9" customWidth="1"/>
    <col min="11525" max="11525" width="13.625" style="9" customWidth="1"/>
    <col min="11526" max="11526" width="4.5" style="9" customWidth="1"/>
    <col min="11527" max="11527" width="13.625" style="9" customWidth="1"/>
    <col min="11528" max="11528" width="4.5" style="9" customWidth="1"/>
    <col min="11529" max="11529" width="13.625" style="9" customWidth="1"/>
    <col min="11530" max="11530" width="4.5" style="9" customWidth="1"/>
    <col min="11531" max="11531" width="13.625" style="9" customWidth="1"/>
    <col min="11532" max="11532" width="4.5" style="9" customWidth="1"/>
    <col min="11533" max="11533" width="13.625" style="9" customWidth="1"/>
    <col min="11534" max="11534" width="14.375" style="9" customWidth="1"/>
    <col min="11535" max="11535" width="14.125" style="9" bestFit="1" customWidth="1"/>
    <col min="11536" max="11536" width="2.625" style="9" customWidth="1"/>
    <col min="11537" max="11537" width="3.875" style="9" customWidth="1"/>
    <col min="11538" max="11538" width="9.75" style="9" bestFit="1" customWidth="1"/>
    <col min="11539" max="11539" width="11" style="9" bestFit="1" customWidth="1"/>
    <col min="11540" max="11540" width="19.875" style="9" customWidth="1"/>
    <col min="11541" max="11541" width="11.75" style="9" bestFit="1" customWidth="1"/>
    <col min="11542" max="11542" width="10.375" style="9" bestFit="1" customWidth="1"/>
    <col min="11543" max="11569" width="3.875" style="9" customWidth="1"/>
    <col min="11570" max="11771" width="9" style="9"/>
    <col min="11772" max="11772" width="2.375" style="9" customWidth="1"/>
    <col min="11773" max="11773" width="8.625" style="9" customWidth="1"/>
    <col min="11774" max="11774" width="17.75" style="9" bestFit="1" customWidth="1"/>
    <col min="11775" max="11775" width="0" style="9" hidden="1" customWidth="1"/>
    <col min="11776" max="11776" width="57.25" style="9" customWidth="1"/>
    <col min="11777" max="11777" width="14.25" style="9" customWidth="1"/>
    <col min="11778" max="11778" width="3.875" style="9" customWidth="1"/>
    <col min="11779" max="11779" width="11.5" style="9" customWidth="1"/>
    <col min="11780" max="11780" width="4.5" style="9" customWidth="1"/>
    <col min="11781" max="11781" width="13.625" style="9" customWidth="1"/>
    <col min="11782" max="11782" width="4.5" style="9" customWidth="1"/>
    <col min="11783" max="11783" width="13.625" style="9" customWidth="1"/>
    <col min="11784" max="11784" width="4.5" style="9" customWidth="1"/>
    <col min="11785" max="11785" width="13.625" style="9" customWidth="1"/>
    <col min="11786" max="11786" width="4.5" style="9" customWidth="1"/>
    <col min="11787" max="11787" width="13.625" style="9" customWidth="1"/>
    <col min="11788" max="11788" width="4.5" style="9" customWidth="1"/>
    <col min="11789" max="11789" width="13.625" style="9" customWidth="1"/>
    <col min="11790" max="11790" width="14.375" style="9" customWidth="1"/>
    <col min="11791" max="11791" width="14.125" style="9" bestFit="1" customWidth="1"/>
    <col min="11792" max="11792" width="2.625" style="9" customWidth="1"/>
    <col min="11793" max="11793" width="3.875" style="9" customWidth="1"/>
    <col min="11794" max="11794" width="9.75" style="9" bestFit="1" customWidth="1"/>
    <col min="11795" max="11795" width="11" style="9" bestFit="1" customWidth="1"/>
    <col min="11796" max="11796" width="19.875" style="9" customWidth="1"/>
    <col min="11797" max="11797" width="11.75" style="9" bestFit="1" customWidth="1"/>
    <col min="11798" max="11798" width="10.375" style="9" bestFit="1" customWidth="1"/>
    <col min="11799" max="11825" width="3.875" style="9" customWidth="1"/>
    <col min="11826" max="12027" width="9" style="9"/>
    <col min="12028" max="12028" width="2.375" style="9" customWidth="1"/>
    <col min="12029" max="12029" width="8.625" style="9" customWidth="1"/>
    <col min="12030" max="12030" width="17.75" style="9" bestFit="1" customWidth="1"/>
    <col min="12031" max="12031" width="0" style="9" hidden="1" customWidth="1"/>
    <col min="12032" max="12032" width="57.25" style="9" customWidth="1"/>
    <col min="12033" max="12033" width="14.25" style="9" customWidth="1"/>
    <col min="12034" max="12034" width="3.875" style="9" customWidth="1"/>
    <col min="12035" max="12035" width="11.5" style="9" customWidth="1"/>
    <col min="12036" max="12036" width="4.5" style="9" customWidth="1"/>
    <col min="12037" max="12037" width="13.625" style="9" customWidth="1"/>
    <col min="12038" max="12038" width="4.5" style="9" customWidth="1"/>
    <col min="12039" max="12039" width="13.625" style="9" customWidth="1"/>
    <col min="12040" max="12040" width="4.5" style="9" customWidth="1"/>
    <col min="12041" max="12041" width="13.625" style="9" customWidth="1"/>
    <col min="12042" max="12042" width="4.5" style="9" customWidth="1"/>
    <col min="12043" max="12043" width="13.625" style="9" customWidth="1"/>
    <col min="12044" max="12044" width="4.5" style="9" customWidth="1"/>
    <col min="12045" max="12045" width="13.625" style="9" customWidth="1"/>
    <col min="12046" max="12046" width="14.375" style="9" customWidth="1"/>
    <col min="12047" max="12047" width="14.125" style="9" bestFit="1" customWidth="1"/>
    <col min="12048" max="12048" width="2.625" style="9" customWidth="1"/>
    <col min="12049" max="12049" width="3.875" style="9" customWidth="1"/>
    <col min="12050" max="12050" width="9.75" style="9" bestFit="1" customWidth="1"/>
    <col min="12051" max="12051" width="11" style="9" bestFit="1" customWidth="1"/>
    <col min="12052" max="12052" width="19.875" style="9" customWidth="1"/>
    <col min="12053" max="12053" width="11.75" style="9" bestFit="1" customWidth="1"/>
    <col min="12054" max="12054" width="10.375" style="9" bestFit="1" customWidth="1"/>
    <col min="12055" max="12081" width="3.875" style="9" customWidth="1"/>
    <col min="12082" max="12283" width="9" style="9"/>
    <col min="12284" max="12284" width="2.375" style="9" customWidth="1"/>
    <col min="12285" max="12285" width="8.625" style="9" customWidth="1"/>
    <col min="12286" max="12286" width="17.75" style="9" bestFit="1" customWidth="1"/>
    <col min="12287" max="12287" width="0" style="9" hidden="1" customWidth="1"/>
    <col min="12288" max="12288" width="57.25" style="9" customWidth="1"/>
    <col min="12289" max="12289" width="14.25" style="9" customWidth="1"/>
    <col min="12290" max="12290" width="3.875" style="9" customWidth="1"/>
    <col min="12291" max="12291" width="11.5" style="9" customWidth="1"/>
    <col min="12292" max="12292" width="4.5" style="9" customWidth="1"/>
    <col min="12293" max="12293" width="13.625" style="9" customWidth="1"/>
    <col min="12294" max="12294" width="4.5" style="9" customWidth="1"/>
    <col min="12295" max="12295" width="13.625" style="9" customWidth="1"/>
    <col min="12296" max="12296" width="4.5" style="9" customWidth="1"/>
    <col min="12297" max="12297" width="13.625" style="9" customWidth="1"/>
    <col min="12298" max="12298" width="4.5" style="9" customWidth="1"/>
    <col min="12299" max="12299" width="13.625" style="9" customWidth="1"/>
    <col min="12300" max="12300" width="4.5" style="9" customWidth="1"/>
    <col min="12301" max="12301" width="13.625" style="9" customWidth="1"/>
    <col min="12302" max="12302" width="14.375" style="9" customWidth="1"/>
    <col min="12303" max="12303" width="14.125" style="9" bestFit="1" customWidth="1"/>
    <col min="12304" max="12304" width="2.625" style="9" customWidth="1"/>
    <col min="12305" max="12305" width="3.875" style="9" customWidth="1"/>
    <col min="12306" max="12306" width="9.75" style="9" bestFit="1" customWidth="1"/>
    <col min="12307" max="12307" width="11" style="9" bestFit="1" customWidth="1"/>
    <col min="12308" max="12308" width="19.875" style="9" customWidth="1"/>
    <col min="12309" max="12309" width="11.75" style="9" bestFit="1" customWidth="1"/>
    <col min="12310" max="12310" width="10.375" style="9" bestFit="1" customWidth="1"/>
    <col min="12311" max="12337" width="3.875" style="9" customWidth="1"/>
    <col min="12338" max="12539" width="9" style="9"/>
    <col min="12540" max="12540" width="2.375" style="9" customWidth="1"/>
    <col min="12541" max="12541" width="8.625" style="9" customWidth="1"/>
    <col min="12542" max="12542" width="17.75" style="9" bestFit="1" customWidth="1"/>
    <col min="12543" max="12543" width="0" style="9" hidden="1" customWidth="1"/>
    <col min="12544" max="12544" width="57.25" style="9" customWidth="1"/>
    <col min="12545" max="12545" width="14.25" style="9" customWidth="1"/>
    <col min="12546" max="12546" width="3.875" style="9" customWidth="1"/>
    <col min="12547" max="12547" width="11.5" style="9" customWidth="1"/>
    <col min="12548" max="12548" width="4.5" style="9" customWidth="1"/>
    <col min="12549" max="12549" width="13.625" style="9" customWidth="1"/>
    <col min="12550" max="12550" width="4.5" style="9" customWidth="1"/>
    <col min="12551" max="12551" width="13.625" style="9" customWidth="1"/>
    <col min="12552" max="12552" width="4.5" style="9" customWidth="1"/>
    <col min="12553" max="12553" width="13.625" style="9" customWidth="1"/>
    <col min="12554" max="12554" width="4.5" style="9" customWidth="1"/>
    <col min="12555" max="12555" width="13.625" style="9" customWidth="1"/>
    <col min="12556" max="12556" width="4.5" style="9" customWidth="1"/>
    <col min="12557" max="12557" width="13.625" style="9" customWidth="1"/>
    <col min="12558" max="12558" width="14.375" style="9" customWidth="1"/>
    <col min="12559" max="12559" width="14.125" style="9" bestFit="1" customWidth="1"/>
    <col min="12560" max="12560" width="2.625" style="9" customWidth="1"/>
    <col min="12561" max="12561" width="3.875" style="9" customWidth="1"/>
    <col min="12562" max="12562" width="9.75" style="9" bestFit="1" customWidth="1"/>
    <col min="12563" max="12563" width="11" style="9" bestFit="1" customWidth="1"/>
    <col min="12564" max="12564" width="19.875" style="9" customWidth="1"/>
    <col min="12565" max="12565" width="11.75" style="9" bestFit="1" customWidth="1"/>
    <col min="12566" max="12566" width="10.375" style="9" bestFit="1" customWidth="1"/>
    <col min="12567" max="12593" width="3.875" style="9" customWidth="1"/>
    <col min="12594" max="12795" width="9" style="9"/>
    <col min="12796" max="12796" width="2.375" style="9" customWidth="1"/>
    <col min="12797" max="12797" width="8.625" style="9" customWidth="1"/>
    <col min="12798" max="12798" width="17.75" style="9" bestFit="1" customWidth="1"/>
    <col min="12799" max="12799" width="0" style="9" hidden="1" customWidth="1"/>
    <col min="12800" max="12800" width="57.25" style="9" customWidth="1"/>
    <col min="12801" max="12801" width="14.25" style="9" customWidth="1"/>
    <col min="12802" max="12802" width="3.875" style="9" customWidth="1"/>
    <col min="12803" max="12803" width="11.5" style="9" customWidth="1"/>
    <col min="12804" max="12804" width="4.5" style="9" customWidth="1"/>
    <col min="12805" max="12805" width="13.625" style="9" customWidth="1"/>
    <col min="12806" max="12806" width="4.5" style="9" customWidth="1"/>
    <col min="12807" max="12807" width="13.625" style="9" customWidth="1"/>
    <col min="12808" max="12808" width="4.5" style="9" customWidth="1"/>
    <col min="12809" max="12809" width="13.625" style="9" customWidth="1"/>
    <col min="12810" max="12810" width="4.5" style="9" customWidth="1"/>
    <col min="12811" max="12811" width="13.625" style="9" customWidth="1"/>
    <col min="12812" max="12812" width="4.5" style="9" customWidth="1"/>
    <col min="12813" max="12813" width="13.625" style="9" customWidth="1"/>
    <col min="12814" max="12814" width="14.375" style="9" customWidth="1"/>
    <col min="12815" max="12815" width="14.125" style="9" bestFit="1" customWidth="1"/>
    <col min="12816" max="12816" width="2.625" style="9" customWidth="1"/>
    <col min="12817" max="12817" width="3.875" style="9" customWidth="1"/>
    <col min="12818" max="12818" width="9.75" style="9" bestFit="1" customWidth="1"/>
    <col min="12819" max="12819" width="11" style="9" bestFit="1" customWidth="1"/>
    <col min="12820" max="12820" width="19.875" style="9" customWidth="1"/>
    <col min="12821" max="12821" width="11.75" style="9" bestFit="1" customWidth="1"/>
    <col min="12822" max="12822" width="10.375" style="9" bestFit="1" customWidth="1"/>
    <col min="12823" max="12849" width="3.875" style="9" customWidth="1"/>
    <col min="12850" max="13051" width="9" style="9"/>
    <col min="13052" max="13052" width="2.375" style="9" customWidth="1"/>
    <col min="13053" max="13053" width="8.625" style="9" customWidth="1"/>
    <col min="13054" max="13054" width="17.75" style="9" bestFit="1" customWidth="1"/>
    <col min="13055" max="13055" width="0" style="9" hidden="1" customWidth="1"/>
    <col min="13056" max="13056" width="57.25" style="9" customWidth="1"/>
    <col min="13057" max="13057" width="14.25" style="9" customWidth="1"/>
    <col min="13058" max="13058" width="3.875" style="9" customWidth="1"/>
    <col min="13059" max="13059" width="11.5" style="9" customWidth="1"/>
    <col min="13060" max="13060" width="4.5" style="9" customWidth="1"/>
    <col min="13061" max="13061" width="13.625" style="9" customWidth="1"/>
    <col min="13062" max="13062" width="4.5" style="9" customWidth="1"/>
    <col min="13063" max="13063" width="13.625" style="9" customWidth="1"/>
    <col min="13064" max="13064" width="4.5" style="9" customWidth="1"/>
    <col min="13065" max="13065" width="13.625" style="9" customWidth="1"/>
    <col min="13066" max="13066" width="4.5" style="9" customWidth="1"/>
    <col min="13067" max="13067" width="13.625" style="9" customWidth="1"/>
    <col min="13068" max="13068" width="4.5" style="9" customWidth="1"/>
    <col min="13069" max="13069" width="13.625" style="9" customWidth="1"/>
    <col min="13070" max="13070" width="14.375" style="9" customWidth="1"/>
    <col min="13071" max="13071" width="14.125" style="9" bestFit="1" customWidth="1"/>
    <col min="13072" max="13072" width="2.625" style="9" customWidth="1"/>
    <col min="13073" max="13073" width="3.875" style="9" customWidth="1"/>
    <col min="13074" max="13074" width="9.75" style="9" bestFit="1" customWidth="1"/>
    <col min="13075" max="13075" width="11" style="9" bestFit="1" customWidth="1"/>
    <col min="13076" max="13076" width="19.875" style="9" customWidth="1"/>
    <col min="13077" max="13077" width="11.75" style="9" bestFit="1" customWidth="1"/>
    <col min="13078" max="13078" width="10.375" style="9" bestFit="1" customWidth="1"/>
    <col min="13079" max="13105" width="3.875" style="9" customWidth="1"/>
    <col min="13106" max="13307" width="9" style="9"/>
    <col min="13308" max="13308" width="2.375" style="9" customWidth="1"/>
    <col min="13309" max="13309" width="8.625" style="9" customWidth="1"/>
    <col min="13310" max="13310" width="17.75" style="9" bestFit="1" customWidth="1"/>
    <col min="13311" max="13311" width="0" style="9" hidden="1" customWidth="1"/>
    <col min="13312" max="13312" width="57.25" style="9" customWidth="1"/>
    <col min="13313" max="13313" width="14.25" style="9" customWidth="1"/>
    <col min="13314" max="13314" width="3.875" style="9" customWidth="1"/>
    <col min="13315" max="13315" width="11.5" style="9" customWidth="1"/>
    <col min="13316" max="13316" width="4.5" style="9" customWidth="1"/>
    <col min="13317" max="13317" width="13.625" style="9" customWidth="1"/>
    <col min="13318" max="13318" width="4.5" style="9" customWidth="1"/>
    <col min="13319" max="13319" width="13.625" style="9" customWidth="1"/>
    <col min="13320" max="13320" width="4.5" style="9" customWidth="1"/>
    <col min="13321" max="13321" width="13.625" style="9" customWidth="1"/>
    <col min="13322" max="13322" width="4.5" style="9" customWidth="1"/>
    <col min="13323" max="13323" width="13.625" style="9" customWidth="1"/>
    <col min="13324" max="13324" width="4.5" style="9" customWidth="1"/>
    <col min="13325" max="13325" width="13.625" style="9" customWidth="1"/>
    <col min="13326" max="13326" width="14.375" style="9" customWidth="1"/>
    <col min="13327" max="13327" width="14.125" style="9" bestFit="1" customWidth="1"/>
    <col min="13328" max="13328" width="2.625" style="9" customWidth="1"/>
    <col min="13329" max="13329" width="3.875" style="9" customWidth="1"/>
    <col min="13330" max="13330" width="9.75" style="9" bestFit="1" customWidth="1"/>
    <col min="13331" max="13331" width="11" style="9" bestFit="1" customWidth="1"/>
    <col min="13332" max="13332" width="19.875" style="9" customWidth="1"/>
    <col min="13333" max="13333" width="11.75" style="9" bestFit="1" customWidth="1"/>
    <col min="13334" max="13334" width="10.375" style="9" bestFit="1" customWidth="1"/>
    <col min="13335" max="13361" width="3.875" style="9" customWidth="1"/>
    <col min="13362" max="13563" width="9" style="9"/>
    <col min="13564" max="13564" width="2.375" style="9" customWidth="1"/>
    <col min="13565" max="13565" width="8.625" style="9" customWidth="1"/>
    <col min="13566" max="13566" width="17.75" style="9" bestFit="1" customWidth="1"/>
    <col min="13567" max="13567" width="0" style="9" hidden="1" customWidth="1"/>
    <col min="13568" max="13568" width="57.25" style="9" customWidth="1"/>
    <col min="13569" max="13569" width="14.25" style="9" customWidth="1"/>
    <col min="13570" max="13570" width="3.875" style="9" customWidth="1"/>
    <col min="13571" max="13571" width="11.5" style="9" customWidth="1"/>
    <col min="13572" max="13572" width="4.5" style="9" customWidth="1"/>
    <col min="13573" max="13573" width="13.625" style="9" customWidth="1"/>
    <col min="13574" max="13574" width="4.5" style="9" customWidth="1"/>
    <col min="13575" max="13575" width="13.625" style="9" customWidth="1"/>
    <col min="13576" max="13576" width="4.5" style="9" customWidth="1"/>
    <col min="13577" max="13577" width="13.625" style="9" customWidth="1"/>
    <col min="13578" max="13578" width="4.5" style="9" customWidth="1"/>
    <col min="13579" max="13579" width="13.625" style="9" customWidth="1"/>
    <col min="13580" max="13580" width="4.5" style="9" customWidth="1"/>
    <col min="13581" max="13581" width="13.625" style="9" customWidth="1"/>
    <col min="13582" max="13582" width="14.375" style="9" customWidth="1"/>
    <col min="13583" max="13583" width="14.125" style="9" bestFit="1" customWidth="1"/>
    <col min="13584" max="13584" width="2.625" style="9" customWidth="1"/>
    <col min="13585" max="13585" width="3.875" style="9" customWidth="1"/>
    <col min="13586" max="13586" width="9.75" style="9" bestFit="1" customWidth="1"/>
    <col min="13587" max="13587" width="11" style="9" bestFit="1" customWidth="1"/>
    <col min="13588" max="13588" width="19.875" style="9" customWidth="1"/>
    <col min="13589" max="13589" width="11.75" style="9" bestFit="1" customWidth="1"/>
    <col min="13590" max="13590" width="10.375" style="9" bestFit="1" customWidth="1"/>
    <col min="13591" max="13617" width="3.875" style="9" customWidth="1"/>
    <col min="13618" max="13819" width="9" style="9"/>
    <col min="13820" max="13820" width="2.375" style="9" customWidth="1"/>
    <col min="13821" max="13821" width="8.625" style="9" customWidth="1"/>
    <col min="13822" max="13822" width="17.75" style="9" bestFit="1" customWidth="1"/>
    <col min="13823" max="13823" width="0" style="9" hidden="1" customWidth="1"/>
    <col min="13824" max="13824" width="57.25" style="9" customWidth="1"/>
    <col min="13825" max="13825" width="14.25" style="9" customWidth="1"/>
    <col min="13826" max="13826" width="3.875" style="9" customWidth="1"/>
    <col min="13827" max="13827" width="11.5" style="9" customWidth="1"/>
    <col min="13828" max="13828" width="4.5" style="9" customWidth="1"/>
    <col min="13829" max="13829" width="13.625" style="9" customWidth="1"/>
    <col min="13830" max="13830" width="4.5" style="9" customWidth="1"/>
    <col min="13831" max="13831" width="13.625" style="9" customWidth="1"/>
    <col min="13832" max="13832" width="4.5" style="9" customWidth="1"/>
    <col min="13833" max="13833" width="13.625" style="9" customWidth="1"/>
    <col min="13834" max="13834" width="4.5" style="9" customWidth="1"/>
    <col min="13835" max="13835" width="13.625" style="9" customWidth="1"/>
    <col min="13836" max="13836" width="4.5" style="9" customWidth="1"/>
    <col min="13837" max="13837" width="13.625" style="9" customWidth="1"/>
    <col min="13838" max="13838" width="14.375" style="9" customWidth="1"/>
    <col min="13839" max="13839" width="14.125" style="9" bestFit="1" customWidth="1"/>
    <col min="13840" max="13840" width="2.625" style="9" customWidth="1"/>
    <col min="13841" max="13841" width="3.875" style="9" customWidth="1"/>
    <col min="13842" max="13842" width="9.75" style="9" bestFit="1" customWidth="1"/>
    <col min="13843" max="13843" width="11" style="9" bestFit="1" customWidth="1"/>
    <col min="13844" max="13844" width="19.875" style="9" customWidth="1"/>
    <col min="13845" max="13845" width="11.75" style="9" bestFit="1" customWidth="1"/>
    <col min="13846" max="13846" width="10.375" style="9" bestFit="1" customWidth="1"/>
    <col min="13847" max="13873" width="3.875" style="9" customWidth="1"/>
    <col min="13874" max="14075" width="9" style="9"/>
    <col min="14076" max="14076" width="2.375" style="9" customWidth="1"/>
    <col min="14077" max="14077" width="8.625" style="9" customWidth="1"/>
    <col min="14078" max="14078" width="17.75" style="9" bestFit="1" customWidth="1"/>
    <col min="14079" max="14079" width="0" style="9" hidden="1" customWidth="1"/>
    <col min="14080" max="14080" width="57.25" style="9" customWidth="1"/>
    <col min="14081" max="14081" width="14.25" style="9" customWidth="1"/>
    <col min="14082" max="14082" width="3.875" style="9" customWidth="1"/>
    <col min="14083" max="14083" width="11.5" style="9" customWidth="1"/>
    <col min="14084" max="14084" width="4.5" style="9" customWidth="1"/>
    <col min="14085" max="14085" width="13.625" style="9" customWidth="1"/>
    <col min="14086" max="14086" width="4.5" style="9" customWidth="1"/>
    <col min="14087" max="14087" width="13.625" style="9" customWidth="1"/>
    <col min="14088" max="14088" width="4.5" style="9" customWidth="1"/>
    <col min="14089" max="14089" width="13.625" style="9" customWidth="1"/>
    <col min="14090" max="14090" width="4.5" style="9" customWidth="1"/>
    <col min="14091" max="14091" width="13.625" style="9" customWidth="1"/>
    <col min="14092" max="14092" width="4.5" style="9" customWidth="1"/>
    <col min="14093" max="14093" width="13.625" style="9" customWidth="1"/>
    <col min="14094" max="14094" width="14.375" style="9" customWidth="1"/>
    <col min="14095" max="14095" width="14.125" style="9" bestFit="1" customWidth="1"/>
    <col min="14096" max="14096" width="2.625" style="9" customWidth="1"/>
    <col min="14097" max="14097" width="3.875" style="9" customWidth="1"/>
    <col min="14098" max="14098" width="9.75" style="9" bestFit="1" customWidth="1"/>
    <col min="14099" max="14099" width="11" style="9" bestFit="1" customWidth="1"/>
    <col min="14100" max="14100" width="19.875" style="9" customWidth="1"/>
    <col min="14101" max="14101" width="11.75" style="9" bestFit="1" customWidth="1"/>
    <col min="14102" max="14102" width="10.375" style="9" bestFit="1" customWidth="1"/>
    <col min="14103" max="14129" width="3.875" style="9" customWidth="1"/>
    <col min="14130" max="14331" width="9" style="9"/>
    <col min="14332" max="14332" width="2.375" style="9" customWidth="1"/>
    <col min="14333" max="14333" width="8.625" style="9" customWidth="1"/>
    <col min="14334" max="14334" width="17.75" style="9" bestFit="1" customWidth="1"/>
    <col min="14335" max="14335" width="0" style="9" hidden="1" customWidth="1"/>
    <col min="14336" max="14336" width="57.25" style="9" customWidth="1"/>
    <col min="14337" max="14337" width="14.25" style="9" customWidth="1"/>
    <col min="14338" max="14338" width="3.875" style="9" customWidth="1"/>
    <col min="14339" max="14339" width="11.5" style="9" customWidth="1"/>
    <col min="14340" max="14340" width="4.5" style="9" customWidth="1"/>
    <col min="14341" max="14341" width="13.625" style="9" customWidth="1"/>
    <col min="14342" max="14342" width="4.5" style="9" customWidth="1"/>
    <col min="14343" max="14343" width="13.625" style="9" customWidth="1"/>
    <col min="14344" max="14344" width="4.5" style="9" customWidth="1"/>
    <col min="14345" max="14345" width="13.625" style="9" customWidth="1"/>
    <col min="14346" max="14346" width="4.5" style="9" customWidth="1"/>
    <col min="14347" max="14347" width="13.625" style="9" customWidth="1"/>
    <col min="14348" max="14348" width="4.5" style="9" customWidth="1"/>
    <col min="14349" max="14349" width="13.625" style="9" customWidth="1"/>
    <col min="14350" max="14350" width="14.375" style="9" customWidth="1"/>
    <col min="14351" max="14351" width="14.125" style="9" bestFit="1" customWidth="1"/>
    <col min="14352" max="14352" width="2.625" style="9" customWidth="1"/>
    <col min="14353" max="14353" width="3.875" style="9" customWidth="1"/>
    <col min="14354" max="14354" width="9.75" style="9" bestFit="1" customWidth="1"/>
    <col min="14355" max="14355" width="11" style="9" bestFit="1" customWidth="1"/>
    <col min="14356" max="14356" width="19.875" style="9" customWidth="1"/>
    <col min="14357" max="14357" width="11.75" style="9" bestFit="1" customWidth="1"/>
    <col min="14358" max="14358" width="10.375" style="9" bestFit="1" customWidth="1"/>
    <col min="14359" max="14385" width="3.875" style="9" customWidth="1"/>
    <col min="14386" max="14587" width="9" style="9"/>
    <col min="14588" max="14588" width="2.375" style="9" customWidth="1"/>
    <col min="14589" max="14589" width="8.625" style="9" customWidth="1"/>
    <col min="14590" max="14590" width="17.75" style="9" bestFit="1" customWidth="1"/>
    <col min="14591" max="14591" width="0" style="9" hidden="1" customWidth="1"/>
    <col min="14592" max="14592" width="57.25" style="9" customWidth="1"/>
    <col min="14593" max="14593" width="14.25" style="9" customWidth="1"/>
    <col min="14594" max="14594" width="3.875" style="9" customWidth="1"/>
    <col min="14595" max="14595" width="11.5" style="9" customWidth="1"/>
    <col min="14596" max="14596" width="4.5" style="9" customWidth="1"/>
    <col min="14597" max="14597" width="13.625" style="9" customWidth="1"/>
    <col min="14598" max="14598" width="4.5" style="9" customWidth="1"/>
    <col min="14599" max="14599" width="13.625" style="9" customWidth="1"/>
    <col min="14600" max="14600" width="4.5" style="9" customWidth="1"/>
    <col min="14601" max="14601" width="13.625" style="9" customWidth="1"/>
    <col min="14602" max="14602" width="4.5" style="9" customWidth="1"/>
    <col min="14603" max="14603" width="13.625" style="9" customWidth="1"/>
    <col min="14604" max="14604" width="4.5" style="9" customWidth="1"/>
    <col min="14605" max="14605" width="13.625" style="9" customWidth="1"/>
    <col min="14606" max="14606" width="14.375" style="9" customWidth="1"/>
    <col min="14607" max="14607" width="14.125" style="9" bestFit="1" customWidth="1"/>
    <col min="14608" max="14608" width="2.625" style="9" customWidth="1"/>
    <col min="14609" max="14609" width="3.875" style="9" customWidth="1"/>
    <col min="14610" max="14610" width="9.75" style="9" bestFit="1" customWidth="1"/>
    <col min="14611" max="14611" width="11" style="9" bestFit="1" customWidth="1"/>
    <col min="14612" max="14612" width="19.875" style="9" customWidth="1"/>
    <col min="14613" max="14613" width="11.75" style="9" bestFit="1" customWidth="1"/>
    <col min="14614" max="14614" width="10.375" style="9" bestFit="1" customWidth="1"/>
    <col min="14615" max="14641" width="3.875" style="9" customWidth="1"/>
    <col min="14642" max="14843" width="9" style="9"/>
    <col min="14844" max="14844" width="2.375" style="9" customWidth="1"/>
    <col min="14845" max="14845" width="8.625" style="9" customWidth="1"/>
    <col min="14846" max="14846" width="17.75" style="9" bestFit="1" customWidth="1"/>
    <col min="14847" max="14847" width="0" style="9" hidden="1" customWidth="1"/>
    <col min="14848" max="14848" width="57.25" style="9" customWidth="1"/>
    <col min="14849" max="14849" width="14.25" style="9" customWidth="1"/>
    <col min="14850" max="14850" width="3.875" style="9" customWidth="1"/>
    <col min="14851" max="14851" width="11.5" style="9" customWidth="1"/>
    <col min="14852" max="14852" width="4.5" style="9" customWidth="1"/>
    <col min="14853" max="14853" width="13.625" style="9" customWidth="1"/>
    <col min="14854" max="14854" width="4.5" style="9" customWidth="1"/>
    <col min="14855" max="14855" width="13.625" style="9" customWidth="1"/>
    <col min="14856" max="14856" width="4.5" style="9" customWidth="1"/>
    <col min="14857" max="14857" width="13.625" style="9" customWidth="1"/>
    <col min="14858" max="14858" width="4.5" style="9" customWidth="1"/>
    <col min="14859" max="14859" width="13.625" style="9" customWidth="1"/>
    <col min="14860" max="14860" width="4.5" style="9" customWidth="1"/>
    <col min="14861" max="14861" width="13.625" style="9" customWidth="1"/>
    <col min="14862" max="14862" width="14.375" style="9" customWidth="1"/>
    <col min="14863" max="14863" width="14.125" style="9" bestFit="1" customWidth="1"/>
    <col min="14864" max="14864" width="2.625" style="9" customWidth="1"/>
    <col min="14865" max="14865" width="3.875" style="9" customWidth="1"/>
    <col min="14866" max="14866" width="9.75" style="9" bestFit="1" customWidth="1"/>
    <col min="14867" max="14867" width="11" style="9" bestFit="1" customWidth="1"/>
    <col min="14868" max="14868" width="19.875" style="9" customWidth="1"/>
    <col min="14869" max="14869" width="11.75" style="9" bestFit="1" customWidth="1"/>
    <col min="14870" max="14870" width="10.375" style="9" bestFit="1" customWidth="1"/>
    <col min="14871" max="14897" width="3.875" style="9" customWidth="1"/>
    <col min="14898" max="15099" width="9" style="9"/>
    <col min="15100" max="15100" width="2.375" style="9" customWidth="1"/>
    <col min="15101" max="15101" width="8.625" style="9" customWidth="1"/>
    <col min="15102" max="15102" width="17.75" style="9" bestFit="1" customWidth="1"/>
    <col min="15103" max="15103" width="0" style="9" hidden="1" customWidth="1"/>
    <col min="15104" max="15104" width="57.25" style="9" customWidth="1"/>
    <col min="15105" max="15105" width="14.25" style="9" customWidth="1"/>
    <col min="15106" max="15106" width="3.875" style="9" customWidth="1"/>
    <col min="15107" max="15107" width="11.5" style="9" customWidth="1"/>
    <col min="15108" max="15108" width="4.5" style="9" customWidth="1"/>
    <col min="15109" max="15109" width="13.625" style="9" customWidth="1"/>
    <col min="15110" max="15110" width="4.5" style="9" customWidth="1"/>
    <col min="15111" max="15111" width="13.625" style="9" customWidth="1"/>
    <col min="15112" max="15112" width="4.5" style="9" customWidth="1"/>
    <col min="15113" max="15113" width="13.625" style="9" customWidth="1"/>
    <col min="15114" max="15114" width="4.5" style="9" customWidth="1"/>
    <col min="15115" max="15115" width="13.625" style="9" customWidth="1"/>
    <col min="15116" max="15116" width="4.5" style="9" customWidth="1"/>
    <col min="15117" max="15117" width="13.625" style="9" customWidth="1"/>
    <col min="15118" max="15118" width="14.375" style="9" customWidth="1"/>
    <col min="15119" max="15119" width="14.125" style="9" bestFit="1" customWidth="1"/>
    <col min="15120" max="15120" width="2.625" style="9" customWidth="1"/>
    <col min="15121" max="15121" width="3.875" style="9" customWidth="1"/>
    <col min="15122" max="15122" width="9.75" style="9" bestFit="1" customWidth="1"/>
    <col min="15123" max="15123" width="11" style="9" bestFit="1" customWidth="1"/>
    <col min="15124" max="15124" width="19.875" style="9" customWidth="1"/>
    <col min="15125" max="15125" width="11.75" style="9" bestFit="1" customWidth="1"/>
    <col min="15126" max="15126" width="10.375" style="9" bestFit="1" customWidth="1"/>
    <col min="15127" max="15153" width="3.875" style="9" customWidth="1"/>
    <col min="15154" max="15355" width="9" style="9"/>
    <col min="15356" max="15356" width="2.375" style="9" customWidth="1"/>
    <col min="15357" max="15357" width="8.625" style="9" customWidth="1"/>
    <col min="15358" max="15358" width="17.75" style="9" bestFit="1" customWidth="1"/>
    <col min="15359" max="15359" width="0" style="9" hidden="1" customWidth="1"/>
    <col min="15360" max="15360" width="57.25" style="9" customWidth="1"/>
    <col min="15361" max="15361" width="14.25" style="9" customWidth="1"/>
    <col min="15362" max="15362" width="3.875" style="9" customWidth="1"/>
    <col min="15363" max="15363" width="11.5" style="9" customWidth="1"/>
    <col min="15364" max="15364" width="4.5" style="9" customWidth="1"/>
    <col min="15365" max="15365" width="13.625" style="9" customWidth="1"/>
    <col min="15366" max="15366" width="4.5" style="9" customWidth="1"/>
    <col min="15367" max="15367" width="13.625" style="9" customWidth="1"/>
    <col min="15368" max="15368" width="4.5" style="9" customWidth="1"/>
    <col min="15369" max="15369" width="13.625" style="9" customWidth="1"/>
    <col min="15370" max="15370" width="4.5" style="9" customWidth="1"/>
    <col min="15371" max="15371" width="13.625" style="9" customWidth="1"/>
    <col min="15372" max="15372" width="4.5" style="9" customWidth="1"/>
    <col min="15373" max="15373" width="13.625" style="9" customWidth="1"/>
    <col min="15374" max="15374" width="14.375" style="9" customWidth="1"/>
    <col min="15375" max="15375" width="14.125" style="9" bestFit="1" customWidth="1"/>
    <col min="15376" max="15376" width="2.625" style="9" customWidth="1"/>
    <col min="15377" max="15377" width="3.875" style="9" customWidth="1"/>
    <col min="15378" max="15378" width="9.75" style="9" bestFit="1" customWidth="1"/>
    <col min="15379" max="15379" width="11" style="9" bestFit="1" customWidth="1"/>
    <col min="15380" max="15380" width="19.875" style="9" customWidth="1"/>
    <col min="15381" max="15381" width="11.75" style="9" bestFit="1" customWidth="1"/>
    <col min="15382" max="15382" width="10.375" style="9" bestFit="1" customWidth="1"/>
    <col min="15383" max="15409" width="3.875" style="9" customWidth="1"/>
    <col min="15410" max="15611" width="9" style="9"/>
    <col min="15612" max="15612" width="2.375" style="9" customWidth="1"/>
    <col min="15613" max="15613" width="8.625" style="9" customWidth="1"/>
    <col min="15614" max="15614" width="17.75" style="9" bestFit="1" customWidth="1"/>
    <col min="15615" max="15615" width="0" style="9" hidden="1" customWidth="1"/>
    <col min="15616" max="15616" width="57.25" style="9" customWidth="1"/>
    <col min="15617" max="15617" width="14.25" style="9" customWidth="1"/>
    <col min="15618" max="15618" width="3.875" style="9" customWidth="1"/>
    <col min="15619" max="15619" width="11.5" style="9" customWidth="1"/>
    <col min="15620" max="15620" width="4.5" style="9" customWidth="1"/>
    <col min="15621" max="15621" width="13.625" style="9" customWidth="1"/>
    <col min="15622" max="15622" width="4.5" style="9" customWidth="1"/>
    <col min="15623" max="15623" width="13.625" style="9" customWidth="1"/>
    <col min="15624" max="15624" width="4.5" style="9" customWidth="1"/>
    <col min="15625" max="15625" width="13.625" style="9" customWidth="1"/>
    <col min="15626" max="15626" width="4.5" style="9" customWidth="1"/>
    <col min="15627" max="15627" width="13.625" style="9" customWidth="1"/>
    <col min="15628" max="15628" width="4.5" style="9" customWidth="1"/>
    <col min="15629" max="15629" width="13.625" style="9" customWidth="1"/>
    <col min="15630" max="15630" width="14.375" style="9" customWidth="1"/>
    <col min="15631" max="15631" width="14.125" style="9" bestFit="1" customWidth="1"/>
    <col min="15632" max="15632" width="2.625" style="9" customWidth="1"/>
    <col min="15633" max="15633" width="3.875" style="9" customWidth="1"/>
    <col min="15634" max="15634" width="9.75" style="9" bestFit="1" customWidth="1"/>
    <col min="15635" max="15635" width="11" style="9" bestFit="1" customWidth="1"/>
    <col min="15636" max="15636" width="19.875" style="9" customWidth="1"/>
    <col min="15637" max="15637" width="11.75" style="9" bestFit="1" customWidth="1"/>
    <col min="15638" max="15638" width="10.375" style="9" bestFit="1" customWidth="1"/>
    <col min="15639" max="15665" width="3.875" style="9" customWidth="1"/>
    <col min="15666" max="15867" width="9" style="9"/>
    <col min="15868" max="15868" width="2.375" style="9" customWidth="1"/>
    <col min="15869" max="15869" width="8.625" style="9" customWidth="1"/>
    <col min="15870" max="15870" width="17.75" style="9" bestFit="1" customWidth="1"/>
    <col min="15871" max="15871" width="0" style="9" hidden="1" customWidth="1"/>
    <col min="15872" max="15872" width="57.25" style="9" customWidth="1"/>
    <col min="15873" max="15873" width="14.25" style="9" customWidth="1"/>
    <col min="15874" max="15874" width="3.875" style="9" customWidth="1"/>
    <col min="15875" max="15875" width="11.5" style="9" customWidth="1"/>
    <col min="15876" max="15876" width="4.5" style="9" customWidth="1"/>
    <col min="15877" max="15877" width="13.625" style="9" customWidth="1"/>
    <col min="15878" max="15878" width="4.5" style="9" customWidth="1"/>
    <col min="15879" max="15879" width="13.625" style="9" customWidth="1"/>
    <col min="15880" max="15880" width="4.5" style="9" customWidth="1"/>
    <col min="15881" max="15881" width="13.625" style="9" customWidth="1"/>
    <col min="15882" max="15882" width="4.5" style="9" customWidth="1"/>
    <col min="15883" max="15883" width="13.625" style="9" customWidth="1"/>
    <col min="15884" max="15884" width="4.5" style="9" customWidth="1"/>
    <col min="15885" max="15885" width="13.625" style="9" customWidth="1"/>
    <col min="15886" max="15886" width="14.375" style="9" customWidth="1"/>
    <col min="15887" max="15887" width="14.125" style="9" bestFit="1" customWidth="1"/>
    <col min="15888" max="15888" width="2.625" style="9" customWidth="1"/>
    <col min="15889" max="15889" width="3.875" style="9" customWidth="1"/>
    <col min="15890" max="15890" width="9.75" style="9" bestFit="1" customWidth="1"/>
    <col min="15891" max="15891" width="11" style="9" bestFit="1" customWidth="1"/>
    <col min="15892" max="15892" width="19.875" style="9" customWidth="1"/>
    <col min="15893" max="15893" width="11.75" style="9" bestFit="1" customWidth="1"/>
    <col min="15894" max="15894" width="10.375" style="9" bestFit="1" customWidth="1"/>
    <col min="15895" max="15921" width="3.875" style="9" customWidth="1"/>
    <col min="15922" max="16123" width="9" style="9"/>
    <col min="16124" max="16124" width="2.375" style="9" customWidth="1"/>
    <col min="16125" max="16125" width="8.625" style="9" customWidth="1"/>
    <col min="16126" max="16126" width="17.75" style="9" bestFit="1" customWidth="1"/>
    <col min="16127" max="16127" width="0" style="9" hidden="1" customWidth="1"/>
    <col min="16128" max="16128" width="57.25" style="9" customWidth="1"/>
    <col min="16129" max="16129" width="14.25" style="9" customWidth="1"/>
    <col min="16130" max="16130" width="3.875" style="9" customWidth="1"/>
    <col min="16131" max="16131" width="11.5" style="9" customWidth="1"/>
    <col min="16132" max="16132" width="4.5" style="9" customWidth="1"/>
    <col min="16133" max="16133" width="13.625" style="9" customWidth="1"/>
    <col min="16134" max="16134" width="4.5" style="9" customWidth="1"/>
    <col min="16135" max="16135" width="13.625" style="9" customWidth="1"/>
    <col min="16136" max="16136" width="4.5" style="9" customWidth="1"/>
    <col min="16137" max="16137" width="13.625" style="9" customWidth="1"/>
    <col min="16138" max="16138" width="4.5" style="9" customWidth="1"/>
    <col min="16139" max="16139" width="13.625" style="9" customWidth="1"/>
    <col min="16140" max="16140" width="4.5" style="9" customWidth="1"/>
    <col min="16141" max="16141" width="13.625" style="9" customWidth="1"/>
    <col min="16142" max="16142" width="14.375" style="9" customWidth="1"/>
    <col min="16143" max="16143" width="14.125" style="9" bestFit="1" customWidth="1"/>
    <col min="16144" max="16144" width="2.625" style="9" customWidth="1"/>
    <col min="16145" max="16145" width="3.875" style="9" customWidth="1"/>
    <col min="16146" max="16146" width="9.75" style="9" bestFit="1" customWidth="1"/>
    <col min="16147" max="16147" width="11" style="9" bestFit="1" customWidth="1"/>
    <col min="16148" max="16148" width="19.875" style="9" customWidth="1"/>
    <col min="16149" max="16149" width="11.75" style="9" bestFit="1" customWidth="1"/>
    <col min="16150" max="16150" width="10.375" style="9" bestFit="1" customWidth="1"/>
    <col min="16151" max="16177" width="3.875" style="9" customWidth="1"/>
    <col min="16178" max="16384" width="9" style="9"/>
  </cols>
  <sheetData>
    <row r="1" spans="1:20" s="3" customFormat="1" ht="26.25" x14ac:dyDescent="0.55000000000000004">
      <c r="A1" s="230" t="s">
        <v>10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0" s="3" customFormat="1" ht="26.25" x14ac:dyDescent="0.55000000000000004">
      <c r="A2" s="230" t="s">
        <v>102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20" s="3" customFormat="1" ht="26.25" x14ac:dyDescent="0.55000000000000004">
      <c r="A3" s="231" t="s">
        <v>849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20" s="4" customFormat="1" ht="23.25" customHeight="1" x14ac:dyDescent="0.45">
      <c r="A4" s="205" t="s">
        <v>11</v>
      </c>
      <c r="B4" s="206"/>
      <c r="C4" s="211" t="s">
        <v>12</v>
      </c>
      <c r="D4" s="232" t="s">
        <v>13</v>
      </c>
      <c r="E4" s="235" t="s">
        <v>14</v>
      </c>
      <c r="F4" s="238" t="s">
        <v>15</v>
      </c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241" t="s">
        <v>93</v>
      </c>
      <c r="S4" s="51" t="s">
        <v>82</v>
      </c>
      <c r="T4" s="3"/>
    </row>
    <row r="5" spans="1:20" s="4" customFormat="1" ht="23.25" customHeight="1" x14ac:dyDescent="0.45">
      <c r="A5" s="207"/>
      <c r="B5" s="208"/>
      <c r="C5" s="212"/>
      <c r="D5" s="233"/>
      <c r="E5" s="236"/>
      <c r="F5" s="244" t="s">
        <v>617</v>
      </c>
      <c r="G5" s="245"/>
      <c r="H5" s="250" t="s">
        <v>614</v>
      </c>
      <c r="I5" s="251"/>
      <c r="J5" s="251"/>
      <c r="K5" s="251"/>
      <c r="L5" s="251"/>
      <c r="M5" s="252"/>
      <c r="N5" s="253" t="s">
        <v>615</v>
      </c>
      <c r="O5" s="254"/>
      <c r="P5" s="254"/>
      <c r="Q5" s="255"/>
      <c r="R5" s="242"/>
      <c r="S5" s="256" t="s">
        <v>94</v>
      </c>
      <c r="T5" s="3"/>
    </row>
    <row r="6" spans="1:20" s="4" customFormat="1" ht="23.25" customHeight="1" x14ac:dyDescent="0.2">
      <c r="A6" s="207"/>
      <c r="B6" s="208"/>
      <c r="C6" s="212"/>
      <c r="D6" s="233"/>
      <c r="E6" s="236"/>
      <c r="F6" s="246"/>
      <c r="G6" s="247"/>
      <c r="H6" s="218" t="s">
        <v>96</v>
      </c>
      <c r="I6" s="219"/>
      <c r="J6" s="218" t="s">
        <v>95</v>
      </c>
      <c r="K6" s="219"/>
      <c r="L6" s="218" t="s">
        <v>618</v>
      </c>
      <c r="M6" s="219"/>
      <c r="N6" s="222" t="s">
        <v>96</v>
      </c>
      <c r="O6" s="223"/>
      <c r="P6" s="222" t="s">
        <v>618</v>
      </c>
      <c r="Q6" s="223"/>
      <c r="R6" s="242"/>
      <c r="S6" s="256"/>
      <c r="T6" s="46"/>
    </row>
    <row r="7" spans="1:20" s="4" customFormat="1" ht="23.25" customHeight="1" x14ac:dyDescent="0.2">
      <c r="A7" s="207"/>
      <c r="B7" s="208"/>
      <c r="C7" s="212"/>
      <c r="D7" s="233"/>
      <c r="E7" s="236"/>
      <c r="F7" s="246"/>
      <c r="G7" s="247"/>
      <c r="H7" s="220"/>
      <c r="I7" s="221"/>
      <c r="J7" s="220"/>
      <c r="K7" s="221"/>
      <c r="L7" s="220"/>
      <c r="M7" s="221"/>
      <c r="N7" s="224"/>
      <c r="O7" s="225"/>
      <c r="P7" s="224"/>
      <c r="Q7" s="225"/>
      <c r="R7" s="242"/>
      <c r="S7" s="256"/>
      <c r="T7" s="46"/>
    </row>
    <row r="8" spans="1:20" s="4" customFormat="1" ht="23.25" customHeight="1" x14ac:dyDescent="0.2">
      <c r="A8" s="207"/>
      <c r="B8" s="208"/>
      <c r="C8" s="212"/>
      <c r="D8" s="233"/>
      <c r="E8" s="237"/>
      <c r="F8" s="248"/>
      <c r="G8" s="249"/>
      <c r="H8" s="226" t="s">
        <v>619</v>
      </c>
      <c r="I8" s="227"/>
      <c r="J8" s="226" t="s">
        <v>620</v>
      </c>
      <c r="K8" s="227"/>
      <c r="L8" s="226" t="s">
        <v>621</v>
      </c>
      <c r="M8" s="227"/>
      <c r="N8" s="228" t="s">
        <v>622</v>
      </c>
      <c r="O8" s="229"/>
      <c r="P8" s="228" t="s">
        <v>622</v>
      </c>
      <c r="Q8" s="229"/>
      <c r="R8" s="243"/>
      <c r="S8" s="257"/>
      <c r="T8" s="46"/>
    </row>
    <row r="9" spans="1:20" s="47" customFormat="1" ht="21" x14ac:dyDescent="0.2">
      <c r="A9" s="209"/>
      <c r="B9" s="210"/>
      <c r="C9" s="213"/>
      <c r="D9" s="234"/>
      <c r="E9" s="132" t="s">
        <v>33</v>
      </c>
      <c r="F9" s="214" t="s">
        <v>34</v>
      </c>
      <c r="G9" s="215"/>
      <c r="H9" s="216" t="s">
        <v>35</v>
      </c>
      <c r="I9" s="217"/>
      <c r="J9" s="216" t="s">
        <v>36</v>
      </c>
      <c r="K9" s="217"/>
      <c r="L9" s="216" t="s">
        <v>37</v>
      </c>
      <c r="M9" s="217"/>
      <c r="N9" s="203" t="s">
        <v>38</v>
      </c>
      <c r="O9" s="204"/>
      <c r="P9" s="203" t="s">
        <v>88</v>
      </c>
      <c r="Q9" s="204"/>
      <c r="R9" s="133" t="s">
        <v>623</v>
      </c>
      <c r="S9" s="134" t="s">
        <v>624</v>
      </c>
      <c r="T9" s="46"/>
    </row>
    <row r="10" spans="1:20" s="48" customFormat="1" ht="23.25" x14ac:dyDescent="0.2">
      <c r="A10" s="118" t="s">
        <v>16</v>
      </c>
      <c r="B10" s="118"/>
      <c r="C10" s="119"/>
      <c r="D10" s="148"/>
      <c r="E10" s="120"/>
      <c r="F10" s="121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88"/>
    </row>
    <row r="11" spans="1:20" s="16" customFormat="1" ht="147" x14ac:dyDescent="0.2">
      <c r="A11" s="13"/>
      <c r="B11" s="13" t="s">
        <v>125</v>
      </c>
      <c r="C11" s="13" t="s">
        <v>126</v>
      </c>
      <c r="D11" s="23" t="s">
        <v>127</v>
      </c>
      <c r="E11" s="18">
        <v>264000</v>
      </c>
      <c r="F11" s="52">
        <v>0.06</v>
      </c>
      <c r="G11" s="18">
        <f t="shared" ref="G11:G19" si="0">+E11*F11</f>
        <v>15840</v>
      </c>
      <c r="H11" s="54">
        <v>2.5000000000000001E-2</v>
      </c>
      <c r="I11" s="18">
        <f t="shared" ref="I11:I19" si="1">E11*H11</f>
        <v>6600</v>
      </c>
      <c r="J11" s="15">
        <v>0.02</v>
      </c>
      <c r="K11" s="18">
        <f t="shared" ref="K11:K19" si="2">+E11*J11</f>
        <v>5280</v>
      </c>
      <c r="L11" s="54">
        <v>1.4999999999999999E-2</v>
      </c>
      <c r="M11" s="18">
        <f t="shared" ref="M11:M19" si="3">+E11*L11</f>
        <v>3960</v>
      </c>
      <c r="N11" s="54"/>
      <c r="O11" s="18"/>
      <c r="P11" s="54"/>
      <c r="Q11" s="18"/>
      <c r="R11" s="18">
        <f>SUM(I11+K11+M11+O11+Q11)</f>
        <v>15840</v>
      </c>
      <c r="S11" s="18">
        <f t="shared" ref="S11:S19" si="4">+E11-R11</f>
        <v>248160</v>
      </c>
    </row>
    <row r="12" spans="1:20" s="16" customFormat="1" ht="126" x14ac:dyDescent="0.2">
      <c r="A12" s="13"/>
      <c r="B12" s="13" t="s">
        <v>155</v>
      </c>
      <c r="C12" s="13" t="s">
        <v>156</v>
      </c>
      <c r="D12" s="23" t="s">
        <v>157</v>
      </c>
      <c r="E12" s="18">
        <v>376200</v>
      </c>
      <c r="F12" s="52">
        <v>0.06</v>
      </c>
      <c r="G12" s="18">
        <f t="shared" si="0"/>
        <v>22572</v>
      </c>
      <c r="H12" s="54">
        <v>2.5000000000000001E-2</v>
      </c>
      <c r="I12" s="18">
        <f t="shared" si="1"/>
        <v>9405</v>
      </c>
      <c r="J12" s="15">
        <v>0.02</v>
      </c>
      <c r="K12" s="18">
        <f t="shared" si="2"/>
        <v>7524</v>
      </c>
      <c r="L12" s="54">
        <v>1.4999999999999999E-2</v>
      </c>
      <c r="M12" s="18">
        <f t="shared" si="3"/>
        <v>5643</v>
      </c>
      <c r="N12" s="54"/>
      <c r="O12" s="18"/>
      <c r="P12" s="54"/>
      <c r="Q12" s="18"/>
      <c r="R12" s="18">
        <f t="shared" ref="R12:R19" si="5">SUM(I12+K12+M12+O12+Q12)</f>
        <v>22572</v>
      </c>
      <c r="S12" s="18">
        <f t="shared" si="4"/>
        <v>353628</v>
      </c>
    </row>
    <row r="13" spans="1:20" s="16" customFormat="1" ht="147" x14ac:dyDescent="0.2">
      <c r="A13" s="13"/>
      <c r="B13" s="13" t="s">
        <v>158</v>
      </c>
      <c r="C13" s="13" t="s">
        <v>159</v>
      </c>
      <c r="D13" s="23" t="s">
        <v>160</v>
      </c>
      <c r="E13" s="18">
        <v>92000</v>
      </c>
      <c r="F13" s="52">
        <v>0.06</v>
      </c>
      <c r="G13" s="18">
        <f t="shared" si="0"/>
        <v>5520</v>
      </c>
      <c r="H13" s="54">
        <v>2.5000000000000001E-2</v>
      </c>
      <c r="I13" s="18">
        <f t="shared" si="1"/>
        <v>2300</v>
      </c>
      <c r="J13" s="15">
        <v>0.02</v>
      </c>
      <c r="K13" s="18">
        <f t="shared" si="2"/>
        <v>1840</v>
      </c>
      <c r="L13" s="54">
        <v>1.4999999999999999E-2</v>
      </c>
      <c r="M13" s="18">
        <f t="shared" si="3"/>
        <v>1380</v>
      </c>
      <c r="N13" s="54"/>
      <c r="O13" s="18"/>
      <c r="P13" s="54"/>
      <c r="Q13" s="18"/>
      <c r="R13" s="18">
        <f t="shared" si="5"/>
        <v>5520</v>
      </c>
      <c r="S13" s="18">
        <f t="shared" si="4"/>
        <v>86480</v>
      </c>
    </row>
    <row r="14" spans="1:20" s="16" customFormat="1" ht="126" x14ac:dyDescent="0.2">
      <c r="A14" s="13"/>
      <c r="B14" s="13" t="s">
        <v>158</v>
      </c>
      <c r="C14" s="13" t="s">
        <v>161</v>
      </c>
      <c r="D14" s="23" t="s">
        <v>162</v>
      </c>
      <c r="E14" s="18">
        <v>168000</v>
      </c>
      <c r="F14" s="52">
        <v>0.06</v>
      </c>
      <c r="G14" s="18">
        <f t="shared" si="0"/>
        <v>10080</v>
      </c>
      <c r="H14" s="54">
        <v>2.5000000000000001E-2</v>
      </c>
      <c r="I14" s="18">
        <f t="shared" si="1"/>
        <v>4200</v>
      </c>
      <c r="J14" s="15">
        <v>0.02</v>
      </c>
      <c r="K14" s="18">
        <f t="shared" si="2"/>
        <v>3360</v>
      </c>
      <c r="L14" s="54">
        <v>1.4999999999999999E-2</v>
      </c>
      <c r="M14" s="18">
        <f t="shared" si="3"/>
        <v>2520</v>
      </c>
      <c r="N14" s="54"/>
      <c r="O14" s="18"/>
      <c r="P14" s="54"/>
      <c r="Q14" s="18"/>
      <c r="R14" s="18">
        <f t="shared" si="5"/>
        <v>10080</v>
      </c>
      <c r="S14" s="18">
        <f t="shared" si="4"/>
        <v>157920</v>
      </c>
    </row>
    <row r="15" spans="1:20" s="16" customFormat="1" ht="84" x14ac:dyDescent="0.2">
      <c r="A15" s="13"/>
      <c r="B15" s="13" t="s">
        <v>163</v>
      </c>
      <c r="C15" s="13" t="s">
        <v>164</v>
      </c>
      <c r="D15" s="23" t="s">
        <v>165</v>
      </c>
      <c r="E15" s="18">
        <v>12000</v>
      </c>
      <c r="F15" s="52">
        <v>0.16</v>
      </c>
      <c r="G15" s="18">
        <f t="shared" si="0"/>
        <v>1920</v>
      </c>
      <c r="H15" s="15">
        <v>0.08</v>
      </c>
      <c r="I15" s="18">
        <f t="shared" si="1"/>
        <v>960</v>
      </c>
      <c r="J15" s="15">
        <v>0.05</v>
      </c>
      <c r="K15" s="18">
        <f t="shared" si="2"/>
        <v>600</v>
      </c>
      <c r="L15" s="15">
        <v>0.03</v>
      </c>
      <c r="M15" s="18">
        <f t="shared" si="3"/>
        <v>360</v>
      </c>
      <c r="N15" s="15"/>
      <c r="O15" s="18"/>
      <c r="P15" s="15"/>
      <c r="Q15" s="18"/>
      <c r="R15" s="18">
        <f t="shared" si="5"/>
        <v>1920</v>
      </c>
      <c r="S15" s="18">
        <f t="shared" si="4"/>
        <v>10080</v>
      </c>
    </row>
    <row r="16" spans="1:20" s="16" customFormat="1" ht="84" x14ac:dyDescent="0.2">
      <c r="A16" s="13"/>
      <c r="B16" s="13" t="s">
        <v>166</v>
      </c>
      <c r="C16" s="13" t="s">
        <v>167</v>
      </c>
      <c r="D16" s="23" t="s">
        <v>168</v>
      </c>
      <c r="E16" s="18">
        <v>11500</v>
      </c>
      <c r="F16" s="52">
        <v>0.16</v>
      </c>
      <c r="G16" s="18">
        <f t="shared" si="0"/>
        <v>1840</v>
      </c>
      <c r="H16" s="15">
        <v>0.08</v>
      </c>
      <c r="I16" s="18">
        <f t="shared" si="1"/>
        <v>920</v>
      </c>
      <c r="J16" s="15">
        <v>0.05</v>
      </c>
      <c r="K16" s="18">
        <f t="shared" si="2"/>
        <v>575</v>
      </c>
      <c r="L16" s="15">
        <v>0.03</v>
      </c>
      <c r="M16" s="18">
        <f t="shared" si="3"/>
        <v>345</v>
      </c>
      <c r="N16" s="15"/>
      <c r="O16" s="18"/>
      <c r="P16" s="15"/>
      <c r="Q16" s="18"/>
      <c r="R16" s="18">
        <f t="shared" si="5"/>
        <v>1840</v>
      </c>
      <c r="S16" s="18">
        <f t="shared" si="4"/>
        <v>9660</v>
      </c>
    </row>
    <row r="17" spans="1:21" s="16" customFormat="1" ht="126" x14ac:dyDescent="0.2">
      <c r="A17" s="13"/>
      <c r="B17" s="13" t="s">
        <v>424</v>
      </c>
      <c r="C17" s="13" t="s">
        <v>425</v>
      </c>
      <c r="D17" s="23" t="s">
        <v>426</v>
      </c>
      <c r="E17" s="128">
        <v>28000</v>
      </c>
      <c r="F17" s="52">
        <v>0.16</v>
      </c>
      <c r="G17" s="18">
        <f t="shared" si="0"/>
        <v>4480</v>
      </c>
      <c r="H17" s="15">
        <v>0.08</v>
      </c>
      <c r="I17" s="18">
        <f t="shared" si="1"/>
        <v>2240</v>
      </c>
      <c r="J17" s="15">
        <v>0.05</v>
      </c>
      <c r="K17" s="18">
        <f t="shared" si="2"/>
        <v>1400</v>
      </c>
      <c r="L17" s="15">
        <v>0.03</v>
      </c>
      <c r="M17" s="18">
        <f t="shared" si="3"/>
        <v>840</v>
      </c>
      <c r="N17" s="15"/>
      <c r="O17" s="18"/>
      <c r="P17" s="15"/>
      <c r="Q17" s="18"/>
      <c r="R17" s="18">
        <f t="shared" si="5"/>
        <v>4480</v>
      </c>
      <c r="S17" s="18">
        <f t="shared" si="4"/>
        <v>23520</v>
      </c>
    </row>
    <row r="18" spans="1:21" s="16" customFormat="1" ht="84" x14ac:dyDescent="0.2">
      <c r="A18" s="13"/>
      <c r="B18" s="13" t="s">
        <v>485</v>
      </c>
      <c r="C18" s="13" t="s">
        <v>486</v>
      </c>
      <c r="D18" s="23" t="s">
        <v>487</v>
      </c>
      <c r="E18" s="128">
        <v>49000</v>
      </c>
      <c r="F18" s="52">
        <v>0.06</v>
      </c>
      <c r="G18" s="18">
        <f t="shared" si="0"/>
        <v>2940</v>
      </c>
      <c r="H18" s="54">
        <v>2.5000000000000001E-2</v>
      </c>
      <c r="I18" s="18">
        <f t="shared" si="1"/>
        <v>1225</v>
      </c>
      <c r="J18" s="15">
        <v>0.02</v>
      </c>
      <c r="K18" s="18">
        <f t="shared" si="2"/>
        <v>980</v>
      </c>
      <c r="L18" s="54">
        <v>1.4999999999999999E-2</v>
      </c>
      <c r="M18" s="18">
        <f t="shared" si="3"/>
        <v>735</v>
      </c>
      <c r="N18" s="54"/>
      <c r="O18" s="18"/>
      <c r="P18" s="54"/>
      <c r="Q18" s="18"/>
      <c r="R18" s="18">
        <f t="shared" si="5"/>
        <v>2940</v>
      </c>
      <c r="S18" s="18">
        <f t="shared" si="4"/>
        <v>46060</v>
      </c>
    </row>
    <row r="19" spans="1:21" s="16" customFormat="1" ht="105" x14ac:dyDescent="0.2">
      <c r="A19" s="13"/>
      <c r="B19" s="13" t="s">
        <v>529</v>
      </c>
      <c r="C19" s="13" t="s">
        <v>530</v>
      </c>
      <c r="D19" s="23" t="s">
        <v>531</v>
      </c>
      <c r="E19" s="128">
        <v>9500</v>
      </c>
      <c r="F19" s="52">
        <v>0.16</v>
      </c>
      <c r="G19" s="18">
        <f t="shared" si="0"/>
        <v>1520</v>
      </c>
      <c r="H19" s="15">
        <v>0.08</v>
      </c>
      <c r="I19" s="18">
        <f t="shared" si="1"/>
        <v>760</v>
      </c>
      <c r="J19" s="15">
        <v>0.05</v>
      </c>
      <c r="K19" s="18">
        <f t="shared" si="2"/>
        <v>475</v>
      </c>
      <c r="L19" s="15">
        <v>0.03</v>
      </c>
      <c r="M19" s="18">
        <f t="shared" si="3"/>
        <v>285</v>
      </c>
      <c r="N19" s="15"/>
      <c r="O19" s="18"/>
      <c r="P19" s="15"/>
      <c r="Q19" s="18"/>
      <c r="R19" s="18">
        <f t="shared" si="5"/>
        <v>1520</v>
      </c>
      <c r="S19" s="18">
        <f t="shared" si="4"/>
        <v>7980</v>
      </c>
    </row>
    <row r="20" spans="1:21" s="16" customFormat="1" ht="105" x14ac:dyDescent="0.2">
      <c r="A20" s="13"/>
      <c r="B20" s="13" t="s">
        <v>697</v>
      </c>
      <c r="C20" s="13" t="s">
        <v>698</v>
      </c>
      <c r="D20" s="23" t="s">
        <v>699</v>
      </c>
      <c r="E20" s="128">
        <v>1659552</v>
      </c>
      <c r="F20" s="52">
        <v>0.16</v>
      </c>
      <c r="G20" s="18">
        <f>+E20*F20</f>
        <v>265528.32000000001</v>
      </c>
      <c r="H20" s="15">
        <v>0.08</v>
      </c>
      <c r="I20" s="18">
        <f>E20*H20</f>
        <v>132764.16</v>
      </c>
      <c r="J20" s="15">
        <v>0.05</v>
      </c>
      <c r="K20" s="18">
        <f>+E20*J20</f>
        <v>82977.600000000006</v>
      </c>
      <c r="L20" s="15">
        <v>0.03</v>
      </c>
      <c r="M20" s="18">
        <f>+E20*L20</f>
        <v>49786.559999999998</v>
      </c>
      <c r="N20" s="15" t="s">
        <v>18</v>
      </c>
      <c r="O20" s="18">
        <v>0</v>
      </c>
      <c r="P20" s="15" t="s">
        <v>18</v>
      </c>
      <c r="Q20" s="18">
        <v>0</v>
      </c>
      <c r="R20" s="18">
        <f>SUM(I20+K20+M20+O20+Q20)</f>
        <v>265528.32000000001</v>
      </c>
      <c r="S20" s="18">
        <f>+E20-R20</f>
        <v>1394023.68</v>
      </c>
      <c r="U20" s="16" t="s">
        <v>650</v>
      </c>
    </row>
    <row r="21" spans="1:21" s="16" customFormat="1" ht="84" x14ac:dyDescent="0.2">
      <c r="A21" s="13"/>
      <c r="B21" s="13" t="s">
        <v>700</v>
      </c>
      <c r="C21" s="13" t="s">
        <v>701</v>
      </c>
      <c r="D21" s="23" t="s">
        <v>702</v>
      </c>
      <c r="E21" s="128">
        <v>120000</v>
      </c>
      <c r="F21" s="52">
        <v>0.1</v>
      </c>
      <c r="G21" s="18">
        <f>+E21*F21</f>
        <v>12000</v>
      </c>
      <c r="H21" s="15" t="s">
        <v>18</v>
      </c>
      <c r="I21" s="18">
        <v>0</v>
      </c>
      <c r="J21" s="15" t="s">
        <v>18</v>
      </c>
      <c r="K21" s="18">
        <v>0</v>
      </c>
      <c r="L21" s="15" t="s">
        <v>18</v>
      </c>
      <c r="M21" s="18">
        <v>0</v>
      </c>
      <c r="N21" s="15">
        <v>0.05</v>
      </c>
      <c r="O21" s="18">
        <f>+E21*N21</f>
        <v>6000</v>
      </c>
      <c r="P21" s="15">
        <v>0.05</v>
      </c>
      <c r="Q21" s="18">
        <f>+E21*P21</f>
        <v>6000</v>
      </c>
      <c r="R21" s="18">
        <f>SUM(I21+K21+M21+O21+Q21)</f>
        <v>12000</v>
      </c>
      <c r="S21" s="18">
        <f>+E21-R21</f>
        <v>108000</v>
      </c>
    </row>
    <row r="22" spans="1:21" s="16" customFormat="1" ht="126" x14ac:dyDescent="0.2">
      <c r="A22" s="13"/>
      <c r="B22" s="13" t="s">
        <v>755</v>
      </c>
      <c r="C22" s="13" t="s">
        <v>756</v>
      </c>
      <c r="D22" s="23" t="s">
        <v>757</v>
      </c>
      <c r="E22" s="128">
        <v>270100</v>
      </c>
      <c r="F22" s="52">
        <v>0.1</v>
      </c>
      <c r="G22" s="18">
        <f>+E22*F22</f>
        <v>27010</v>
      </c>
      <c r="H22" s="15" t="s">
        <v>18</v>
      </c>
      <c r="I22" s="18">
        <v>0</v>
      </c>
      <c r="J22" s="15" t="s">
        <v>18</v>
      </c>
      <c r="K22" s="18">
        <v>0</v>
      </c>
      <c r="L22" s="15" t="s">
        <v>18</v>
      </c>
      <c r="M22" s="18">
        <v>0</v>
      </c>
      <c r="N22" s="15">
        <v>0.05</v>
      </c>
      <c r="O22" s="18">
        <f>+E22*N22</f>
        <v>13505</v>
      </c>
      <c r="P22" s="15">
        <v>0.05</v>
      </c>
      <c r="Q22" s="18">
        <f>+E22*P22</f>
        <v>13505</v>
      </c>
      <c r="R22" s="18">
        <f>SUM(I22+K22+M22+O22+Q22)</f>
        <v>27010</v>
      </c>
      <c r="S22" s="18">
        <f>+E22-R22</f>
        <v>243090</v>
      </c>
    </row>
    <row r="23" spans="1:21" s="16" customFormat="1" ht="105" x14ac:dyDescent="0.2">
      <c r="A23" s="13"/>
      <c r="B23" s="13" t="s">
        <v>850</v>
      </c>
      <c r="C23" s="13" t="s">
        <v>851</v>
      </c>
      <c r="D23" s="23" t="s">
        <v>852</v>
      </c>
      <c r="E23" s="128">
        <v>36000</v>
      </c>
      <c r="F23" s="52">
        <v>0.1</v>
      </c>
      <c r="G23" s="18">
        <f>+E23*F23</f>
        <v>3600</v>
      </c>
      <c r="H23" s="15" t="s">
        <v>18</v>
      </c>
      <c r="I23" s="18">
        <v>0</v>
      </c>
      <c r="J23" s="15" t="s">
        <v>18</v>
      </c>
      <c r="K23" s="18">
        <v>0</v>
      </c>
      <c r="L23" s="15" t="s">
        <v>18</v>
      </c>
      <c r="M23" s="18">
        <v>0</v>
      </c>
      <c r="N23" s="15">
        <v>0.05</v>
      </c>
      <c r="O23" s="18">
        <f>+E23*N23</f>
        <v>1800</v>
      </c>
      <c r="P23" s="15">
        <v>0.05</v>
      </c>
      <c r="Q23" s="18">
        <f>+E23*P23</f>
        <v>1800</v>
      </c>
      <c r="R23" s="18">
        <f>SUM(I23+K23+M23+O23+Q23)</f>
        <v>3600</v>
      </c>
      <c r="S23" s="18">
        <f>+E23-R23</f>
        <v>32400</v>
      </c>
      <c r="U23" s="5"/>
    </row>
    <row r="24" spans="1:21" s="16" customFormat="1" ht="126" x14ac:dyDescent="0.2">
      <c r="A24" s="13"/>
      <c r="B24" s="13" t="s">
        <v>853</v>
      </c>
      <c r="C24" s="13" t="s">
        <v>854</v>
      </c>
      <c r="D24" s="23" t="s">
        <v>855</v>
      </c>
      <c r="E24" s="128">
        <v>92000</v>
      </c>
      <c r="F24" s="52">
        <v>0.1</v>
      </c>
      <c r="G24" s="18">
        <f>+E24*F24</f>
        <v>9200</v>
      </c>
      <c r="H24" s="15" t="s">
        <v>18</v>
      </c>
      <c r="I24" s="18">
        <v>0</v>
      </c>
      <c r="J24" s="15" t="s">
        <v>18</v>
      </c>
      <c r="K24" s="18">
        <v>0</v>
      </c>
      <c r="L24" s="15" t="s">
        <v>18</v>
      </c>
      <c r="M24" s="18">
        <v>0</v>
      </c>
      <c r="N24" s="15">
        <v>0.05</v>
      </c>
      <c r="O24" s="18">
        <f>+E24*N24</f>
        <v>4600</v>
      </c>
      <c r="P24" s="15">
        <v>0.05</v>
      </c>
      <c r="Q24" s="18">
        <f>+E24*P24</f>
        <v>4600</v>
      </c>
      <c r="R24" s="18">
        <f>SUM(I24+K24+M24+O24+Q24)</f>
        <v>9200</v>
      </c>
      <c r="S24" s="18">
        <f>+E24-R24</f>
        <v>82800</v>
      </c>
      <c r="U24" s="5"/>
    </row>
    <row r="25" spans="1:21" s="16" customFormat="1" ht="21" x14ac:dyDescent="0.2">
      <c r="A25" s="13"/>
      <c r="B25" s="13"/>
      <c r="C25" s="13"/>
      <c r="D25" s="23"/>
      <c r="E25" s="18"/>
      <c r="F25" s="52"/>
      <c r="G25" s="18"/>
      <c r="H25" s="54"/>
      <c r="I25" s="18"/>
      <c r="J25" s="15"/>
      <c r="K25" s="18"/>
      <c r="L25" s="54"/>
      <c r="M25" s="18"/>
      <c r="N25" s="54"/>
      <c r="O25" s="18"/>
      <c r="P25" s="54"/>
      <c r="Q25" s="18"/>
      <c r="R25" s="18"/>
      <c r="S25" s="18"/>
    </row>
    <row r="26" spans="1:21" s="91" customFormat="1" ht="21.75" x14ac:dyDescent="0.2">
      <c r="A26" s="197" t="s">
        <v>44</v>
      </c>
      <c r="B26" s="198"/>
      <c r="C26" s="198"/>
      <c r="D26" s="199"/>
      <c r="E26" s="89">
        <f>SUM(E11:E25)</f>
        <v>3187852</v>
      </c>
      <c r="F26" s="89"/>
      <c r="G26" s="89">
        <f>SUM(G11:G25)</f>
        <v>384050.32</v>
      </c>
      <c r="H26" s="89"/>
      <c r="I26" s="89">
        <f>SUM(I11:I25)</f>
        <v>161374.16</v>
      </c>
      <c r="J26" s="89"/>
      <c r="K26" s="89">
        <f>SUM(K11:K25)</f>
        <v>105011.6</v>
      </c>
      <c r="L26" s="89"/>
      <c r="M26" s="89">
        <f>SUM(M11:M25)</f>
        <v>65854.559999999998</v>
      </c>
      <c r="N26" s="89"/>
      <c r="O26" s="89">
        <f>SUM(O11:O25)</f>
        <v>25905</v>
      </c>
      <c r="P26" s="89"/>
      <c r="Q26" s="89">
        <f>SUM(Q11:Q25)</f>
        <v>25905</v>
      </c>
      <c r="R26" s="89">
        <f>SUM(R11:R25)</f>
        <v>384050.32</v>
      </c>
      <c r="S26" s="89">
        <f>SUM(S11:S25)</f>
        <v>2803801.6799999997</v>
      </c>
      <c r="T26" s="90"/>
    </row>
    <row r="27" spans="1:21" s="50" customFormat="1" ht="23.25" x14ac:dyDescent="0.2">
      <c r="A27" s="119" t="s">
        <v>17</v>
      </c>
      <c r="B27" s="119"/>
      <c r="C27" s="119"/>
      <c r="D27" s="148"/>
      <c r="E27" s="120"/>
      <c r="F27" s="121"/>
      <c r="G27" s="122"/>
      <c r="H27" s="123"/>
      <c r="I27" s="122"/>
      <c r="J27" s="123"/>
      <c r="K27" s="122"/>
      <c r="L27" s="123"/>
      <c r="M27" s="122"/>
      <c r="N27" s="123"/>
      <c r="O27" s="122"/>
      <c r="P27" s="123"/>
      <c r="Q27" s="122"/>
      <c r="R27" s="122"/>
      <c r="S27" s="122"/>
      <c r="T27" s="92"/>
    </row>
    <row r="28" spans="1:21" s="16" customFormat="1" ht="126" x14ac:dyDescent="0.2">
      <c r="A28" s="13"/>
      <c r="B28" s="13" t="s">
        <v>155</v>
      </c>
      <c r="C28" s="13" t="s">
        <v>169</v>
      </c>
      <c r="D28" s="23" t="s">
        <v>170</v>
      </c>
      <c r="E28" s="18">
        <v>50000</v>
      </c>
      <c r="F28" s="52">
        <v>0.06</v>
      </c>
      <c r="G28" s="18">
        <f t="shared" ref="G28:G35" si="6">+E28*F28</f>
        <v>3000</v>
      </c>
      <c r="H28" s="54">
        <v>2.5000000000000001E-2</v>
      </c>
      <c r="I28" s="18">
        <f>E28*H28</f>
        <v>1250</v>
      </c>
      <c r="J28" s="15">
        <v>0.02</v>
      </c>
      <c r="K28" s="18">
        <f>+E28*J28</f>
        <v>1000</v>
      </c>
      <c r="L28" s="54">
        <v>1.4999999999999999E-2</v>
      </c>
      <c r="M28" s="18">
        <f>+E28*L28</f>
        <v>750</v>
      </c>
      <c r="N28" s="54"/>
      <c r="O28" s="18"/>
      <c r="P28" s="54"/>
      <c r="Q28" s="18"/>
      <c r="R28" s="18">
        <f t="shared" ref="R28:R34" si="7">SUM(I28+K28+M28+O28+Q28)</f>
        <v>3000</v>
      </c>
      <c r="S28" s="18">
        <f t="shared" ref="S28:S35" si="8">+E28-R28</f>
        <v>47000</v>
      </c>
    </row>
    <row r="29" spans="1:21" s="16" customFormat="1" ht="105" x14ac:dyDescent="0.2">
      <c r="A29" s="13"/>
      <c r="B29" s="13" t="s">
        <v>171</v>
      </c>
      <c r="C29" s="13" t="s">
        <v>172</v>
      </c>
      <c r="D29" s="23" t="s">
        <v>173</v>
      </c>
      <c r="E29" s="18">
        <v>223630</v>
      </c>
      <c r="F29" s="52">
        <v>0.06</v>
      </c>
      <c r="G29" s="18">
        <f t="shared" si="6"/>
        <v>13417.8</v>
      </c>
      <c r="H29" s="54">
        <v>2.5000000000000001E-2</v>
      </c>
      <c r="I29" s="18">
        <f>E29*H29</f>
        <v>5590.75</v>
      </c>
      <c r="J29" s="15">
        <v>0.02</v>
      </c>
      <c r="K29" s="18">
        <f>+E29*J29</f>
        <v>4472.6000000000004</v>
      </c>
      <c r="L29" s="54">
        <v>1.4999999999999999E-2</v>
      </c>
      <c r="M29" s="18">
        <f>+E29*L29</f>
        <v>3354.45</v>
      </c>
      <c r="N29" s="54"/>
      <c r="O29" s="18"/>
      <c r="P29" s="54"/>
      <c r="Q29" s="18"/>
      <c r="R29" s="18">
        <f t="shared" si="7"/>
        <v>13417.8</v>
      </c>
      <c r="S29" s="18">
        <f t="shared" si="8"/>
        <v>210212.2</v>
      </c>
    </row>
    <row r="30" spans="1:21" s="16" customFormat="1" ht="126" x14ac:dyDescent="0.2">
      <c r="A30" s="13"/>
      <c r="B30" s="13" t="s">
        <v>163</v>
      </c>
      <c r="C30" s="13" t="s">
        <v>174</v>
      </c>
      <c r="D30" s="23" t="s">
        <v>175</v>
      </c>
      <c r="E30" s="18">
        <v>50000</v>
      </c>
      <c r="F30" s="52">
        <v>0.06</v>
      </c>
      <c r="G30" s="18">
        <f t="shared" si="6"/>
        <v>3000</v>
      </c>
      <c r="H30" s="54">
        <v>2.5000000000000001E-2</v>
      </c>
      <c r="I30" s="18">
        <f>E30*H30</f>
        <v>1250</v>
      </c>
      <c r="J30" s="15">
        <v>0.02</v>
      </c>
      <c r="K30" s="18">
        <f>+E30*J30</f>
        <v>1000</v>
      </c>
      <c r="L30" s="54">
        <v>1.4999999999999999E-2</v>
      </c>
      <c r="M30" s="18">
        <f>+E30*L30</f>
        <v>750</v>
      </c>
      <c r="N30" s="54"/>
      <c r="O30" s="18"/>
      <c r="P30" s="54"/>
      <c r="Q30" s="18"/>
      <c r="R30" s="18">
        <f t="shared" si="7"/>
        <v>3000</v>
      </c>
      <c r="S30" s="18">
        <f t="shared" si="8"/>
        <v>47000</v>
      </c>
    </row>
    <row r="31" spans="1:21" s="16" customFormat="1" ht="126" x14ac:dyDescent="0.2">
      <c r="A31" s="13"/>
      <c r="B31" s="13" t="s">
        <v>176</v>
      </c>
      <c r="C31" s="13" t="s">
        <v>177</v>
      </c>
      <c r="D31" s="23" t="s">
        <v>178</v>
      </c>
      <c r="E31" s="18">
        <v>335445</v>
      </c>
      <c r="F31" s="52">
        <v>0.06</v>
      </c>
      <c r="G31" s="18">
        <f t="shared" si="6"/>
        <v>20126.7</v>
      </c>
      <c r="H31" s="54">
        <v>2.5000000000000001E-2</v>
      </c>
      <c r="I31" s="18">
        <v>8386.1200000000008</v>
      </c>
      <c r="J31" s="15">
        <v>0.02</v>
      </c>
      <c r="K31" s="18">
        <v>6708.9000000000005</v>
      </c>
      <c r="L31" s="54">
        <v>1.4999999999999999E-2</v>
      </c>
      <c r="M31" s="18">
        <v>5031.68</v>
      </c>
      <c r="N31" s="54"/>
      <c r="O31" s="18"/>
      <c r="P31" s="54"/>
      <c r="Q31" s="18"/>
      <c r="R31" s="18">
        <f t="shared" si="7"/>
        <v>20126.7</v>
      </c>
      <c r="S31" s="18">
        <f t="shared" si="8"/>
        <v>315318.3</v>
      </c>
      <c r="U31" s="16" t="s">
        <v>30</v>
      </c>
    </row>
    <row r="32" spans="1:21" s="16" customFormat="1" ht="84" x14ac:dyDescent="0.2">
      <c r="A32" s="13"/>
      <c r="B32" s="13" t="s">
        <v>361</v>
      </c>
      <c r="C32" s="13" t="s">
        <v>362</v>
      </c>
      <c r="D32" s="23" t="s">
        <v>363</v>
      </c>
      <c r="E32" s="18">
        <v>73000</v>
      </c>
      <c r="F32" s="52">
        <v>0.16</v>
      </c>
      <c r="G32" s="18">
        <f t="shared" si="6"/>
        <v>11680</v>
      </c>
      <c r="H32" s="15">
        <v>0.08</v>
      </c>
      <c r="I32" s="18">
        <f>E32*H32</f>
        <v>5840</v>
      </c>
      <c r="J32" s="15">
        <v>0.05</v>
      </c>
      <c r="K32" s="18">
        <f>+E32*J32</f>
        <v>3650</v>
      </c>
      <c r="L32" s="15">
        <v>0.03</v>
      </c>
      <c r="M32" s="18">
        <f>+E32*L32</f>
        <v>2190</v>
      </c>
      <c r="N32" s="15"/>
      <c r="O32" s="18"/>
      <c r="P32" s="15"/>
      <c r="Q32" s="18"/>
      <c r="R32" s="18">
        <f t="shared" si="7"/>
        <v>11680</v>
      </c>
      <c r="S32" s="18">
        <f t="shared" si="8"/>
        <v>61320</v>
      </c>
    </row>
    <row r="33" spans="1:21" s="16" customFormat="1" ht="126" x14ac:dyDescent="0.2">
      <c r="A33" s="13"/>
      <c r="B33" s="13" t="s">
        <v>427</v>
      </c>
      <c r="C33" s="13" t="s">
        <v>428</v>
      </c>
      <c r="D33" s="23" t="s">
        <v>429</v>
      </c>
      <c r="E33" s="128">
        <v>335445</v>
      </c>
      <c r="F33" s="52">
        <v>0.06</v>
      </c>
      <c r="G33" s="18">
        <f t="shared" si="6"/>
        <v>20126.7</v>
      </c>
      <c r="H33" s="54">
        <v>2.5000000000000001E-2</v>
      </c>
      <c r="I33" s="18">
        <v>8386.1200000000008</v>
      </c>
      <c r="J33" s="15">
        <v>0.02</v>
      </c>
      <c r="K33" s="18">
        <v>6708.9000000000005</v>
      </c>
      <c r="L33" s="54">
        <v>1.4999999999999999E-2</v>
      </c>
      <c r="M33" s="18">
        <v>5031.68</v>
      </c>
      <c r="N33" s="54"/>
      <c r="O33" s="18"/>
      <c r="P33" s="54"/>
      <c r="Q33" s="18"/>
      <c r="R33" s="18">
        <f t="shared" si="7"/>
        <v>20126.7</v>
      </c>
      <c r="S33" s="18">
        <f t="shared" si="8"/>
        <v>315318.3</v>
      </c>
      <c r="U33" s="16" t="s">
        <v>30</v>
      </c>
    </row>
    <row r="34" spans="1:21" s="16" customFormat="1" ht="147" x14ac:dyDescent="0.2">
      <c r="A34" s="13"/>
      <c r="B34" s="13" t="s">
        <v>488</v>
      </c>
      <c r="C34" s="13" t="s">
        <v>489</v>
      </c>
      <c r="D34" s="23" t="s">
        <v>490</v>
      </c>
      <c r="E34" s="128">
        <v>57000</v>
      </c>
      <c r="F34" s="52">
        <v>0.06</v>
      </c>
      <c r="G34" s="18">
        <f t="shared" si="6"/>
        <v>3420</v>
      </c>
      <c r="H34" s="54">
        <v>2.5000000000000001E-2</v>
      </c>
      <c r="I34" s="18">
        <f>E34*H34</f>
        <v>1425</v>
      </c>
      <c r="J34" s="15">
        <v>0.02</v>
      </c>
      <c r="K34" s="18">
        <f>+E34*J34</f>
        <v>1140</v>
      </c>
      <c r="L34" s="54">
        <v>1.4999999999999999E-2</v>
      </c>
      <c r="M34" s="18">
        <f>+E34*L34</f>
        <v>855</v>
      </c>
      <c r="N34" s="54"/>
      <c r="O34" s="18"/>
      <c r="P34" s="54"/>
      <c r="Q34" s="18"/>
      <c r="R34" s="18">
        <f t="shared" si="7"/>
        <v>3420</v>
      </c>
      <c r="S34" s="18">
        <f t="shared" si="8"/>
        <v>53580</v>
      </c>
    </row>
    <row r="35" spans="1:21" s="16" customFormat="1" ht="126" x14ac:dyDescent="0.2">
      <c r="A35" s="13"/>
      <c r="B35" s="13" t="s">
        <v>491</v>
      </c>
      <c r="C35" s="13" t="s">
        <v>492</v>
      </c>
      <c r="D35" s="23" t="s">
        <v>493</v>
      </c>
      <c r="E35" s="128">
        <v>282480</v>
      </c>
      <c r="F35" s="52">
        <v>0.06</v>
      </c>
      <c r="G35" s="18">
        <f t="shared" si="6"/>
        <v>16948.8</v>
      </c>
      <c r="H35" s="54">
        <v>2.5000000000000001E-2</v>
      </c>
      <c r="I35" s="18">
        <f>E35*H35</f>
        <v>7062</v>
      </c>
      <c r="J35" s="15">
        <v>0.02</v>
      </c>
      <c r="K35" s="18">
        <f>+E35*J35</f>
        <v>5649.6</v>
      </c>
      <c r="L35" s="54">
        <v>1.4999999999999999E-2</v>
      </c>
      <c r="M35" s="18">
        <f>+E35*L35</f>
        <v>4237.2</v>
      </c>
      <c r="N35" s="54"/>
      <c r="O35" s="18"/>
      <c r="P35" s="54"/>
      <c r="Q35" s="18"/>
      <c r="R35" s="18">
        <f>SUM(I35+K35+M35+O35+Q35)</f>
        <v>16948.8</v>
      </c>
      <c r="S35" s="18">
        <f t="shared" si="8"/>
        <v>265531.2</v>
      </c>
    </row>
    <row r="36" spans="1:21" s="16" customFormat="1" ht="21" x14ac:dyDescent="0.2">
      <c r="A36" s="13"/>
      <c r="B36" s="13"/>
      <c r="C36" s="13"/>
      <c r="D36" s="23"/>
      <c r="E36" s="18"/>
      <c r="F36" s="52"/>
      <c r="G36" s="18"/>
      <c r="H36" s="54"/>
      <c r="I36" s="18"/>
      <c r="J36" s="15"/>
      <c r="K36" s="18"/>
      <c r="L36" s="54"/>
      <c r="M36" s="18"/>
      <c r="N36" s="54"/>
      <c r="O36" s="18"/>
      <c r="P36" s="54"/>
      <c r="Q36" s="18"/>
      <c r="R36" s="18"/>
      <c r="S36" s="18"/>
    </row>
    <row r="37" spans="1:21" s="91" customFormat="1" ht="21.75" x14ac:dyDescent="0.2">
      <c r="A37" s="197" t="s">
        <v>39</v>
      </c>
      <c r="B37" s="198"/>
      <c r="C37" s="198"/>
      <c r="D37" s="199"/>
      <c r="E37" s="89">
        <f>SUM(E28:E36)</f>
        <v>1407000</v>
      </c>
      <c r="F37" s="89"/>
      <c r="G37" s="89">
        <f>SUM(G28:G36)</f>
        <v>91720</v>
      </c>
      <c r="H37" s="89"/>
      <c r="I37" s="89">
        <f>SUM(I28:I36)</f>
        <v>39189.990000000005</v>
      </c>
      <c r="J37" s="89"/>
      <c r="K37" s="89">
        <f>SUM(K28:K36)</f>
        <v>30330</v>
      </c>
      <c r="L37" s="89"/>
      <c r="M37" s="89">
        <f>SUM(M28:M36)</f>
        <v>22200.010000000002</v>
      </c>
      <c r="N37" s="89"/>
      <c r="O37" s="89">
        <f>SUM(O28:O36)</f>
        <v>0</v>
      </c>
      <c r="P37" s="89"/>
      <c r="Q37" s="89">
        <f>SUM(Q28:Q36)</f>
        <v>0</v>
      </c>
      <c r="R37" s="89">
        <f>SUM(R28:R36)</f>
        <v>91720</v>
      </c>
      <c r="S37" s="89">
        <f>SUM(S28:S36)</f>
        <v>1315280</v>
      </c>
      <c r="T37" s="90"/>
    </row>
    <row r="38" spans="1:21" s="50" customFormat="1" ht="23.25" hidden="1" x14ac:dyDescent="0.2">
      <c r="A38" s="119" t="s">
        <v>19</v>
      </c>
      <c r="B38" s="118"/>
      <c r="C38" s="119"/>
      <c r="D38" s="148"/>
      <c r="E38" s="120"/>
      <c r="F38" s="121"/>
      <c r="G38" s="122"/>
      <c r="H38" s="123"/>
      <c r="I38" s="122"/>
      <c r="J38" s="123"/>
      <c r="K38" s="122"/>
      <c r="L38" s="123"/>
      <c r="M38" s="122"/>
      <c r="N38" s="123"/>
      <c r="O38" s="122"/>
      <c r="P38" s="123"/>
      <c r="Q38" s="122"/>
      <c r="R38" s="122"/>
      <c r="S38" s="122"/>
      <c r="T38" s="92"/>
    </row>
    <row r="39" spans="1:21" s="16" customFormat="1" ht="21" hidden="1" x14ac:dyDescent="0.2">
      <c r="A39" s="13"/>
      <c r="B39" s="13"/>
      <c r="C39" s="13"/>
      <c r="D39" s="23"/>
      <c r="E39" s="18"/>
      <c r="F39" s="52"/>
      <c r="G39" s="18"/>
      <c r="H39" s="15"/>
      <c r="I39" s="18"/>
      <c r="J39" s="15"/>
      <c r="K39" s="18"/>
      <c r="L39" s="15"/>
      <c r="M39" s="18"/>
      <c r="N39" s="15"/>
      <c r="O39" s="18"/>
      <c r="P39" s="15"/>
      <c r="Q39" s="18"/>
      <c r="R39" s="18"/>
      <c r="S39" s="18"/>
    </row>
    <row r="40" spans="1:21" s="19" customFormat="1" ht="21" hidden="1" x14ac:dyDescent="0.2">
      <c r="A40" s="13"/>
      <c r="B40" s="13"/>
      <c r="C40" s="13"/>
      <c r="D40" s="23"/>
      <c r="E40" s="18"/>
      <c r="F40" s="53"/>
      <c r="G40" s="18"/>
      <c r="H40" s="54"/>
      <c r="I40" s="18"/>
      <c r="J40" s="15"/>
      <c r="K40" s="18"/>
      <c r="L40" s="54"/>
      <c r="M40" s="18"/>
      <c r="N40" s="54"/>
      <c r="O40" s="18"/>
      <c r="P40" s="54"/>
      <c r="Q40" s="18"/>
      <c r="R40" s="18"/>
      <c r="S40" s="18"/>
      <c r="T40" s="46"/>
    </row>
    <row r="41" spans="1:21" s="91" customFormat="1" ht="21.75" hidden="1" x14ac:dyDescent="0.2">
      <c r="A41" s="197" t="s">
        <v>46</v>
      </c>
      <c r="B41" s="198"/>
      <c r="C41" s="198"/>
      <c r="D41" s="199"/>
      <c r="E41" s="93">
        <f>SUM(E39:E40)</f>
        <v>0</v>
      </c>
      <c r="F41" s="93"/>
      <c r="G41" s="93">
        <f>SUM(G39:G40)</f>
        <v>0</v>
      </c>
      <c r="H41" s="93"/>
      <c r="I41" s="93">
        <f>SUM(I39:I40)</f>
        <v>0</v>
      </c>
      <c r="J41" s="93"/>
      <c r="K41" s="93">
        <f>SUM(K39:K40)</f>
        <v>0</v>
      </c>
      <c r="L41" s="93"/>
      <c r="M41" s="93">
        <f>SUM(M39:M40)</f>
        <v>0</v>
      </c>
      <c r="N41" s="93"/>
      <c r="O41" s="93">
        <f>SUM(O39:O40)</f>
        <v>0</v>
      </c>
      <c r="P41" s="93"/>
      <c r="Q41" s="93">
        <f>SUM(Q39:Q40)</f>
        <v>0</v>
      </c>
      <c r="R41" s="93">
        <f>SUM(R39:R40)</f>
        <v>0</v>
      </c>
      <c r="S41" s="93">
        <f>SUM(S39:S40)</f>
        <v>0</v>
      </c>
      <c r="T41" s="90"/>
    </row>
    <row r="42" spans="1:21" s="50" customFormat="1" ht="23.25" x14ac:dyDescent="0.2">
      <c r="A42" s="118" t="s">
        <v>20</v>
      </c>
      <c r="B42" s="118"/>
      <c r="C42" s="119"/>
      <c r="D42" s="148"/>
      <c r="E42" s="120"/>
      <c r="F42" s="121"/>
      <c r="G42" s="122"/>
      <c r="H42" s="123"/>
      <c r="I42" s="122"/>
      <c r="J42" s="123"/>
      <c r="K42" s="122"/>
      <c r="L42" s="123"/>
      <c r="M42" s="122"/>
      <c r="N42" s="123"/>
      <c r="O42" s="122"/>
      <c r="P42" s="123"/>
      <c r="Q42" s="122"/>
      <c r="R42" s="122"/>
      <c r="S42" s="122"/>
      <c r="T42" s="92"/>
    </row>
    <row r="43" spans="1:21" s="16" customFormat="1" ht="126" x14ac:dyDescent="0.2">
      <c r="A43" s="13"/>
      <c r="B43" s="13" t="s">
        <v>179</v>
      </c>
      <c r="C43" s="13" t="s">
        <v>180</v>
      </c>
      <c r="D43" s="23" t="s">
        <v>181</v>
      </c>
      <c r="E43" s="18">
        <v>39114</v>
      </c>
      <c r="F43" s="52">
        <v>0.06</v>
      </c>
      <c r="G43" s="18">
        <f t="shared" ref="G43:G52" si="9">+E43*F43</f>
        <v>2346.8399999999997</v>
      </c>
      <c r="H43" s="54">
        <v>2.5000000000000001E-2</v>
      </c>
      <c r="I43" s="18">
        <f t="shared" ref="I43:I52" si="10">E43*H43</f>
        <v>977.85</v>
      </c>
      <c r="J43" s="15">
        <v>0.02</v>
      </c>
      <c r="K43" s="18">
        <f t="shared" ref="K43:K52" si="11">+E43*J43</f>
        <v>782.28</v>
      </c>
      <c r="L43" s="54">
        <v>1.4999999999999999E-2</v>
      </c>
      <c r="M43" s="18">
        <f t="shared" ref="M43:M52" si="12">+E43*L43</f>
        <v>586.70999999999992</v>
      </c>
      <c r="N43" s="54"/>
      <c r="O43" s="18"/>
      <c r="P43" s="54"/>
      <c r="Q43" s="18"/>
      <c r="R43" s="18">
        <f>SUM(I43+K43+M43+O43+Q43)</f>
        <v>2346.84</v>
      </c>
      <c r="S43" s="18">
        <f t="shared" ref="S43:S52" si="13">+E43-R43</f>
        <v>36767.160000000003</v>
      </c>
    </row>
    <row r="44" spans="1:21" s="16" customFormat="1" ht="105" x14ac:dyDescent="0.2">
      <c r="A44" s="13"/>
      <c r="B44" s="13" t="s">
        <v>182</v>
      </c>
      <c r="C44" s="13" t="s">
        <v>183</v>
      </c>
      <c r="D44" s="23" t="s">
        <v>184</v>
      </c>
      <c r="E44" s="18">
        <v>132500</v>
      </c>
      <c r="F44" s="52">
        <v>0.16</v>
      </c>
      <c r="G44" s="18">
        <f t="shared" si="9"/>
        <v>21200</v>
      </c>
      <c r="H44" s="15">
        <v>0.08</v>
      </c>
      <c r="I44" s="18">
        <f t="shared" si="10"/>
        <v>10600</v>
      </c>
      <c r="J44" s="15">
        <v>0.05</v>
      </c>
      <c r="K44" s="18">
        <f t="shared" si="11"/>
        <v>6625</v>
      </c>
      <c r="L44" s="15">
        <v>0.03</v>
      </c>
      <c r="M44" s="18">
        <f t="shared" si="12"/>
        <v>3975</v>
      </c>
      <c r="N44" s="15"/>
      <c r="O44" s="18"/>
      <c r="P44" s="15"/>
      <c r="Q44" s="18"/>
      <c r="R44" s="18">
        <f t="shared" ref="R44:R52" si="14">SUM(I44+K44+M44+O44+Q44)</f>
        <v>21200</v>
      </c>
      <c r="S44" s="18">
        <f t="shared" si="13"/>
        <v>111300</v>
      </c>
    </row>
    <row r="45" spans="1:21" s="16" customFormat="1" ht="21" hidden="1" x14ac:dyDescent="0.2">
      <c r="A45" s="13"/>
      <c r="B45" s="13"/>
      <c r="C45" s="13"/>
      <c r="D45" s="23"/>
      <c r="E45" s="18"/>
      <c r="F45" s="52"/>
      <c r="G45" s="18"/>
      <c r="H45" s="15"/>
      <c r="I45" s="18"/>
      <c r="J45" s="15"/>
      <c r="K45" s="18"/>
      <c r="L45" s="15"/>
      <c r="M45" s="18"/>
      <c r="N45" s="15"/>
      <c r="O45" s="18"/>
      <c r="P45" s="15"/>
      <c r="Q45" s="18"/>
      <c r="R45" s="18"/>
      <c r="S45" s="18"/>
    </row>
    <row r="46" spans="1:21" s="16" customFormat="1" ht="84" x14ac:dyDescent="0.2">
      <c r="A46" s="13"/>
      <c r="B46" s="13" t="s">
        <v>176</v>
      </c>
      <c r="C46" s="13" t="s">
        <v>185</v>
      </c>
      <c r="D46" s="23" t="s">
        <v>186</v>
      </c>
      <c r="E46" s="18">
        <v>10000</v>
      </c>
      <c r="F46" s="52">
        <v>0.06</v>
      </c>
      <c r="G46" s="18">
        <f t="shared" si="9"/>
        <v>600</v>
      </c>
      <c r="H46" s="54">
        <v>2.5000000000000001E-2</v>
      </c>
      <c r="I46" s="18">
        <f t="shared" si="10"/>
        <v>250</v>
      </c>
      <c r="J46" s="15">
        <v>0.02</v>
      </c>
      <c r="K46" s="18">
        <f t="shared" si="11"/>
        <v>200</v>
      </c>
      <c r="L46" s="54">
        <v>1.4999999999999999E-2</v>
      </c>
      <c r="M46" s="18">
        <f t="shared" si="12"/>
        <v>150</v>
      </c>
      <c r="N46" s="54"/>
      <c r="O46" s="18"/>
      <c r="P46" s="54"/>
      <c r="Q46" s="18"/>
      <c r="R46" s="18">
        <f t="shared" si="14"/>
        <v>600</v>
      </c>
      <c r="S46" s="18">
        <f t="shared" si="13"/>
        <v>9400</v>
      </c>
    </row>
    <row r="47" spans="1:21" s="16" customFormat="1" ht="105" x14ac:dyDescent="0.2">
      <c r="A47" s="13"/>
      <c r="B47" s="13" t="s">
        <v>364</v>
      </c>
      <c r="C47" s="13" t="s">
        <v>365</v>
      </c>
      <c r="D47" s="23" t="s">
        <v>366</v>
      </c>
      <c r="E47" s="18">
        <v>465500</v>
      </c>
      <c r="F47" s="52">
        <v>0.16</v>
      </c>
      <c r="G47" s="18">
        <f t="shared" si="9"/>
        <v>74480</v>
      </c>
      <c r="H47" s="15">
        <v>0.08</v>
      </c>
      <c r="I47" s="18">
        <f t="shared" si="10"/>
        <v>37240</v>
      </c>
      <c r="J47" s="15">
        <v>0.05</v>
      </c>
      <c r="K47" s="18">
        <f t="shared" si="11"/>
        <v>23275</v>
      </c>
      <c r="L47" s="15">
        <v>0.03</v>
      </c>
      <c r="M47" s="18">
        <f t="shared" si="12"/>
        <v>13965</v>
      </c>
      <c r="N47" s="15"/>
      <c r="O47" s="18"/>
      <c r="P47" s="15"/>
      <c r="Q47" s="18"/>
      <c r="R47" s="18">
        <f t="shared" si="14"/>
        <v>74480</v>
      </c>
      <c r="S47" s="18">
        <f t="shared" si="13"/>
        <v>391020</v>
      </c>
    </row>
    <row r="48" spans="1:21" s="16" customFormat="1" ht="21" hidden="1" x14ac:dyDescent="0.2">
      <c r="A48" s="13"/>
      <c r="B48" s="13"/>
      <c r="C48" s="13"/>
      <c r="D48" s="23"/>
      <c r="E48" s="18"/>
      <c r="F48" s="52"/>
      <c r="G48" s="18"/>
      <c r="H48" s="15"/>
      <c r="I48" s="18"/>
      <c r="J48" s="15"/>
      <c r="K48" s="18"/>
      <c r="L48" s="15"/>
      <c r="M48" s="18"/>
      <c r="N48" s="15"/>
      <c r="O48" s="18"/>
      <c r="P48" s="15"/>
      <c r="Q48" s="18"/>
      <c r="R48" s="18"/>
      <c r="S48" s="18"/>
    </row>
    <row r="49" spans="1:21" s="16" customFormat="1" ht="21" hidden="1" x14ac:dyDescent="0.2">
      <c r="A49" s="13"/>
      <c r="B49" s="13"/>
      <c r="C49" s="13"/>
      <c r="D49" s="23"/>
      <c r="E49" s="18"/>
      <c r="F49" s="52"/>
      <c r="G49" s="18"/>
      <c r="H49" s="15"/>
      <c r="I49" s="18"/>
      <c r="J49" s="15"/>
      <c r="K49" s="18"/>
      <c r="L49" s="15"/>
      <c r="M49" s="18"/>
      <c r="N49" s="15"/>
      <c r="O49" s="18"/>
      <c r="P49" s="15"/>
      <c r="Q49" s="18"/>
      <c r="R49" s="18"/>
      <c r="S49" s="18"/>
    </row>
    <row r="50" spans="1:21" s="16" customFormat="1" ht="105" x14ac:dyDescent="0.2">
      <c r="A50" s="13"/>
      <c r="B50" s="13" t="s">
        <v>532</v>
      </c>
      <c r="C50" s="13" t="s">
        <v>533</v>
      </c>
      <c r="D50" s="23" t="s">
        <v>534</v>
      </c>
      <c r="E50" s="128">
        <v>54000</v>
      </c>
      <c r="F50" s="52">
        <v>0.16</v>
      </c>
      <c r="G50" s="18">
        <f t="shared" si="9"/>
        <v>8640</v>
      </c>
      <c r="H50" s="15">
        <v>0.08</v>
      </c>
      <c r="I50" s="18">
        <f t="shared" si="10"/>
        <v>4320</v>
      </c>
      <c r="J50" s="15">
        <v>0.05</v>
      </c>
      <c r="K50" s="18">
        <f t="shared" si="11"/>
        <v>2700</v>
      </c>
      <c r="L50" s="15">
        <v>0.03</v>
      </c>
      <c r="M50" s="18">
        <f t="shared" si="12"/>
        <v>1620</v>
      </c>
      <c r="N50" s="15"/>
      <c r="O50" s="18"/>
      <c r="P50" s="15"/>
      <c r="Q50" s="18"/>
      <c r="R50" s="18">
        <f t="shared" si="14"/>
        <v>8640</v>
      </c>
      <c r="S50" s="18">
        <f t="shared" si="13"/>
        <v>45360</v>
      </c>
    </row>
    <row r="51" spans="1:21" s="16" customFormat="1" ht="147" x14ac:dyDescent="0.2">
      <c r="A51" s="13"/>
      <c r="B51" s="13" t="s">
        <v>532</v>
      </c>
      <c r="C51" s="13" t="s">
        <v>535</v>
      </c>
      <c r="D51" s="23" t="s">
        <v>536</v>
      </c>
      <c r="E51" s="128">
        <v>116183.97</v>
      </c>
      <c r="F51" s="52">
        <v>0.06</v>
      </c>
      <c r="G51" s="18">
        <f t="shared" si="9"/>
        <v>6971.0382</v>
      </c>
      <c r="H51" s="54">
        <v>2.5000000000000001E-2</v>
      </c>
      <c r="I51" s="18">
        <f t="shared" si="10"/>
        <v>2904.5992500000002</v>
      </c>
      <c r="J51" s="15">
        <v>0.02</v>
      </c>
      <c r="K51" s="18">
        <f t="shared" si="11"/>
        <v>2323.6794</v>
      </c>
      <c r="L51" s="54">
        <v>1.4999999999999999E-2</v>
      </c>
      <c r="M51" s="18">
        <f t="shared" si="12"/>
        <v>1742.75955</v>
      </c>
      <c r="N51" s="54"/>
      <c r="O51" s="18"/>
      <c r="P51" s="54"/>
      <c r="Q51" s="18"/>
      <c r="R51" s="18">
        <f t="shared" si="14"/>
        <v>6971.0382</v>
      </c>
      <c r="S51" s="18">
        <f t="shared" si="13"/>
        <v>109212.93180000001</v>
      </c>
    </row>
    <row r="52" spans="1:21" s="16" customFormat="1" ht="105" x14ac:dyDescent="0.2">
      <c r="A52" s="13"/>
      <c r="B52" s="13" t="s">
        <v>537</v>
      </c>
      <c r="C52" s="13" t="s">
        <v>538</v>
      </c>
      <c r="D52" s="23" t="s">
        <v>539</v>
      </c>
      <c r="E52" s="128">
        <v>10500</v>
      </c>
      <c r="F52" s="52">
        <v>0.16</v>
      </c>
      <c r="G52" s="18">
        <f t="shared" si="9"/>
        <v>1680</v>
      </c>
      <c r="H52" s="15">
        <v>0.08</v>
      </c>
      <c r="I52" s="18">
        <f t="shared" si="10"/>
        <v>840</v>
      </c>
      <c r="J52" s="15">
        <v>0.05</v>
      </c>
      <c r="K52" s="18">
        <f t="shared" si="11"/>
        <v>525</v>
      </c>
      <c r="L52" s="15">
        <v>0.03</v>
      </c>
      <c r="M52" s="18">
        <f t="shared" si="12"/>
        <v>315</v>
      </c>
      <c r="N52" s="15"/>
      <c r="O52" s="18"/>
      <c r="P52" s="15"/>
      <c r="Q52" s="18"/>
      <c r="R52" s="18">
        <f t="shared" si="14"/>
        <v>1680</v>
      </c>
      <c r="S52" s="18">
        <f t="shared" si="13"/>
        <v>8820</v>
      </c>
    </row>
    <row r="53" spans="1:21" s="16" customFormat="1" ht="21" hidden="1" x14ac:dyDescent="0.2">
      <c r="A53" s="13"/>
      <c r="B53" s="13"/>
      <c r="C53" s="13"/>
      <c r="D53" s="23"/>
      <c r="E53" s="128"/>
      <c r="F53" s="52"/>
      <c r="G53" s="18"/>
      <c r="H53" s="15"/>
      <c r="I53" s="18"/>
      <c r="J53" s="15"/>
      <c r="K53" s="18"/>
      <c r="L53" s="15"/>
      <c r="M53" s="18"/>
      <c r="N53" s="15"/>
      <c r="O53" s="18"/>
      <c r="P53" s="15"/>
      <c r="Q53" s="18"/>
      <c r="R53" s="18"/>
      <c r="S53" s="18"/>
    </row>
    <row r="54" spans="1:21" s="16" customFormat="1" ht="21" hidden="1" x14ac:dyDescent="0.2">
      <c r="A54" s="13"/>
      <c r="B54" s="13"/>
      <c r="C54" s="13"/>
      <c r="D54" s="23"/>
      <c r="E54" s="128"/>
      <c r="F54" s="52"/>
      <c r="G54" s="18"/>
      <c r="H54" s="15"/>
      <c r="I54" s="18"/>
      <c r="J54" s="15"/>
      <c r="K54" s="18"/>
      <c r="L54" s="15"/>
      <c r="M54" s="18"/>
      <c r="N54" s="15"/>
      <c r="O54" s="18"/>
      <c r="P54" s="15"/>
      <c r="Q54" s="18"/>
      <c r="R54" s="18"/>
      <c r="S54" s="18"/>
    </row>
    <row r="55" spans="1:21" s="16" customFormat="1" ht="105" x14ac:dyDescent="0.2">
      <c r="A55" s="13"/>
      <c r="B55" s="13" t="s">
        <v>625</v>
      </c>
      <c r="C55" s="13" t="s">
        <v>626</v>
      </c>
      <c r="D55" s="23" t="s">
        <v>627</v>
      </c>
      <c r="E55" s="128">
        <v>25500</v>
      </c>
      <c r="F55" s="52">
        <v>0.1</v>
      </c>
      <c r="G55" s="18">
        <f>+E55*F55</f>
        <v>2550</v>
      </c>
      <c r="H55" s="15" t="s">
        <v>18</v>
      </c>
      <c r="I55" s="18">
        <v>0</v>
      </c>
      <c r="J55" s="15" t="s">
        <v>18</v>
      </c>
      <c r="K55" s="18">
        <v>0</v>
      </c>
      <c r="L55" s="15" t="s">
        <v>18</v>
      </c>
      <c r="M55" s="18">
        <v>0</v>
      </c>
      <c r="N55" s="15">
        <v>0.05</v>
      </c>
      <c r="O55" s="18">
        <f>+E55*N55</f>
        <v>1275</v>
      </c>
      <c r="P55" s="15">
        <v>0.05</v>
      </c>
      <c r="Q55" s="18">
        <f>+E55*P55</f>
        <v>1275</v>
      </c>
      <c r="R55" s="18">
        <f>SUM(I55+K55+M55+O55+Q55)</f>
        <v>2550</v>
      </c>
      <c r="S55" s="18">
        <f>+E55-R55</f>
        <v>22950</v>
      </c>
      <c r="U55" s="16" t="s">
        <v>841</v>
      </c>
    </row>
    <row r="56" spans="1:21" s="16" customFormat="1" ht="105" x14ac:dyDescent="0.2">
      <c r="A56" s="13"/>
      <c r="B56" s="13" t="s">
        <v>628</v>
      </c>
      <c r="C56" s="13" t="s">
        <v>629</v>
      </c>
      <c r="D56" s="23" t="s">
        <v>630</v>
      </c>
      <c r="E56" s="128">
        <v>15600</v>
      </c>
      <c r="F56" s="52">
        <v>0.1</v>
      </c>
      <c r="G56" s="18">
        <f>+E56*F56</f>
        <v>1560</v>
      </c>
      <c r="H56" s="15" t="s">
        <v>18</v>
      </c>
      <c r="I56" s="18">
        <v>0</v>
      </c>
      <c r="J56" s="15" t="s">
        <v>18</v>
      </c>
      <c r="K56" s="18">
        <v>0</v>
      </c>
      <c r="L56" s="15" t="s">
        <v>18</v>
      </c>
      <c r="M56" s="18">
        <v>0</v>
      </c>
      <c r="N56" s="15">
        <v>0.05</v>
      </c>
      <c r="O56" s="18">
        <f>+E56*N56</f>
        <v>780</v>
      </c>
      <c r="P56" s="15">
        <v>0.05</v>
      </c>
      <c r="Q56" s="18">
        <f>+E56*P56</f>
        <v>780</v>
      </c>
      <c r="R56" s="18">
        <f>SUM(I56+K56+M56+O56+Q56)</f>
        <v>1560</v>
      </c>
      <c r="S56" s="18">
        <f>+E56-R56</f>
        <v>14040</v>
      </c>
      <c r="U56" s="16" t="s">
        <v>841</v>
      </c>
    </row>
    <row r="57" spans="1:21" s="16" customFormat="1" ht="105" x14ac:dyDescent="0.2">
      <c r="A57" s="13"/>
      <c r="B57" s="13" t="s">
        <v>703</v>
      </c>
      <c r="C57" s="13" t="s">
        <v>704</v>
      </c>
      <c r="D57" s="23" t="s">
        <v>705</v>
      </c>
      <c r="E57" s="128">
        <v>47954.400000000001</v>
      </c>
      <c r="F57" s="52">
        <v>0.06</v>
      </c>
      <c r="G57" s="18">
        <f>SUM(E57)</f>
        <v>47954.400000000001</v>
      </c>
      <c r="H57" s="54">
        <v>2.5000000000000001E-2</v>
      </c>
      <c r="I57" s="18">
        <f>E57*H57/F57</f>
        <v>19981.000000000004</v>
      </c>
      <c r="J57" s="15">
        <v>0.02</v>
      </c>
      <c r="K57" s="18">
        <f>+E57*J57/F57</f>
        <v>15984.800000000001</v>
      </c>
      <c r="L57" s="54">
        <v>1.4999999999999999E-2</v>
      </c>
      <c r="M57" s="18">
        <f>+E57*L57/F57</f>
        <v>11988.6</v>
      </c>
      <c r="N57" s="15" t="s">
        <v>18</v>
      </c>
      <c r="O57" s="18">
        <v>0</v>
      </c>
      <c r="P57" s="15" t="s">
        <v>18</v>
      </c>
      <c r="Q57" s="18">
        <v>0</v>
      </c>
      <c r="R57" s="18">
        <f>SUM(I57+K57+M57+O57+Q57)</f>
        <v>47954.400000000001</v>
      </c>
      <c r="S57" s="18">
        <f>+E57-R57</f>
        <v>0</v>
      </c>
      <c r="U57" s="16" t="s">
        <v>650</v>
      </c>
    </row>
    <row r="58" spans="1:21" s="16" customFormat="1" ht="105" x14ac:dyDescent="0.2">
      <c r="A58" s="13"/>
      <c r="B58" s="13" t="s">
        <v>706</v>
      </c>
      <c r="C58" s="13" t="s">
        <v>707</v>
      </c>
      <c r="D58" s="23" t="s">
        <v>708</v>
      </c>
      <c r="E58" s="128">
        <v>204300</v>
      </c>
      <c r="F58" s="52">
        <v>0.1</v>
      </c>
      <c r="G58" s="18">
        <f>+E58*F58</f>
        <v>20430</v>
      </c>
      <c r="H58" s="15" t="s">
        <v>18</v>
      </c>
      <c r="I58" s="18">
        <v>0</v>
      </c>
      <c r="J58" s="15" t="s">
        <v>18</v>
      </c>
      <c r="K58" s="18">
        <v>0</v>
      </c>
      <c r="L58" s="15" t="s">
        <v>18</v>
      </c>
      <c r="M58" s="18">
        <v>0</v>
      </c>
      <c r="N58" s="15">
        <v>0.05</v>
      </c>
      <c r="O58" s="18">
        <f>+E58*N58</f>
        <v>10215</v>
      </c>
      <c r="P58" s="15">
        <v>0.05</v>
      </c>
      <c r="Q58" s="18">
        <f>+E58*P58</f>
        <v>10215</v>
      </c>
      <c r="R58" s="18">
        <f>SUM(I58+K58+M58+O58+Q58)</f>
        <v>20430</v>
      </c>
      <c r="S58" s="18">
        <f>+E58-R58</f>
        <v>183870</v>
      </c>
    </row>
    <row r="59" spans="1:21" s="16" customFormat="1" ht="21" hidden="1" x14ac:dyDescent="0.2">
      <c r="A59" s="13"/>
      <c r="B59" s="13"/>
      <c r="C59" s="13"/>
      <c r="D59" s="23"/>
      <c r="E59" s="128"/>
      <c r="F59" s="52"/>
      <c r="G59" s="18"/>
      <c r="H59" s="15"/>
      <c r="I59" s="18"/>
      <c r="J59" s="15"/>
      <c r="K59" s="18"/>
      <c r="L59" s="15"/>
      <c r="M59" s="18"/>
      <c r="N59" s="15"/>
      <c r="O59" s="18"/>
      <c r="P59" s="15"/>
      <c r="Q59" s="18"/>
      <c r="R59" s="18"/>
      <c r="S59" s="18"/>
    </row>
    <row r="60" spans="1:21" s="16" customFormat="1" ht="84" x14ac:dyDescent="0.2">
      <c r="A60" s="13"/>
      <c r="B60" s="13" t="s">
        <v>850</v>
      </c>
      <c r="C60" s="13" t="s">
        <v>856</v>
      </c>
      <c r="D60" s="23" t="s">
        <v>857</v>
      </c>
      <c r="E60" s="128">
        <v>11600</v>
      </c>
      <c r="F60" s="52">
        <v>0.1</v>
      </c>
      <c r="G60" s="18">
        <f>+E60*F60</f>
        <v>1160</v>
      </c>
      <c r="H60" s="15" t="s">
        <v>18</v>
      </c>
      <c r="I60" s="18">
        <v>0</v>
      </c>
      <c r="J60" s="15" t="s">
        <v>18</v>
      </c>
      <c r="K60" s="18">
        <v>0</v>
      </c>
      <c r="L60" s="15" t="s">
        <v>18</v>
      </c>
      <c r="M60" s="18">
        <v>0</v>
      </c>
      <c r="N60" s="15">
        <v>0.05</v>
      </c>
      <c r="O60" s="18">
        <f>+E60*N60</f>
        <v>580</v>
      </c>
      <c r="P60" s="15">
        <v>0.05</v>
      </c>
      <c r="Q60" s="18">
        <f>+E60*P60</f>
        <v>580</v>
      </c>
      <c r="R60" s="18">
        <f>SUM(I60+K60+M60+O60+Q60)</f>
        <v>1160</v>
      </c>
      <c r="S60" s="18">
        <f>+E60-R60</f>
        <v>10440</v>
      </c>
      <c r="U60" s="5"/>
    </row>
    <row r="61" spans="1:21" s="16" customFormat="1" ht="84" x14ac:dyDescent="0.2">
      <c r="A61" s="13"/>
      <c r="B61" s="13" t="s">
        <v>850</v>
      </c>
      <c r="C61" s="13" t="s">
        <v>858</v>
      </c>
      <c r="D61" s="23" t="s">
        <v>859</v>
      </c>
      <c r="E61" s="128">
        <v>32700</v>
      </c>
      <c r="F61" s="52">
        <v>0.1</v>
      </c>
      <c r="G61" s="18">
        <f>+E61*F61</f>
        <v>3270</v>
      </c>
      <c r="H61" s="15" t="s">
        <v>18</v>
      </c>
      <c r="I61" s="18">
        <v>0</v>
      </c>
      <c r="J61" s="15" t="s">
        <v>18</v>
      </c>
      <c r="K61" s="18">
        <v>0</v>
      </c>
      <c r="L61" s="15" t="s">
        <v>18</v>
      </c>
      <c r="M61" s="18">
        <v>0</v>
      </c>
      <c r="N61" s="15">
        <v>0.05</v>
      </c>
      <c r="O61" s="18">
        <f>+E61*N61</f>
        <v>1635</v>
      </c>
      <c r="P61" s="15">
        <v>0.05</v>
      </c>
      <c r="Q61" s="18">
        <f>+E61*P61</f>
        <v>1635</v>
      </c>
      <c r="R61" s="18">
        <f>SUM(I61+K61+M61+O61+Q61)</f>
        <v>3270</v>
      </c>
      <c r="S61" s="18">
        <f>+E61-R61</f>
        <v>29430</v>
      </c>
      <c r="U61" s="5"/>
    </row>
    <row r="62" spans="1:21" s="16" customFormat="1" ht="84" x14ac:dyDescent="0.2">
      <c r="A62" s="13"/>
      <c r="B62" s="13" t="s">
        <v>758</v>
      </c>
      <c r="C62" s="13" t="s">
        <v>759</v>
      </c>
      <c r="D62" s="23" t="s">
        <v>760</v>
      </c>
      <c r="E62" s="128">
        <v>14400</v>
      </c>
      <c r="F62" s="52">
        <v>0.1</v>
      </c>
      <c r="G62" s="18">
        <f>+E62*F62</f>
        <v>1440</v>
      </c>
      <c r="H62" s="15" t="s">
        <v>18</v>
      </c>
      <c r="I62" s="18">
        <v>0</v>
      </c>
      <c r="J62" s="15" t="s">
        <v>18</v>
      </c>
      <c r="K62" s="18">
        <v>0</v>
      </c>
      <c r="L62" s="15" t="s">
        <v>18</v>
      </c>
      <c r="M62" s="18">
        <v>0</v>
      </c>
      <c r="N62" s="15">
        <v>0.05</v>
      </c>
      <c r="O62" s="18">
        <f>+E62*N62</f>
        <v>720</v>
      </c>
      <c r="P62" s="15">
        <v>0.05</v>
      </c>
      <c r="Q62" s="18">
        <f>+E62*P62</f>
        <v>720</v>
      </c>
      <c r="R62" s="18">
        <f>SUM(I62+K62+M62+O62+Q62)</f>
        <v>1440</v>
      </c>
      <c r="S62" s="18">
        <f>+E62-R62</f>
        <v>12960</v>
      </c>
      <c r="U62" s="16" t="s">
        <v>948</v>
      </c>
    </row>
    <row r="63" spans="1:21" s="16" customFormat="1" ht="21" x14ac:dyDescent="0.2">
      <c r="A63" s="13"/>
      <c r="B63" s="13"/>
      <c r="C63" s="13"/>
      <c r="D63" s="23"/>
      <c r="E63" s="18"/>
      <c r="F63" s="52"/>
      <c r="G63" s="18"/>
      <c r="H63" s="54"/>
      <c r="I63" s="18"/>
      <c r="J63" s="15"/>
      <c r="K63" s="18"/>
      <c r="L63" s="54"/>
      <c r="M63" s="18"/>
      <c r="N63" s="54"/>
      <c r="O63" s="18"/>
      <c r="P63" s="54"/>
      <c r="Q63" s="18"/>
      <c r="R63" s="18"/>
      <c r="S63" s="18"/>
    </row>
    <row r="64" spans="1:21" s="91" customFormat="1" ht="21.75" x14ac:dyDescent="0.2">
      <c r="A64" s="197" t="s">
        <v>40</v>
      </c>
      <c r="B64" s="198"/>
      <c r="C64" s="198"/>
      <c r="D64" s="199"/>
      <c r="E64" s="89">
        <f>SUM(E43:E63)</f>
        <v>1179852.3700000001</v>
      </c>
      <c r="F64" s="89"/>
      <c r="G64" s="89">
        <f>SUM(G43:G63)</f>
        <v>194282.2782</v>
      </c>
      <c r="H64" s="89"/>
      <c r="I64" s="89">
        <f>SUM(I43:I63)</f>
        <v>77113.449250000005</v>
      </c>
      <c r="J64" s="89"/>
      <c r="K64" s="89">
        <f>SUM(K43:K63)</f>
        <v>52415.759400000003</v>
      </c>
      <c r="L64" s="89"/>
      <c r="M64" s="89">
        <f>SUM(M43:M63)</f>
        <v>34343.06955</v>
      </c>
      <c r="N64" s="89"/>
      <c r="O64" s="89">
        <f>SUM(O43:O63)</f>
        <v>15205</v>
      </c>
      <c r="P64" s="89"/>
      <c r="Q64" s="89">
        <f>SUM(Q43:Q63)</f>
        <v>15205</v>
      </c>
      <c r="R64" s="89">
        <f>SUM(R43:R63)</f>
        <v>194282.2782</v>
      </c>
      <c r="S64" s="89">
        <f>SUM(S43:S63)</f>
        <v>985570.09180000005</v>
      </c>
      <c r="T64" s="90"/>
    </row>
    <row r="65" spans="1:21" s="50" customFormat="1" ht="23.25" x14ac:dyDescent="0.2">
      <c r="A65" s="118" t="s">
        <v>21</v>
      </c>
      <c r="B65" s="118"/>
      <c r="C65" s="119"/>
      <c r="D65" s="148"/>
      <c r="E65" s="120"/>
      <c r="F65" s="121"/>
      <c r="G65" s="122"/>
      <c r="H65" s="123"/>
      <c r="I65" s="122"/>
      <c r="J65" s="123"/>
      <c r="K65" s="122"/>
      <c r="L65" s="123"/>
      <c r="M65" s="122"/>
      <c r="N65" s="123"/>
      <c r="O65" s="122"/>
      <c r="P65" s="123"/>
      <c r="Q65" s="122"/>
      <c r="R65" s="122"/>
      <c r="S65" s="122"/>
      <c r="T65" s="92"/>
    </row>
    <row r="66" spans="1:21" s="16" customFormat="1" ht="147" x14ac:dyDescent="0.2">
      <c r="A66" s="13"/>
      <c r="B66" s="13" t="s">
        <v>187</v>
      </c>
      <c r="C66" s="13" t="s">
        <v>188</v>
      </c>
      <c r="D66" s="23" t="s">
        <v>189</v>
      </c>
      <c r="E66" s="18">
        <v>344400</v>
      </c>
      <c r="F66" s="52">
        <v>0.06</v>
      </c>
      <c r="G66" s="18">
        <f t="shared" ref="G66:G71" si="15">+E66*F66</f>
        <v>20664</v>
      </c>
      <c r="H66" s="54">
        <v>2.5000000000000001E-2</v>
      </c>
      <c r="I66" s="18">
        <f t="shared" ref="I66:I71" si="16">E66*H66</f>
        <v>8610</v>
      </c>
      <c r="J66" s="15">
        <v>0.02</v>
      </c>
      <c r="K66" s="18">
        <f t="shared" ref="K66:K71" si="17">+E66*J66</f>
        <v>6888</v>
      </c>
      <c r="L66" s="54">
        <v>1.4999999999999999E-2</v>
      </c>
      <c r="M66" s="18">
        <f t="shared" ref="M66:M71" si="18">+E66*L66</f>
        <v>5166</v>
      </c>
      <c r="N66" s="54"/>
      <c r="O66" s="18"/>
      <c r="P66" s="54"/>
      <c r="Q66" s="18"/>
      <c r="R66" s="18">
        <f t="shared" ref="R66:R71" si="19">SUM(I66+K66+M66+O66+Q66)</f>
        <v>20664</v>
      </c>
      <c r="S66" s="18">
        <f t="shared" ref="S66:S71" si="20">+E66-R66</f>
        <v>323736</v>
      </c>
    </row>
    <row r="67" spans="1:21" s="16" customFormat="1" ht="147" x14ac:dyDescent="0.2">
      <c r="A67" s="13"/>
      <c r="B67" s="13" t="s">
        <v>166</v>
      </c>
      <c r="C67" s="13" t="s">
        <v>190</v>
      </c>
      <c r="D67" s="23" t="s">
        <v>191</v>
      </c>
      <c r="E67" s="18">
        <v>302400</v>
      </c>
      <c r="F67" s="52">
        <v>0.06</v>
      </c>
      <c r="G67" s="18">
        <f t="shared" si="15"/>
        <v>18144</v>
      </c>
      <c r="H67" s="54">
        <v>2.5000000000000001E-2</v>
      </c>
      <c r="I67" s="18">
        <f t="shared" si="16"/>
        <v>7560</v>
      </c>
      <c r="J67" s="15">
        <v>0.02</v>
      </c>
      <c r="K67" s="18">
        <f t="shared" si="17"/>
        <v>6048</v>
      </c>
      <c r="L67" s="54">
        <v>1.4999999999999999E-2</v>
      </c>
      <c r="M67" s="18">
        <f t="shared" si="18"/>
        <v>4536</v>
      </c>
      <c r="N67" s="54"/>
      <c r="O67" s="18"/>
      <c r="P67" s="54"/>
      <c r="Q67" s="18"/>
      <c r="R67" s="18">
        <f t="shared" si="19"/>
        <v>18144</v>
      </c>
      <c r="S67" s="18">
        <f t="shared" si="20"/>
        <v>284256</v>
      </c>
    </row>
    <row r="68" spans="1:21" s="16" customFormat="1" ht="147" x14ac:dyDescent="0.2">
      <c r="A68" s="13"/>
      <c r="B68" s="13" t="s">
        <v>367</v>
      </c>
      <c r="C68" s="13" t="s">
        <v>368</v>
      </c>
      <c r="D68" s="23" t="s">
        <v>369</v>
      </c>
      <c r="E68" s="18">
        <v>231000</v>
      </c>
      <c r="F68" s="52">
        <v>0.06</v>
      </c>
      <c r="G68" s="18">
        <f t="shared" si="15"/>
        <v>13860</v>
      </c>
      <c r="H68" s="54">
        <v>2.5000000000000001E-2</v>
      </c>
      <c r="I68" s="18">
        <f t="shared" si="16"/>
        <v>5775</v>
      </c>
      <c r="J68" s="15">
        <v>0.02</v>
      </c>
      <c r="K68" s="18">
        <f t="shared" si="17"/>
        <v>4620</v>
      </c>
      <c r="L68" s="54">
        <v>1.4999999999999999E-2</v>
      </c>
      <c r="M68" s="18">
        <f t="shared" si="18"/>
        <v>3465</v>
      </c>
      <c r="N68" s="54"/>
      <c r="O68" s="18"/>
      <c r="P68" s="54"/>
      <c r="Q68" s="18"/>
      <c r="R68" s="18">
        <f t="shared" si="19"/>
        <v>13860</v>
      </c>
      <c r="S68" s="18">
        <f t="shared" si="20"/>
        <v>217140</v>
      </c>
    </row>
    <row r="69" spans="1:21" s="16" customFormat="1" ht="168" x14ac:dyDescent="0.2">
      <c r="A69" s="13"/>
      <c r="B69" s="13" t="s">
        <v>424</v>
      </c>
      <c r="C69" s="13" t="s">
        <v>430</v>
      </c>
      <c r="D69" s="23" t="s">
        <v>431</v>
      </c>
      <c r="E69" s="128">
        <v>600600</v>
      </c>
      <c r="F69" s="52">
        <v>0.06</v>
      </c>
      <c r="G69" s="18">
        <f t="shared" si="15"/>
        <v>36036</v>
      </c>
      <c r="H69" s="54">
        <v>2.5000000000000001E-2</v>
      </c>
      <c r="I69" s="18">
        <f t="shared" si="16"/>
        <v>15015</v>
      </c>
      <c r="J69" s="15">
        <v>0.02</v>
      </c>
      <c r="K69" s="18">
        <f t="shared" si="17"/>
        <v>12012</v>
      </c>
      <c r="L69" s="54">
        <v>1.4999999999999999E-2</v>
      </c>
      <c r="M69" s="18">
        <f t="shared" si="18"/>
        <v>9009</v>
      </c>
      <c r="N69" s="54"/>
      <c r="O69" s="18"/>
      <c r="P69" s="54"/>
      <c r="Q69" s="18"/>
      <c r="R69" s="18">
        <f t="shared" si="19"/>
        <v>36036</v>
      </c>
      <c r="S69" s="18">
        <f t="shared" si="20"/>
        <v>564564</v>
      </c>
    </row>
    <row r="70" spans="1:21" s="16" customFormat="1" ht="168" x14ac:dyDescent="0.2">
      <c r="A70" s="13"/>
      <c r="B70" s="13" t="s">
        <v>432</v>
      </c>
      <c r="C70" s="13" t="s">
        <v>433</v>
      </c>
      <c r="D70" s="23" t="s">
        <v>434</v>
      </c>
      <c r="E70" s="128">
        <v>470400</v>
      </c>
      <c r="F70" s="52">
        <v>0.06</v>
      </c>
      <c r="G70" s="18">
        <f t="shared" si="15"/>
        <v>28224</v>
      </c>
      <c r="H70" s="54">
        <v>2.5000000000000001E-2</v>
      </c>
      <c r="I70" s="18">
        <f t="shared" si="16"/>
        <v>11760</v>
      </c>
      <c r="J70" s="15">
        <v>0.02</v>
      </c>
      <c r="K70" s="18">
        <f t="shared" si="17"/>
        <v>9408</v>
      </c>
      <c r="L70" s="54">
        <v>1.4999999999999999E-2</v>
      </c>
      <c r="M70" s="18">
        <f t="shared" si="18"/>
        <v>7056</v>
      </c>
      <c r="N70" s="54"/>
      <c r="O70" s="18"/>
      <c r="P70" s="54"/>
      <c r="Q70" s="18"/>
      <c r="R70" s="18">
        <f t="shared" si="19"/>
        <v>28224</v>
      </c>
      <c r="S70" s="18">
        <f t="shared" si="20"/>
        <v>442176</v>
      </c>
    </row>
    <row r="71" spans="1:21" s="16" customFormat="1" ht="105" x14ac:dyDescent="0.2">
      <c r="A71" s="13"/>
      <c r="B71" s="13" t="s">
        <v>540</v>
      </c>
      <c r="C71" s="13" t="s">
        <v>541</v>
      </c>
      <c r="D71" s="23" t="s">
        <v>542</v>
      </c>
      <c r="E71" s="128">
        <v>261250</v>
      </c>
      <c r="F71" s="52">
        <v>0.06</v>
      </c>
      <c r="G71" s="18">
        <f t="shared" si="15"/>
        <v>15675</v>
      </c>
      <c r="H71" s="54">
        <v>2.5000000000000001E-2</v>
      </c>
      <c r="I71" s="18">
        <f t="shared" si="16"/>
        <v>6531.25</v>
      </c>
      <c r="J71" s="15">
        <v>0.02</v>
      </c>
      <c r="K71" s="18">
        <f t="shared" si="17"/>
        <v>5225</v>
      </c>
      <c r="L71" s="54">
        <v>1.4999999999999999E-2</v>
      </c>
      <c r="M71" s="18">
        <f t="shared" si="18"/>
        <v>3918.75</v>
      </c>
      <c r="N71" s="54"/>
      <c r="O71" s="18"/>
      <c r="P71" s="54"/>
      <c r="Q71" s="18"/>
      <c r="R71" s="18">
        <f t="shared" si="19"/>
        <v>15675</v>
      </c>
      <c r="S71" s="18">
        <f t="shared" si="20"/>
        <v>245575</v>
      </c>
    </row>
    <row r="72" spans="1:21" s="16" customFormat="1" ht="105" x14ac:dyDescent="0.2">
      <c r="A72" s="13"/>
      <c r="B72" s="13" t="s">
        <v>709</v>
      </c>
      <c r="C72" s="13" t="s">
        <v>710</v>
      </c>
      <c r="D72" s="23" t="s">
        <v>711</v>
      </c>
      <c r="E72" s="128">
        <v>209000</v>
      </c>
      <c r="F72" s="52">
        <v>0.06</v>
      </c>
      <c r="G72" s="18">
        <f>SUM(E72*F72)</f>
        <v>12540</v>
      </c>
      <c r="H72" s="54">
        <v>2.5000000000000001E-2</v>
      </c>
      <c r="I72" s="18">
        <f>SUM(E72*H72)</f>
        <v>5225</v>
      </c>
      <c r="J72" s="15">
        <v>0.02</v>
      </c>
      <c r="K72" s="18">
        <f>SUM(E72*J72)</f>
        <v>4180</v>
      </c>
      <c r="L72" s="54">
        <v>1.4999999999999999E-2</v>
      </c>
      <c r="M72" s="18">
        <f>SUM(E72*L72)</f>
        <v>3135</v>
      </c>
      <c r="N72" s="15" t="s">
        <v>18</v>
      </c>
      <c r="O72" s="18">
        <v>0</v>
      </c>
      <c r="P72" s="15" t="s">
        <v>18</v>
      </c>
      <c r="Q72" s="18">
        <v>0</v>
      </c>
      <c r="R72" s="18">
        <f>SUM(I72+K72+M72+O72+Q72)</f>
        <v>12540</v>
      </c>
      <c r="S72" s="18">
        <f>+E72-R72</f>
        <v>196460</v>
      </c>
      <c r="U72" s="16" t="s">
        <v>650</v>
      </c>
    </row>
    <row r="73" spans="1:21" s="16" customFormat="1" ht="105" x14ac:dyDescent="0.2">
      <c r="A73" s="13"/>
      <c r="B73" s="13" t="s">
        <v>860</v>
      </c>
      <c r="C73" s="13" t="s">
        <v>861</v>
      </c>
      <c r="D73" s="23" t="s">
        <v>862</v>
      </c>
      <c r="E73" s="128">
        <v>52250</v>
      </c>
      <c r="F73" s="52">
        <v>0.06</v>
      </c>
      <c r="G73" s="18">
        <f>+E73*F73</f>
        <v>3135</v>
      </c>
      <c r="H73" s="54">
        <v>2.5000000000000001E-2</v>
      </c>
      <c r="I73" s="18">
        <f>E73*H73</f>
        <v>1306.25</v>
      </c>
      <c r="J73" s="15">
        <v>0.02</v>
      </c>
      <c r="K73" s="18">
        <f>E73*J73</f>
        <v>1045</v>
      </c>
      <c r="L73" s="54">
        <v>1.4999999999999999E-2</v>
      </c>
      <c r="M73" s="18">
        <f>E73*L73</f>
        <v>783.75</v>
      </c>
      <c r="N73" s="18">
        <v>0</v>
      </c>
      <c r="O73" s="18">
        <v>0</v>
      </c>
      <c r="P73" s="18">
        <v>0</v>
      </c>
      <c r="Q73" s="18">
        <v>0</v>
      </c>
      <c r="R73" s="18">
        <f>SUM(I73+K73+M73+O73+Q73)</f>
        <v>3135</v>
      </c>
      <c r="S73" s="18">
        <f>+E73-R73</f>
        <v>49115</v>
      </c>
      <c r="U73" s="5"/>
    </row>
    <row r="74" spans="1:21" s="16" customFormat="1" ht="21" x14ac:dyDescent="0.2">
      <c r="A74" s="11"/>
      <c r="B74" s="11"/>
      <c r="C74" s="11"/>
      <c r="D74" s="22"/>
      <c r="E74" s="12"/>
      <c r="F74" s="53"/>
      <c r="G74" s="18"/>
      <c r="H74" s="15"/>
      <c r="I74" s="18"/>
      <c r="J74" s="15"/>
      <c r="K74" s="18"/>
      <c r="L74" s="15"/>
      <c r="M74" s="18"/>
      <c r="N74" s="15"/>
      <c r="O74" s="18"/>
      <c r="P74" s="15"/>
      <c r="Q74" s="18"/>
      <c r="R74" s="18"/>
      <c r="S74" s="18"/>
      <c r="T74" s="4"/>
    </row>
    <row r="75" spans="1:21" s="91" customFormat="1" ht="21.75" x14ac:dyDescent="0.2">
      <c r="A75" s="197" t="s">
        <v>45</v>
      </c>
      <c r="B75" s="198"/>
      <c r="C75" s="198"/>
      <c r="D75" s="199"/>
      <c r="E75" s="89">
        <f>SUM(E66:E74)</f>
        <v>2471300</v>
      </c>
      <c r="F75" s="89"/>
      <c r="G75" s="89">
        <f>SUM(G66:G74)</f>
        <v>148278</v>
      </c>
      <c r="H75" s="89"/>
      <c r="I75" s="89">
        <f>SUM(I66:I74)</f>
        <v>61782.5</v>
      </c>
      <c r="J75" s="89"/>
      <c r="K75" s="89">
        <f>SUM(K66:K74)</f>
        <v>49426</v>
      </c>
      <c r="L75" s="89"/>
      <c r="M75" s="89">
        <f>SUM(M66:M74)</f>
        <v>37069.5</v>
      </c>
      <c r="N75" s="89"/>
      <c r="O75" s="89">
        <f>SUM(O66:O74)</f>
        <v>0</v>
      </c>
      <c r="P75" s="89"/>
      <c r="Q75" s="89">
        <f>SUM(Q66:Q74)</f>
        <v>0</v>
      </c>
      <c r="R75" s="89">
        <f>SUM(R66:R74)</f>
        <v>148278</v>
      </c>
      <c r="S75" s="89">
        <f>SUM(S66:S74)</f>
        <v>2323022</v>
      </c>
      <c r="T75" s="90"/>
    </row>
    <row r="76" spans="1:21" s="50" customFormat="1" ht="23.25" x14ac:dyDescent="0.2">
      <c r="A76" s="118" t="s">
        <v>25</v>
      </c>
      <c r="B76" s="118"/>
      <c r="C76" s="119"/>
      <c r="D76" s="148"/>
      <c r="E76" s="120"/>
      <c r="F76" s="121"/>
      <c r="G76" s="122"/>
      <c r="H76" s="123"/>
      <c r="I76" s="122"/>
      <c r="J76" s="123"/>
      <c r="K76" s="122"/>
      <c r="L76" s="123"/>
      <c r="M76" s="122"/>
      <c r="N76" s="123"/>
      <c r="O76" s="122"/>
      <c r="P76" s="123"/>
      <c r="Q76" s="122"/>
      <c r="R76" s="122"/>
      <c r="S76" s="122"/>
      <c r="T76" s="92"/>
    </row>
    <row r="77" spans="1:21" s="16" customFormat="1" ht="84" x14ac:dyDescent="0.2">
      <c r="A77" s="13"/>
      <c r="B77" s="13" t="s">
        <v>155</v>
      </c>
      <c r="C77" s="13" t="s">
        <v>192</v>
      </c>
      <c r="D77" s="23" t="s">
        <v>193</v>
      </c>
      <c r="E77" s="18">
        <v>3205</v>
      </c>
      <c r="F77" s="52">
        <v>0.16</v>
      </c>
      <c r="G77" s="18">
        <f t="shared" ref="G77:G82" si="21">+E77*F77</f>
        <v>512.79999999999995</v>
      </c>
      <c r="H77" s="15">
        <v>0.08</v>
      </c>
      <c r="I77" s="18">
        <f t="shared" ref="I77:I87" si="22">E77*H77</f>
        <v>256.39999999999998</v>
      </c>
      <c r="J77" s="15">
        <v>0.05</v>
      </c>
      <c r="K77" s="18">
        <f t="shared" ref="K77:K87" si="23">+E77*J77</f>
        <v>160.25</v>
      </c>
      <c r="L77" s="15">
        <v>0.03</v>
      </c>
      <c r="M77" s="18">
        <f t="shared" ref="M77:M87" si="24">+E77*L77</f>
        <v>96.149999999999991</v>
      </c>
      <c r="N77" s="15"/>
      <c r="O77" s="18"/>
      <c r="P77" s="15"/>
      <c r="Q77" s="18"/>
      <c r="R77" s="18">
        <f t="shared" ref="R77:R87" si="25">SUM(I77+K77+M77+O77+Q77)</f>
        <v>512.79999999999995</v>
      </c>
      <c r="S77" s="18">
        <f t="shared" ref="S77:S125" si="26">+E77-R77</f>
        <v>2692.2</v>
      </c>
    </row>
    <row r="78" spans="1:21" s="16" customFormat="1" ht="84" x14ac:dyDescent="0.2">
      <c r="A78" s="13"/>
      <c r="B78" s="13" t="s">
        <v>194</v>
      </c>
      <c r="C78" s="13" t="s">
        <v>195</v>
      </c>
      <c r="D78" s="23" t="s">
        <v>196</v>
      </c>
      <c r="E78" s="18">
        <v>1290</v>
      </c>
      <c r="F78" s="52">
        <v>0.16</v>
      </c>
      <c r="G78" s="18">
        <f t="shared" si="21"/>
        <v>206.4</v>
      </c>
      <c r="H78" s="15">
        <v>0.08</v>
      </c>
      <c r="I78" s="18">
        <f t="shared" si="22"/>
        <v>103.2</v>
      </c>
      <c r="J78" s="15">
        <v>0.05</v>
      </c>
      <c r="K78" s="18">
        <f t="shared" si="23"/>
        <v>64.5</v>
      </c>
      <c r="L78" s="15">
        <v>0.03</v>
      </c>
      <c r="M78" s="18">
        <f t="shared" si="24"/>
        <v>38.699999999999996</v>
      </c>
      <c r="N78" s="15"/>
      <c r="O78" s="18"/>
      <c r="P78" s="15"/>
      <c r="Q78" s="18"/>
      <c r="R78" s="18">
        <f t="shared" si="25"/>
        <v>206.39999999999998</v>
      </c>
      <c r="S78" s="18">
        <f t="shared" si="26"/>
        <v>1083.5999999999999</v>
      </c>
    </row>
    <row r="79" spans="1:21" s="16" customFormat="1" ht="84" x14ac:dyDescent="0.2">
      <c r="A79" s="13"/>
      <c r="B79" s="13" t="s">
        <v>194</v>
      </c>
      <c r="C79" s="13" t="s">
        <v>197</v>
      </c>
      <c r="D79" s="23" t="s">
        <v>198</v>
      </c>
      <c r="E79" s="18">
        <v>2090</v>
      </c>
      <c r="F79" s="52">
        <v>0.16</v>
      </c>
      <c r="G79" s="18">
        <f t="shared" si="21"/>
        <v>334.40000000000003</v>
      </c>
      <c r="H79" s="15">
        <v>0.08</v>
      </c>
      <c r="I79" s="18">
        <f t="shared" si="22"/>
        <v>167.20000000000002</v>
      </c>
      <c r="J79" s="15">
        <v>0.05</v>
      </c>
      <c r="K79" s="18">
        <f t="shared" si="23"/>
        <v>104.5</v>
      </c>
      <c r="L79" s="15">
        <v>0.03</v>
      </c>
      <c r="M79" s="18">
        <f t="shared" si="24"/>
        <v>62.699999999999996</v>
      </c>
      <c r="N79" s="15"/>
      <c r="O79" s="18"/>
      <c r="P79" s="15"/>
      <c r="Q79" s="18"/>
      <c r="R79" s="18">
        <f t="shared" si="25"/>
        <v>334.40000000000003</v>
      </c>
      <c r="S79" s="18">
        <f t="shared" si="26"/>
        <v>1755.6</v>
      </c>
    </row>
    <row r="80" spans="1:21" s="16" customFormat="1" ht="84" x14ac:dyDescent="0.2">
      <c r="A80" s="13"/>
      <c r="B80" s="13" t="s">
        <v>199</v>
      </c>
      <c r="C80" s="13" t="s">
        <v>200</v>
      </c>
      <c r="D80" s="23" t="s">
        <v>201</v>
      </c>
      <c r="E80" s="18">
        <v>2310</v>
      </c>
      <c r="F80" s="52">
        <v>0.16</v>
      </c>
      <c r="G80" s="18">
        <f t="shared" si="21"/>
        <v>369.6</v>
      </c>
      <c r="H80" s="15">
        <v>0.08</v>
      </c>
      <c r="I80" s="18">
        <f t="shared" si="22"/>
        <v>184.8</v>
      </c>
      <c r="J80" s="15">
        <v>0.05</v>
      </c>
      <c r="K80" s="18">
        <f t="shared" si="23"/>
        <v>115.5</v>
      </c>
      <c r="L80" s="15">
        <v>0.03</v>
      </c>
      <c r="M80" s="18">
        <f t="shared" si="24"/>
        <v>69.3</v>
      </c>
      <c r="N80" s="15"/>
      <c r="O80" s="18"/>
      <c r="P80" s="15"/>
      <c r="Q80" s="18"/>
      <c r="R80" s="18">
        <f t="shared" si="25"/>
        <v>369.6</v>
      </c>
      <c r="S80" s="18">
        <f t="shared" si="26"/>
        <v>1940.4</v>
      </c>
    </row>
    <row r="81" spans="1:19" s="16" customFormat="1" ht="84" x14ac:dyDescent="0.2">
      <c r="A81" s="13"/>
      <c r="B81" s="13" t="s">
        <v>202</v>
      </c>
      <c r="C81" s="13" t="s">
        <v>203</v>
      </c>
      <c r="D81" s="23" t="s">
        <v>204</v>
      </c>
      <c r="E81" s="18">
        <v>3278</v>
      </c>
      <c r="F81" s="52">
        <v>0.16</v>
      </c>
      <c r="G81" s="18">
        <f t="shared" si="21"/>
        <v>524.48</v>
      </c>
      <c r="H81" s="15">
        <v>0.08</v>
      </c>
      <c r="I81" s="18">
        <f t="shared" si="22"/>
        <v>262.24</v>
      </c>
      <c r="J81" s="15">
        <v>0.05</v>
      </c>
      <c r="K81" s="18">
        <f t="shared" si="23"/>
        <v>163.9</v>
      </c>
      <c r="L81" s="15">
        <v>0.03</v>
      </c>
      <c r="M81" s="18">
        <f t="shared" si="24"/>
        <v>98.34</v>
      </c>
      <c r="N81" s="15"/>
      <c r="O81" s="18"/>
      <c r="P81" s="15"/>
      <c r="Q81" s="18"/>
      <c r="R81" s="18">
        <f t="shared" si="25"/>
        <v>524.48</v>
      </c>
      <c r="S81" s="18">
        <f t="shared" si="26"/>
        <v>2753.52</v>
      </c>
    </row>
    <row r="82" spans="1:19" s="16" customFormat="1" ht="105" x14ac:dyDescent="0.2">
      <c r="A82" s="13"/>
      <c r="B82" s="13" t="s">
        <v>435</v>
      </c>
      <c r="C82" s="13" t="s">
        <v>436</v>
      </c>
      <c r="D82" s="23" t="s">
        <v>437</v>
      </c>
      <c r="E82" s="128">
        <v>10000</v>
      </c>
      <c r="F82" s="52">
        <v>0.16</v>
      </c>
      <c r="G82" s="18">
        <f t="shared" si="21"/>
        <v>1600</v>
      </c>
      <c r="H82" s="15">
        <v>0.08</v>
      </c>
      <c r="I82" s="18">
        <f t="shared" si="22"/>
        <v>800</v>
      </c>
      <c r="J82" s="15">
        <v>0.05</v>
      </c>
      <c r="K82" s="18">
        <f t="shared" si="23"/>
        <v>500</v>
      </c>
      <c r="L82" s="15">
        <v>0.03</v>
      </c>
      <c r="M82" s="18">
        <f t="shared" si="24"/>
        <v>300</v>
      </c>
      <c r="N82" s="15"/>
      <c r="O82" s="18"/>
      <c r="P82" s="15"/>
      <c r="Q82" s="18"/>
      <c r="R82" s="18">
        <f t="shared" si="25"/>
        <v>1600</v>
      </c>
      <c r="S82" s="18">
        <f t="shared" si="26"/>
        <v>8400</v>
      </c>
    </row>
    <row r="83" spans="1:19" s="16" customFormat="1" ht="105" x14ac:dyDescent="0.2">
      <c r="A83" s="13"/>
      <c r="B83" s="13" t="s">
        <v>494</v>
      </c>
      <c r="C83" s="13" t="s">
        <v>495</v>
      </c>
      <c r="D83" s="23" t="s">
        <v>496</v>
      </c>
      <c r="E83" s="128">
        <v>15000</v>
      </c>
      <c r="F83" s="52">
        <v>0.16</v>
      </c>
      <c r="G83" s="18">
        <f>+E83*F83</f>
        <v>2400</v>
      </c>
      <c r="H83" s="15">
        <v>0.08</v>
      </c>
      <c r="I83" s="18">
        <f t="shared" si="22"/>
        <v>1200</v>
      </c>
      <c r="J83" s="15">
        <v>0.05</v>
      </c>
      <c r="K83" s="18">
        <f t="shared" si="23"/>
        <v>750</v>
      </c>
      <c r="L83" s="15">
        <v>0.03</v>
      </c>
      <c r="M83" s="18">
        <f t="shared" si="24"/>
        <v>450</v>
      </c>
      <c r="N83" s="15"/>
      <c r="O83" s="18"/>
      <c r="P83" s="15"/>
      <c r="Q83" s="18"/>
      <c r="R83" s="18">
        <f t="shared" si="25"/>
        <v>2400</v>
      </c>
      <c r="S83" s="18">
        <f t="shared" si="26"/>
        <v>12600</v>
      </c>
    </row>
    <row r="84" spans="1:19" s="16" customFormat="1" ht="84" x14ac:dyDescent="0.2">
      <c r="A84" s="13"/>
      <c r="B84" s="13" t="s">
        <v>494</v>
      </c>
      <c r="C84" s="13" t="s">
        <v>497</v>
      </c>
      <c r="D84" s="23" t="s">
        <v>498</v>
      </c>
      <c r="E84" s="128">
        <v>480</v>
      </c>
      <c r="F84" s="52">
        <v>0.16</v>
      </c>
      <c r="G84" s="18">
        <f>+E84*F84</f>
        <v>76.8</v>
      </c>
      <c r="H84" s="15">
        <v>0.08</v>
      </c>
      <c r="I84" s="18">
        <f t="shared" si="22"/>
        <v>38.4</v>
      </c>
      <c r="J84" s="15">
        <v>0.05</v>
      </c>
      <c r="K84" s="18">
        <f t="shared" si="23"/>
        <v>24</v>
      </c>
      <c r="L84" s="15">
        <v>0.03</v>
      </c>
      <c r="M84" s="18">
        <f t="shared" si="24"/>
        <v>14.399999999999999</v>
      </c>
      <c r="N84" s="15"/>
      <c r="O84" s="18"/>
      <c r="P84" s="15"/>
      <c r="Q84" s="18"/>
      <c r="R84" s="18">
        <f t="shared" si="25"/>
        <v>76.8</v>
      </c>
      <c r="S84" s="18">
        <f t="shared" si="26"/>
        <v>403.2</v>
      </c>
    </row>
    <row r="85" spans="1:19" s="16" customFormat="1" ht="84" x14ac:dyDescent="0.2">
      <c r="A85" s="13"/>
      <c r="B85" s="13" t="s">
        <v>543</v>
      </c>
      <c r="C85" s="13" t="s">
        <v>544</v>
      </c>
      <c r="D85" s="23" t="s">
        <v>545</v>
      </c>
      <c r="E85" s="128">
        <v>2520</v>
      </c>
      <c r="F85" s="52">
        <v>0.16</v>
      </c>
      <c r="G85" s="18">
        <f>+E85*F85</f>
        <v>403.2</v>
      </c>
      <c r="H85" s="15">
        <v>0.08</v>
      </c>
      <c r="I85" s="18">
        <f t="shared" si="22"/>
        <v>201.6</v>
      </c>
      <c r="J85" s="15">
        <v>0.05</v>
      </c>
      <c r="K85" s="18">
        <f t="shared" si="23"/>
        <v>126</v>
      </c>
      <c r="L85" s="15">
        <v>0.03</v>
      </c>
      <c r="M85" s="18">
        <f t="shared" si="24"/>
        <v>75.599999999999994</v>
      </c>
      <c r="N85" s="15"/>
      <c r="O85" s="18"/>
      <c r="P85" s="15"/>
      <c r="Q85" s="18"/>
      <c r="R85" s="18">
        <f t="shared" si="25"/>
        <v>403.20000000000005</v>
      </c>
      <c r="S85" s="18">
        <f t="shared" si="26"/>
        <v>2116.8000000000002</v>
      </c>
    </row>
    <row r="86" spans="1:19" s="16" customFormat="1" ht="63" x14ac:dyDescent="0.2">
      <c r="A86" s="13"/>
      <c r="B86" s="13" t="s">
        <v>540</v>
      </c>
      <c r="C86" s="13" t="s">
        <v>546</v>
      </c>
      <c r="D86" s="23" t="s">
        <v>547</v>
      </c>
      <c r="E86" s="128">
        <v>3389</v>
      </c>
      <c r="F86" s="52">
        <v>0.16</v>
      </c>
      <c r="G86" s="18">
        <f>+E86*F86</f>
        <v>542.24</v>
      </c>
      <c r="H86" s="15">
        <v>0.08</v>
      </c>
      <c r="I86" s="18">
        <f t="shared" si="22"/>
        <v>271.12</v>
      </c>
      <c r="J86" s="15">
        <v>0.05</v>
      </c>
      <c r="K86" s="18">
        <f t="shared" si="23"/>
        <v>169.45000000000002</v>
      </c>
      <c r="L86" s="15">
        <v>0.03</v>
      </c>
      <c r="M86" s="18">
        <f t="shared" si="24"/>
        <v>101.67</v>
      </c>
      <c r="N86" s="15"/>
      <c r="O86" s="18"/>
      <c r="P86" s="15"/>
      <c r="Q86" s="18"/>
      <c r="R86" s="18">
        <f t="shared" si="25"/>
        <v>542.24</v>
      </c>
      <c r="S86" s="18">
        <f t="shared" si="26"/>
        <v>2846.76</v>
      </c>
    </row>
    <row r="87" spans="1:19" s="16" customFormat="1" ht="63" x14ac:dyDescent="0.2">
      <c r="A87" s="13"/>
      <c r="B87" s="13" t="s">
        <v>532</v>
      </c>
      <c r="C87" s="13" t="s">
        <v>548</v>
      </c>
      <c r="D87" s="23" t="s">
        <v>549</v>
      </c>
      <c r="E87" s="128">
        <v>1980</v>
      </c>
      <c r="F87" s="52">
        <v>0.16</v>
      </c>
      <c r="G87" s="18">
        <f>+E87*F87</f>
        <v>316.8</v>
      </c>
      <c r="H87" s="15">
        <v>0.08</v>
      </c>
      <c r="I87" s="18">
        <f t="shared" si="22"/>
        <v>158.4</v>
      </c>
      <c r="J87" s="15">
        <v>0.05</v>
      </c>
      <c r="K87" s="18">
        <f t="shared" si="23"/>
        <v>99</v>
      </c>
      <c r="L87" s="15">
        <v>0.03</v>
      </c>
      <c r="M87" s="18">
        <f t="shared" si="24"/>
        <v>59.4</v>
      </c>
      <c r="N87" s="15"/>
      <c r="O87" s="18"/>
      <c r="P87" s="15"/>
      <c r="Q87" s="18"/>
      <c r="R87" s="18">
        <f t="shared" si="25"/>
        <v>316.79999999999995</v>
      </c>
      <c r="S87" s="18">
        <f t="shared" si="26"/>
        <v>1663.2</v>
      </c>
    </row>
    <row r="88" spans="1:19" s="16" customFormat="1" ht="63" x14ac:dyDescent="0.2">
      <c r="A88" s="13"/>
      <c r="B88" s="13" t="s">
        <v>631</v>
      </c>
      <c r="C88" s="13" t="s">
        <v>632</v>
      </c>
      <c r="D88" s="23" t="s">
        <v>633</v>
      </c>
      <c r="E88" s="128">
        <v>3725</v>
      </c>
      <c r="F88" s="52">
        <v>0.1</v>
      </c>
      <c r="G88" s="18">
        <f t="shared" ref="G88:G125" si="27">+E88*F88</f>
        <v>372.5</v>
      </c>
      <c r="H88" s="15" t="s">
        <v>18</v>
      </c>
      <c r="I88" s="18">
        <v>0</v>
      </c>
      <c r="J88" s="15" t="s">
        <v>18</v>
      </c>
      <c r="K88" s="18">
        <v>0</v>
      </c>
      <c r="L88" s="15" t="s">
        <v>18</v>
      </c>
      <c r="M88" s="18">
        <v>0</v>
      </c>
      <c r="N88" s="15">
        <v>0.05</v>
      </c>
      <c r="O88" s="18">
        <f t="shared" ref="O88:O125" si="28">+E88*N88</f>
        <v>186.25</v>
      </c>
      <c r="P88" s="15">
        <v>0.05</v>
      </c>
      <c r="Q88" s="18">
        <f t="shared" ref="Q88:Q125" si="29">+E88*P88</f>
        <v>186.25</v>
      </c>
      <c r="R88" s="18">
        <f t="shared" ref="R88:R125" si="30">SUM(I88+K88+M88+O88+Q88)</f>
        <v>372.5</v>
      </c>
      <c r="S88" s="18">
        <f t="shared" si="26"/>
        <v>3352.5</v>
      </c>
    </row>
    <row r="89" spans="1:19" s="16" customFormat="1" ht="63" x14ac:dyDescent="0.2">
      <c r="A89" s="13"/>
      <c r="B89" s="13" t="s">
        <v>634</v>
      </c>
      <c r="C89" s="13" t="s">
        <v>635</v>
      </c>
      <c r="D89" s="23" t="s">
        <v>636</v>
      </c>
      <c r="E89" s="128">
        <v>4770</v>
      </c>
      <c r="F89" s="52">
        <v>0.1</v>
      </c>
      <c r="G89" s="18">
        <f t="shared" si="27"/>
        <v>477</v>
      </c>
      <c r="H89" s="15" t="s">
        <v>18</v>
      </c>
      <c r="I89" s="18">
        <v>0</v>
      </c>
      <c r="J89" s="15" t="s">
        <v>18</v>
      </c>
      <c r="K89" s="18">
        <v>0</v>
      </c>
      <c r="L89" s="15" t="s">
        <v>18</v>
      </c>
      <c r="M89" s="18">
        <v>0</v>
      </c>
      <c r="N89" s="15">
        <v>0.05</v>
      </c>
      <c r="O89" s="18">
        <f t="shared" si="28"/>
        <v>238.5</v>
      </c>
      <c r="P89" s="15">
        <v>0.05</v>
      </c>
      <c r="Q89" s="18">
        <f t="shared" si="29"/>
        <v>238.5</v>
      </c>
      <c r="R89" s="18">
        <f t="shared" si="30"/>
        <v>477</v>
      </c>
      <c r="S89" s="18">
        <f t="shared" si="26"/>
        <v>4293</v>
      </c>
    </row>
    <row r="90" spans="1:19" s="16" customFormat="1" ht="63" x14ac:dyDescent="0.2">
      <c r="A90" s="13"/>
      <c r="B90" s="13" t="s">
        <v>637</v>
      </c>
      <c r="C90" s="13" t="s">
        <v>638</v>
      </c>
      <c r="D90" s="23" t="s">
        <v>639</v>
      </c>
      <c r="E90" s="128">
        <v>600</v>
      </c>
      <c r="F90" s="52">
        <v>0.1</v>
      </c>
      <c r="G90" s="18">
        <f t="shared" si="27"/>
        <v>60</v>
      </c>
      <c r="H90" s="15" t="s">
        <v>18</v>
      </c>
      <c r="I90" s="18">
        <v>0</v>
      </c>
      <c r="J90" s="15" t="s">
        <v>18</v>
      </c>
      <c r="K90" s="18">
        <v>0</v>
      </c>
      <c r="L90" s="15" t="s">
        <v>18</v>
      </c>
      <c r="M90" s="18">
        <v>0</v>
      </c>
      <c r="N90" s="15">
        <v>0.05</v>
      </c>
      <c r="O90" s="18">
        <f t="shared" si="28"/>
        <v>30</v>
      </c>
      <c r="P90" s="15">
        <v>0.05</v>
      </c>
      <c r="Q90" s="18">
        <f t="shared" si="29"/>
        <v>30</v>
      </c>
      <c r="R90" s="18">
        <f t="shared" si="30"/>
        <v>60</v>
      </c>
      <c r="S90" s="18">
        <f t="shared" si="26"/>
        <v>540</v>
      </c>
    </row>
    <row r="91" spans="1:19" s="16" customFormat="1" ht="84" x14ac:dyDescent="0.2">
      <c r="A91" s="13"/>
      <c r="B91" s="13" t="s">
        <v>637</v>
      </c>
      <c r="C91" s="13" t="s">
        <v>640</v>
      </c>
      <c r="D91" s="23" t="s">
        <v>641</v>
      </c>
      <c r="E91" s="128">
        <v>5309</v>
      </c>
      <c r="F91" s="52">
        <v>0.1</v>
      </c>
      <c r="G91" s="18">
        <f t="shared" si="27"/>
        <v>530.9</v>
      </c>
      <c r="H91" s="15" t="s">
        <v>18</v>
      </c>
      <c r="I91" s="18">
        <v>0</v>
      </c>
      <c r="J91" s="15" t="s">
        <v>18</v>
      </c>
      <c r="K91" s="18">
        <v>0</v>
      </c>
      <c r="L91" s="15" t="s">
        <v>18</v>
      </c>
      <c r="M91" s="18">
        <v>0</v>
      </c>
      <c r="N91" s="15">
        <v>0.05</v>
      </c>
      <c r="O91" s="18">
        <f t="shared" si="28"/>
        <v>265.45</v>
      </c>
      <c r="P91" s="15">
        <v>0.05</v>
      </c>
      <c r="Q91" s="18">
        <f t="shared" si="29"/>
        <v>265.45</v>
      </c>
      <c r="R91" s="18">
        <f t="shared" si="30"/>
        <v>530.9</v>
      </c>
      <c r="S91" s="18">
        <f t="shared" si="26"/>
        <v>4778.1000000000004</v>
      </c>
    </row>
    <row r="92" spans="1:19" s="16" customFormat="1" ht="105" x14ac:dyDescent="0.2">
      <c r="A92" s="13"/>
      <c r="B92" s="13" t="s">
        <v>642</v>
      </c>
      <c r="C92" s="13" t="s">
        <v>643</v>
      </c>
      <c r="D92" s="23" t="s">
        <v>644</v>
      </c>
      <c r="E92" s="128">
        <v>5517</v>
      </c>
      <c r="F92" s="52">
        <v>0.1</v>
      </c>
      <c r="G92" s="18">
        <f t="shared" si="27"/>
        <v>551.70000000000005</v>
      </c>
      <c r="H92" s="15" t="s">
        <v>18</v>
      </c>
      <c r="I92" s="18">
        <v>0</v>
      </c>
      <c r="J92" s="15" t="s">
        <v>18</v>
      </c>
      <c r="K92" s="18">
        <v>0</v>
      </c>
      <c r="L92" s="15" t="s">
        <v>18</v>
      </c>
      <c r="M92" s="18">
        <v>0</v>
      </c>
      <c r="N92" s="15">
        <v>0.05</v>
      </c>
      <c r="O92" s="18">
        <f t="shared" si="28"/>
        <v>275.85000000000002</v>
      </c>
      <c r="P92" s="15">
        <v>0.05</v>
      </c>
      <c r="Q92" s="18">
        <f t="shared" si="29"/>
        <v>275.85000000000002</v>
      </c>
      <c r="R92" s="18">
        <f t="shared" si="30"/>
        <v>551.70000000000005</v>
      </c>
      <c r="S92" s="18">
        <f t="shared" si="26"/>
        <v>4965.3</v>
      </c>
    </row>
    <row r="93" spans="1:19" s="16" customFormat="1" ht="63" x14ac:dyDescent="0.2">
      <c r="A93" s="13"/>
      <c r="B93" s="13" t="s">
        <v>642</v>
      </c>
      <c r="C93" s="13" t="s">
        <v>645</v>
      </c>
      <c r="D93" s="23" t="s">
        <v>646</v>
      </c>
      <c r="E93" s="128">
        <v>2750</v>
      </c>
      <c r="F93" s="52">
        <v>0.1</v>
      </c>
      <c r="G93" s="18">
        <f t="shared" si="27"/>
        <v>275</v>
      </c>
      <c r="H93" s="15" t="s">
        <v>18</v>
      </c>
      <c r="I93" s="18">
        <v>0</v>
      </c>
      <c r="J93" s="15" t="s">
        <v>18</v>
      </c>
      <c r="K93" s="18">
        <v>0</v>
      </c>
      <c r="L93" s="15" t="s">
        <v>18</v>
      </c>
      <c r="M93" s="18">
        <v>0</v>
      </c>
      <c r="N93" s="15">
        <v>0.05</v>
      </c>
      <c r="O93" s="18">
        <f t="shared" si="28"/>
        <v>137.5</v>
      </c>
      <c r="P93" s="15">
        <v>0.05</v>
      </c>
      <c r="Q93" s="18">
        <f t="shared" si="29"/>
        <v>137.5</v>
      </c>
      <c r="R93" s="18">
        <f t="shared" si="30"/>
        <v>275</v>
      </c>
      <c r="S93" s="18">
        <f t="shared" si="26"/>
        <v>2475</v>
      </c>
    </row>
    <row r="94" spans="1:19" s="16" customFormat="1" ht="63" x14ac:dyDescent="0.2">
      <c r="A94" s="13"/>
      <c r="B94" s="13" t="s">
        <v>712</v>
      </c>
      <c r="C94" s="13" t="s">
        <v>713</v>
      </c>
      <c r="D94" s="23" t="s">
        <v>714</v>
      </c>
      <c r="E94" s="128">
        <v>2796</v>
      </c>
      <c r="F94" s="52">
        <v>0.1</v>
      </c>
      <c r="G94" s="18">
        <f t="shared" si="27"/>
        <v>279.60000000000002</v>
      </c>
      <c r="H94" s="15" t="s">
        <v>18</v>
      </c>
      <c r="I94" s="18">
        <v>0</v>
      </c>
      <c r="J94" s="15" t="s">
        <v>18</v>
      </c>
      <c r="K94" s="18">
        <v>0</v>
      </c>
      <c r="L94" s="15" t="s">
        <v>18</v>
      </c>
      <c r="M94" s="18">
        <v>0</v>
      </c>
      <c r="N94" s="15">
        <v>0.05</v>
      </c>
      <c r="O94" s="18">
        <f t="shared" si="28"/>
        <v>139.80000000000001</v>
      </c>
      <c r="P94" s="15">
        <v>0.05</v>
      </c>
      <c r="Q94" s="18">
        <f t="shared" si="29"/>
        <v>139.80000000000001</v>
      </c>
      <c r="R94" s="18">
        <f t="shared" si="30"/>
        <v>279.60000000000002</v>
      </c>
      <c r="S94" s="18">
        <f t="shared" si="26"/>
        <v>2516.4</v>
      </c>
    </row>
    <row r="95" spans="1:19" s="16" customFormat="1" ht="84" x14ac:dyDescent="0.2">
      <c r="A95" s="13"/>
      <c r="B95" s="13" t="s">
        <v>712</v>
      </c>
      <c r="C95" s="13" t="s">
        <v>715</v>
      </c>
      <c r="D95" s="23" t="s">
        <v>716</v>
      </c>
      <c r="E95" s="128">
        <v>1498</v>
      </c>
      <c r="F95" s="52">
        <v>0.1</v>
      </c>
      <c r="G95" s="18">
        <f t="shared" si="27"/>
        <v>149.80000000000001</v>
      </c>
      <c r="H95" s="15" t="s">
        <v>18</v>
      </c>
      <c r="I95" s="18">
        <v>0</v>
      </c>
      <c r="J95" s="15" t="s">
        <v>18</v>
      </c>
      <c r="K95" s="18">
        <v>0</v>
      </c>
      <c r="L95" s="15" t="s">
        <v>18</v>
      </c>
      <c r="M95" s="18">
        <v>0</v>
      </c>
      <c r="N95" s="15">
        <v>0.05</v>
      </c>
      <c r="O95" s="18">
        <f t="shared" si="28"/>
        <v>74.900000000000006</v>
      </c>
      <c r="P95" s="15">
        <v>0.05</v>
      </c>
      <c r="Q95" s="18">
        <f t="shared" si="29"/>
        <v>74.900000000000006</v>
      </c>
      <c r="R95" s="18">
        <f t="shared" si="30"/>
        <v>149.80000000000001</v>
      </c>
      <c r="S95" s="18">
        <f t="shared" si="26"/>
        <v>1348.2</v>
      </c>
    </row>
    <row r="96" spans="1:19" s="16" customFormat="1" ht="63" x14ac:dyDescent="0.2">
      <c r="A96" s="13"/>
      <c r="B96" s="13" t="s">
        <v>700</v>
      </c>
      <c r="C96" s="13" t="s">
        <v>717</v>
      </c>
      <c r="D96" s="23" t="s">
        <v>718</v>
      </c>
      <c r="E96" s="128">
        <v>4490</v>
      </c>
      <c r="F96" s="52">
        <v>0.1</v>
      </c>
      <c r="G96" s="18">
        <f t="shared" si="27"/>
        <v>449</v>
      </c>
      <c r="H96" s="15" t="s">
        <v>18</v>
      </c>
      <c r="I96" s="18">
        <v>0</v>
      </c>
      <c r="J96" s="15" t="s">
        <v>18</v>
      </c>
      <c r="K96" s="18">
        <v>0</v>
      </c>
      <c r="L96" s="15" t="s">
        <v>18</v>
      </c>
      <c r="M96" s="18">
        <v>0</v>
      </c>
      <c r="N96" s="15">
        <v>0.05</v>
      </c>
      <c r="O96" s="18">
        <f t="shared" si="28"/>
        <v>224.5</v>
      </c>
      <c r="P96" s="15">
        <v>0.05</v>
      </c>
      <c r="Q96" s="18">
        <f t="shared" si="29"/>
        <v>224.5</v>
      </c>
      <c r="R96" s="18">
        <f t="shared" si="30"/>
        <v>449</v>
      </c>
      <c r="S96" s="18">
        <f t="shared" si="26"/>
        <v>4041</v>
      </c>
    </row>
    <row r="97" spans="1:21" s="16" customFormat="1" ht="84" x14ac:dyDescent="0.2">
      <c r="A97" s="13"/>
      <c r="B97" s="13" t="s">
        <v>700</v>
      </c>
      <c r="C97" s="13" t="s">
        <v>719</v>
      </c>
      <c r="D97" s="23" t="s">
        <v>720</v>
      </c>
      <c r="E97" s="128">
        <v>1200</v>
      </c>
      <c r="F97" s="52">
        <v>0.1</v>
      </c>
      <c r="G97" s="18">
        <f t="shared" si="27"/>
        <v>120</v>
      </c>
      <c r="H97" s="15" t="s">
        <v>18</v>
      </c>
      <c r="I97" s="18">
        <v>0</v>
      </c>
      <c r="J97" s="15" t="s">
        <v>18</v>
      </c>
      <c r="K97" s="18">
        <v>0</v>
      </c>
      <c r="L97" s="15" t="s">
        <v>18</v>
      </c>
      <c r="M97" s="18">
        <v>0</v>
      </c>
      <c r="N97" s="15">
        <v>0.05</v>
      </c>
      <c r="O97" s="18">
        <f t="shared" si="28"/>
        <v>60</v>
      </c>
      <c r="P97" s="15">
        <v>0.05</v>
      </c>
      <c r="Q97" s="18">
        <f t="shared" si="29"/>
        <v>60</v>
      </c>
      <c r="R97" s="18">
        <f t="shared" si="30"/>
        <v>120</v>
      </c>
      <c r="S97" s="18">
        <f t="shared" si="26"/>
        <v>1080</v>
      </c>
    </row>
    <row r="98" spans="1:21" s="16" customFormat="1" ht="84" x14ac:dyDescent="0.2">
      <c r="A98" s="13"/>
      <c r="B98" s="13" t="s">
        <v>706</v>
      </c>
      <c r="C98" s="13" t="s">
        <v>721</v>
      </c>
      <c r="D98" s="23" t="s">
        <v>722</v>
      </c>
      <c r="E98" s="128">
        <v>1290</v>
      </c>
      <c r="F98" s="52">
        <v>0.1</v>
      </c>
      <c r="G98" s="18">
        <f t="shared" si="27"/>
        <v>129</v>
      </c>
      <c r="H98" s="15" t="s">
        <v>18</v>
      </c>
      <c r="I98" s="18">
        <v>0</v>
      </c>
      <c r="J98" s="15" t="s">
        <v>18</v>
      </c>
      <c r="K98" s="18">
        <v>0</v>
      </c>
      <c r="L98" s="15" t="s">
        <v>18</v>
      </c>
      <c r="M98" s="18">
        <v>0</v>
      </c>
      <c r="N98" s="15">
        <v>0.05</v>
      </c>
      <c r="O98" s="18">
        <f t="shared" si="28"/>
        <v>64.5</v>
      </c>
      <c r="P98" s="15">
        <v>0.05</v>
      </c>
      <c r="Q98" s="18">
        <f t="shared" si="29"/>
        <v>64.5</v>
      </c>
      <c r="R98" s="18">
        <f t="shared" si="30"/>
        <v>129</v>
      </c>
      <c r="S98" s="18">
        <f t="shared" si="26"/>
        <v>1161</v>
      </c>
    </row>
    <row r="99" spans="1:21" s="16" customFormat="1" ht="63" x14ac:dyDescent="0.2">
      <c r="A99" s="13"/>
      <c r="B99" s="13" t="s">
        <v>706</v>
      </c>
      <c r="C99" s="13" t="s">
        <v>723</v>
      </c>
      <c r="D99" s="23" t="s">
        <v>724</v>
      </c>
      <c r="E99" s="128">
        <v>1985</v>
      </c>
      <c r="F99" s="52">
        <v>0.1</v>
      </c>
      <c r="G99" s="18">
        <f t="shared" si="27"/>
        <v>198.5</v>
      </c>
      <c r="H99" s="15" t="s">
        <v>18</v>
      </c>
      <c r="I99" s="18">
        <v>0</v>
      </c>
      <c r="J99" s="15" t="s">
        <v>18</v>
      </c>
      <c r="K99" s="18">
        <v>0</v>
      </c>
      <c r="L99" s="15" t="s">
        <v>18</v>
      </c>
      <c r="M99" s="18">
        <v>0</v>
      </c>
      <c r="N99" s="15">
        <v>0.05</v>
      </c>
      <c r="O99" s="18">
        <f t="shared" si="28"/>
        <v>99.25</v>
      </c>
      <c r="P99" s="15">
        <v>0.05</v>
      </c>
      <c r="Q99" s="18">
        <f t="shared" si="29"/>
        <v>99.25</v>
      </c>
      <c r="R99" s="18">
        <f t="shared" si="30"/>
        <v>198.5</v>
      </c>
      <c r="S99" s="18">
        <f t="shared" si="26"/>
        <v>1786.5</v>
      </c>
    </row>
    <row r="100" spans="1:21" s="16" customFormat="1" ht="84" x14ac:dyDescent="0.2">
      <c r="A100" s="13"/>
      <c r="B100" s="13" t="s">
        <v>725</v>
      </c>
      <c r="C100" s="13" t="s">
        <v>726</v>
      </c>
      <c r="D100" s="23" t="s">
        <v>727</v>
      </c>
      <c r="E100" s="128">
        <v>840</v>
      </c>
      <c r="F100" s="52">
        <v>0.1</v>
      </c>
      <c r="G100" s="18">
        <f t="shared" si="27"/>
        <v>84</v>
      </c>
      <c r="H100" s="15" t="s">
        <v>18</v>
      </c>
      <c r="I100" s="18">
        <v>0</v>
      </c>
      <c r="J100" s="15" t="s">
        <v>18</v>
      </c>
      <c r="K100" s="18">
        <v>0</v>
      </c>
      <c r="L100" s="15" t="s">
        <v>18</v>
      </c>
      <c r="M100" s="18">
        <v>0</v>
      </c>
      <c r="N100" s="15">
        <v>0.05</v>
      </c>
      <c r="O100" s="18">
        <f t="shared" si="28"/>
        <v>42</v>
      </c>
      <c r="P100" s="15">
        <v>0.05</v>
      </c>
      <c r="Q100" s="18">
        <f t="shared" si="29"/>
        <v>42</v>
      </c>
      <c r="R100" s="18">
        <f t="shared" si="30"/>
        <v>84</v>
      </c>
      <c r="S100" s="18">
        <f t="shared" si="26"/>
        <v>756</v>
      </c>
    </row>
    <row r="101" spans="1:21" s="16" customFormat="1" ht="63" x14ac:dyDescent="0.2">
      <c r="A101" s="13"/>
      <c r="B101" s="13" t="s">
        <v>725</v>
      </c>
      <c r="C101" s="13" t="s">
        <v>728</v>
      </c>
      <c r="D101" s="23" t="s">
        <v>729</v>
      </c>
      <c r="E101" s="128">
        <v>4315</v>
      </c>
      <c r="F101" s="52">
        <v>0.1</v>
      </c>
      <c r="G101" s="18">
        <f t="shared" si="27"/>
        <v>431.5</v>
      </c>
      <c r="H101" s="15" t="s">
        <v>18</v>
      </c>
      <c r="I101" s="18">
        <v>0</v>
      </c>
      <c r="J101" s="15" t="s">
        <v>18</v>
      </c>
      <c r="K101" s="18">
        <v>0</v>
      </c>
      <c r="L101" s="15" t="s">
        <v>18</v>
      </c>
      <c r="M101" s="18">
        <v>0</v>
      </c>
      <c r="N101" s="15">
        <v>0.05</v>
      </c>
      <c r="O101" s="18">
        <f t="shared" si="28"/>
        <v>215.75</v>
      </c>
      <c r="P101" s="15">
        <v>0.05</v>
      </c>
      <c r="Q101" s="18">
        <f t="shared" si="29"/>
        <v>215.75</v>
      </c>
      <c r="R101" s="18">
        <f t="shared" si="30"/>
        <v>431.5</v>
      </c>
      <c r="S101" s="18">
        <f t="shared" si="26"/>
        <v>3883.5</v>
      </c>
    </row>
    <row r="102" spans="1:21" s="16" customFormat="1" ht="105" x14ac:dyDescent="0.2">
      <c r="A102" s="13"/>
      <c r="B102" s="13" t="s">
        <v>761</v>
      </c>
      <c r="C102" s="13" t="s">
        <v>762</v>
      </c>
      <c r="D102" s="23" t="s">
        <v>763</v>
      </c>
      <c r="E102" s="128">
        <v>8444</v>
      </c>
      <c r="F102" s="52">
        <v>0.1</v>
      </c>
      <c r="G102" s="18">
        <f t="shared" si="27"/>
        <v>844.40000000000009</v>
      </c>
      <c r="H102" s="15" t="s">
        <v>18</v>
      </c>
      <c r="I102" s="18">
        <v>0</v>
      </c>
      <c r="J102" s="15" t="s">
        <v>18</v>
      </c>
      <c r="K102" s="18">
        <v>0</v>
      </c>
      <c r="L102" s="15" t="s">
        <v>18</v>
      </c>
      <c r="M102" s="18">
        <v>0</v>
      </c>
      <c r="N102" s="15">
        <v>0.05</v>
      </c>
      <c r="O102" s="18">
        <f t="shared" si="28"/>
        <v>422.20000000000005</v>
      </c>
      <c r="P102" s="15">
        <v>0.05</v>
      </c>
      <c r="Q102" s="18">
        <f t="shared" si="29"/>
        <v>422.20000000000005</v>
      </c>
      <c r="R102" s="18">
        <f t="shared" si="30"/>
        <v>844.40000000000009</v>
      </c>
      <c r="S102" s="18">
        <f t="shared" si="26"/>
        <v>7599.6</v>
      </c>
    </row>
    <row r="103" spans="1:21" s="16" customFormat="1" ht="63" x14ac:dyDescent="0.2">
      <c r="A103" s="13"/>
      <c r="B103" s="13" t="s">
        <v>761</v>
      </c>
      <c r="C103" s="13" t="s">
        <v>764</v>
      </c>
      <c r="D103" s="23" t="s">
        <v>765</v>
      </c>
      <c r="E103" s="128">
        <v>1860</v>
      </c>
      <c r="F103" s="52">
        <v>0.1</v>
      </c>
      <c r="G103" s="18">
        <f t="shared" si="27"/>
        <v>186</v>
      </c>
      <c r="H103" s="15" t="s">
        <v>18</v>
      </c>
      <c r="I103" s="18">
        <v>0</v>
      </c>
      <c r="J103" s="15" t="s">
        <v>18</v>
      </c>
      <c r="K103" s="18">
        <v>0</v>
      </c>
      <c r="L103" s="15" t="s">
        <v>18</v>
      </c>
      <c r="M103" s="18">
        <v>0</v>
      </c>
      <c r="N103" s="15">
        <v>0.05</v>
      </c>
      <c r="O103" s="18">
        <f t="shared" si="28"/>
        <v>93</v>
      </c>
      <c r="P103" s="15">
        <v>0.05</v>
      </c>
      <c r="Q103" s="18">
        <f t="shared" si="29"/>
        <v>93</v>
      </c>
      <c r="R103" s="18">
        <f t="shared" si="30"/>
        <v>186</v>
      </c>
      <c r="S103" s="18">
        <f t="shared" si="26"/>
        <v>1674</v>
      </c>
    </row>
    <row r="104" spans="1:21" s="16" customFormat="1" ht="84" x14ac:dyDescent="0.2">
      <c r="A104" s="13"/>
      <c r="B104" s="13" t="s">
        <v>761</v>
      </c>
      <c r="C104" s="13" t="s">
        <v>766</v>
      </c>
      <c r="D104" s="23" t="s">
        <v>767</v>
      </c>
      <c r="E104" s="128">
        <v>12387</v>
      </c>
      <c r="F104" s="52">
        <v>0.1</v>
      </c>
      <c r="G104" s="18">
        <f t="shared" si="27"/>
        <v>1238.7</v>
      </c>
      <c r="H104" s="15" t="s">
        <v>18</v>
      </c>
      <c r="I104" s="18">
        <v>0</v>
      </c>
      <c r="J104" s="15" t="s">
        <v>18</v>
      </c>
      <c r="K104" s="18">
        <v>0</v>
      </c>
      <c r="L104" s="15" t="s">
        <v>18</v>
      </c>
      <c r="M104" s="18">
        <v>0</v>
      </c>
      <c r="N104" s="15">
        <v>0.05</v>
      </c>
      <c r="O104" s="18">
        <f t="shared" si="28"/>
        <v>619.35</v>
      </c>
      <c r="P104" s="15">
        <v>0.05</v>
      </c>
      <c r="Q104" s="18">
        <f t="shared" si="29"/>
        <v>619.35</v>
      </c>
      <c r="R104" s="18">
        <f t="shared" si="30"/>
        <v>1238.7</v>
      </c>
      <c r="S104" s="18">
        <f t="shared" si="26"/>
        <v>11148.3</v>
      </c>
    </row>
    <row r="105" spans="1:21" s="16" customFormat="1" ht="63" x14ac:dyDescent="0.2">
      <c r="A105" s="13"/>
      <c r="B105" s="13" t="s">
        <v>761</v>
      </c>
      <c r="C105" s="13" t="s">
        <v>768</v>
      </c>
      <c r="D105" s="23" t="s">
        <v>769</v>
      </c>
      <c r="E105" s="128">
        <v>4655</v>
      </c>
      <c r="F105" s="52">
        <v>0.1</v>
      </c>
      <c r="G105" s="18">
        <f t="shared" si="27"/>
        <v>465.5</v>
      </c>
      <c r="H105" s="15" t="s">
        <v>18</v>
      </c>
      <c r="I105" s="18">
        <v>0</v>
      </c>
      <c r="J105" s="15" t="s">
        <v>18</v>
      </c>
      <c r="K105" s="18">
        <v>0</v>
      </c>
      <c r="L105" s="15" t="s">
        <v>18</v>
      </c>
      <c r="M105" s="18">
        <v>0</v>
      </c>
      <c r="N105" s="15">
        <v>0.05</v>
      </c>
      <c r="O105" s="18">
        <f t="shared" si="28"/>
        <v>232.75</v>
      </c>
      <c r="P105" s="15">
        <v>0.05</v>
      </c>
      <c r="Q105" s="18">
        <f t="shared" si="29"/>
        <v>232.75</v>
      </c>
      <c r="R105" s="18">
        <f t="shared" si="30"/>
        <v>465.5</v>
      </c>
      <c r="S105" s="18">
        <f t="shared" si="26"/>
        <v>4189.5</v>
      </c>
    </row>
    <row r="106" spans="1:21" s="16" customFormat="1" ht="105" x14ac:dyDescent="0.2">
      <c r="A106" s="13"/>
      <c r="B106" s="13" t="s">
        <v>863</v>
      </c>
      <c r="C106" s="13" t="s">
        <v>864</v>
      </c>
      <c r="D106" s="23" t="s">
        <v>865</v>
      </c>
      <c r="E106" s="128">
        <v>11056</v>
      </c>
      <c r="F106" s="52">
        <v>0.1</v>
      </c>
      <c r="G106" s="18">
        <f t="shared" si="27"/>
        <v>1105.6000000000001</v>
      </c>
      <c r="H106" s="15" t="s">
        <v>18</v>
      </c>
      <c r="I106" s="18">
        <v>0</v>
      </c>
      <c r="J106" s="15" t="s">
        <v>18</v>
      </c>
      <c r="K106" s="18">
        <v>0</v>
      </c>
      <c r="L106" s="15" t="s">
        <v>18</v>
      </c>
      <c r="M106" s="18">
        <v>0</v>
      </c>
      <c r="N106" s="15">
        <v>0.05</v>
      </c>
      <c r="O106" s="18">
        <f t="shared" si="28"/>
        <v>552.80000000000007</v>
      </c>
      <c r="P106" s="15">
        <v>0.05</v>
      </c>
      <c r="Q106" s="18">
        <f t="shared" si="29"/>
        <v>552.80000000000007</v>
      </c>
      <c r="R106" s="18">
        <f t="shared" si="30"/>
        <v>1105.6000000000001</v>
      </c>
      <c r="S106" s="18">
        <f t="shared" si="26"/>
        <v>9950.4</v>
      </c>
      <c r="U106" s="5"/>
    </row>
    <row r="107" spans="1:21" s="16" customFormat="1" ht="63" x14ac:dyDescent="0.2">
      <c r="A107" s="13"/>
      <c r="B107" s="13" t="s">
        <v>863</v>
      </c>
      <c r="C107" s="13" t="s">
        <v>866</v>
      </c>
      <c r="D107" s="23" t="s">
        <v>867</v>
      </c>
      <c r="E107" s="128">
        <v>1839</v>
      </c>
      <c r="F107" s="52">
        <v>0.1</v>
      </c>
      <c r="G107" s="18">
        <f t="shared" si="27"/>
        <v>183.9</v>
      </c>
      <c r="H107" s="15" t="s">
        <v>18</v>
      </c>
      <c r="I107" s="18">
        <v>0</v>
      </c>
      <c r="J107" s="15" t="s">
        <v>18</v>
      </c>
      <c r="K107" s="18">
        <v>0</v>
      </c>
      <c r="L107" s="15" t="s">
        <v>18</v>
      </c>
      <c r="M107" s="18">
        <v>0</v>
      </c>
      <c r="N107" s="15">
        <v>0.05</v>
      </c>
      <c r="O107" s="18">
        <f t="shared" si="28"/>
        <v>91.95</v>
      </c>
      <c r="P107" s="15">
        <v>0.05</v>
      </c>
      <c r="Q107" s="18">
        <f t="shared" si="29"/>
        <v>91.95</v>
      </c>
      <c r="R107" s="18">
        <f t="shared" si="30"/>
        <v>183.9</v>
      </c>
      <c r="S107" s="18">
        <f t="shared" si="26"/>
        <v>1655.1</v>
      </c>
      <c r="U107" s="5"/>
    </row>
    <row r="108" spans="1:21" s="16" customFormat="1" ht="84" x14ac:dyDescent="0.2">
      <c r="A108" s="13"/>
      <c r="B108" s="13" t="s">
        <v>868</v>
      </c>
      <c r="C108" s="13" t="s">
        <v>869</v>
      </c>
      <c r="D108" s="23" t="s">
        <v>870</v>
      </c>
      <c r="E108" s="128">
        <v>9100</v>
      </c>
      <c r="F108" s="52">
        <v>0.1</v>
      </c>
      <c r="G108" s="18">
        <f t="shared" si="27"/>
        <v>910</v>
      </c>
      <c r="H108" s="15" t="s">
        <v>18</v>
      </c>
      <c r="I108" s="18">
        <v>0</v>
      </c>
      <c r="J108" s="15" t="s">
        <v>18</v>
      </c>
      <c r="K108" s="18">
        <v>0</v>
      </c>
      <c r="L108" s="15" t="s">
        <v>18</v>
      </c>
      <c r="M108" s="18">
        <v>0</v>
      </c>
      <c r="N108" s="15">
        <v>0.05</v>
      </c>
      <c r="O108" s="18">
        <f t="shared" si="28"/>
        <v>455</v>
      </c>
      <c r="P108" s="15">
        <v>0.05</v>
      </c>
      <c r="Q108" s="18">
        <f t="shared" si="29"/>
        <v>455</v>
      </c>
      <c r="R108" s="18">
        <f t="shared" si="30"/>
        <v>910</v>
      </c>
      <c r="S108" s="18">
        <f t="shared" si="26"/>
        <v>8190</v>
      </c>
      <c r="U108" s="5"/>
    </row>
    <row r="109" spans="1:21" s="16" customFormat="1" ht="84" x14ac:dyDescent="0.2">
      <c r="A109" s="13"/>
      <c r="B109" s="13" t="s">
        <v>868</v>
      </c>
      <c r="C109" s="13" t="s">
        <v>871</v>
      </c>
      <c r="D109" s="23" t="s">
        <v>872</v>
      </c>
      <c r="E109" s="128">
        <v>6700</v>
      </c>
      <c r="F109" s="52">
        <v>0.1</v>
      </c>
      <c r="G109" s="18">
        <f t="shared" si="27"/>
        <v>670</v>
      </c>
      <c r="H109" s="15" t="s">
        <v>18</v>
      </c>
      <c r="I109" s="18">
        <v>0</v>
      </c>
      <c r="J109" s="15" t="s">
        <v>18</v>
      </c>
      <c r="K109" s="18">
        <v>0</v>
      </c>
      <c r="L109" s="15" t="s">
        <v>18</v>
      </c>
      <c r="M109" s="18">
        <v>0</v>
      </c>
      <c r="N109" s="15">
        <v>0.05</v>
      </c>
      <c r="O109" s="18">
        <f t="shared" si="28"/>
        <v>335</v>
      </c>
      <c r="P109" s="15">
        <v>0.05</v>
      </c>
      <c r="Q109" s="18">
        <f t="shared" si="29"/>
        <v>335</v>
      </c>
      <c r="R109" s="18">
        <f t="shared" si="30"/>
        <v>670</v>
      </c>
      <c r="S109" s="18">
        <f t="shared" si="26"/>
        <v>6030</v>
      </c>
      <c r="U109" s="5"/>
    </row>
    <row r="110" spans="1:21" s="16" customFormat="1" ht="84" x14ac:dyDescent="0.2">
      <c r="A110" s="13"/>
      <c r="B110" s="13" t="s">
        <v>868</v>
      </c>
      <c r="C110" s="13" t="s">
        <v>873</v>
      </c>
      <c r="D110" s="23" t="s">
        <v>874</v>
      </c>
      <c r="E110" s="128">
        <v>3618</v>
      </c>
      <c r="F110" s="52">
        <v>0.1</v>
      </c>
      <c r="G110" s="18">
        <f t="shared" si="27"/>
        <v>361.8</v>
      </c>
      <c r="H110" s="15" t="s">
        <v>18</v>
      </c>
      <c r="I110" s="18">
        <v>0</v>
      </c>
      <c r="J110" s="15" t="s">
        <v>18</v>
      </c>
      <c r="K110" s="18">
        <v>0</v>
      </c>
      <c r="L110" s="15" t="s">
        <v>18</v>
      </c>
      <c r="M110" s="18">
        <v>0</v>
      </c>
      <c r="N110" s="15">
        <v>0.05</v>
      </c>
      <c r="O110" s="18">
        <f t="shared" si="28"/>
        <v>180.9</v>
      </c>
      <c r="P110" s="15">
        <v>0.05</v>
      </c>
      <c r="Q110" s="18">
        <f t="shared" si="29"/>
        <v>180.9</v>
      </c>
      <c r="R110" s="18">
        <f t="shared" si="30"/>
        <v>361.8</v>
      </c>
      <c r="S110" s="18">
        <f t="shared" si="26"/>
        <v>3256.2</v>
      </c>
      <c r="U110" s="5"/>
    </row>
    <row r="111" spans="1:21" s="16" customFormat="1" ht="63" x14ac:dyDescent="0.2">
      <c r="A111" s="13"/>
      <c r="B111" s="13" t="s">
        <v>868</v>
      </c>
      <c r="C111" s="13" t="s">
        <v>875</v>
      </c>
      <c r="D111" s="23" t="s">
        <v>876</v>
      </c>
      <c r="E111" s="128">
        <v>960</v>
      </c>
      <c r="F111" s="52">
        <v>0.1</v>
      </c>
      <c r="G111" s="18">
        <f t="shared" si="27"/>
        <v>96</v>
      </c>
      <c r="H111" s="15" t="s">
        <v>18</v>
      </c>
      <c r="I111" s="18">
        <v>0</v>
      </c>
      <c r="J111" s="15" t="s">
        <v>18</v>
      </c>
      <c r="K111" s="18">
        <v>0</v>
      </c>
      <c r="L111" s="15" t="s">
        <v>18</v>
      </c>
      <c r="M111" s="18">
        <v>0</v>
      </c>
      <c r="N111" s="15">
        <v>0.05</v>
      </c>
      <c r="O111" s="18">
        <f t="shared" si="28"/>
        <v>48</v>
      </c>
      <c r="P111" s="15">
        <v>0.05</v>
      </c>
      <c r="Q111" s="18">
        <f t="shared" si="29"/>
        <v>48</v>
      </c>
      <c r="R111" s="18">
        <f t="shared" si="30"/>
        <v>96</v>
      </c>
      <c r="S111" s="18">
        <f t="shared" si="26"/>
        <v>864</v>
      </c>
      <c r="U111" s="5"/>
    </row>
    <row r="112" spans="1:21" s="16" customFormat="1" ht="84" x14ac:dyDescent="0.2">
      <c r="A112" s="13"/>
      <c r="B112" s="13" t="s">
        <v>853</v>
      </c>
      <c r="C112" s="13" t="s">
        <v>877</v>
      </c>
      <c r="D112" s="23" t="s">
        <v>878</v>
      </c>
      <c r="E112" s="128">
        <v>17250</v>
      </c>
      <c r="F112" s="52">
        <v>0.1</v>
      </c>
      <c r="G112" s="18">
        <f t="shared" si="27"/>
        <v>1725</v>
      </c>
      <c r="H112" s="15" t="s">
        <v>18</v>
      </c>
      <c r="I112" s="18">
        <v>0</v>
      </c>
      <c r="J112" s="15" t="s">
        <v>18</v>
      </c>
      <c r="K112" s="18">
        <v>0</v>
      </c>
      <c r="L112" s="15" t="s">
        <v>18</v>
      </c>
      <c r="M112" s="18">
        <v>0</v>
      </c>
      <c r="N112" s="15">
        <v>0.05</v>
      </c>
      <c r="O112" s="18">
        <f t="shared" si="28"/>
        <v>862.5</v>
      </c>
      <c r="P112" s="15">
        <v>0.05</v>
      </c>
      <c r="Q112" s="18">
        <f t="shared" si="29"/>
        <v>862.5</v>
      </c>
      <c r="R112" s="18">
        <f t="shared" si="30"/>
        <v>1725</v>
      </c>
      <c r="S112" s="18">
        <f t="shared" si="26"/>
        <v>15525</v>
      </c>
      <c r="U112" s="5"/>
    </row>
    <row r="113" spans="1:21" s="16" customFormat="1" ht="84" x14ac:dyDescent="0.2">
      <c r="A113" s="13"/>
      <c r="B113" s="13" t="s">
        <v>879</v>
      </c>
      <c r="C113" s="13" t="s">
        <v>880</v>
      </c>
      <c r="D113" s="23" t="s">
        <v>881</v>
      </c>
      <c r="E113" s="128">
        <v>1860</v>
      </c>
      <c r="F113" s="52">
        <v>0.1</v>
      </c>
      <c r="G113" s="18">
        <f t="shared" si="27"/>
        <v>186</v>
      </c>
      <c r="H113" s="15" t="s">
        <v>18</v>
      </c>
      <c r="I113" s="18">
        <v>0</v>
      </c>
      <c r="J113" s="15" t="s">
        <v>18</v>
      </c>
      <c r="K113" s="18">
        <v>0</v>
      </c>
      <c r="L113" s="15" t="s">
        <v>18</v>
      </c>
      <c r="M113" s="18">
        <v>0</v>
      </c>
      <c r="N113" s="15">
        <v>0.05</v>
      </c>
      <c r="O113" s="18">
        <f t="shared" si="28"/>
        <v>93</v>
      </c>
      <c r="P113" s="15">
        <v>0.05</v>
      </c>
      <c r="Q113" s="18">
        <f t="shared" si="29"/>
        <v>93</v>
      </c>
      <c r="R113" s="18">
        <f t="shared" si="30"/>
        <v>186</v>
      </c>
      <c r="S113" s="18">
        <f t="shared" si="26"/>
        <v>1674</v>
      </c>
      <c r="U113" s="5"/>
    </row>
    <row r="114" spans="1:21" s="16" customFormat="1" ht="63" x14ac:dyDescent="0.2">
      <c r="A114" s="13"/>
      <c r="B114" s="13" t="s">
        <v>879</v>
      </c>
      <c r="C114" s="13" t="s">
        <v>882</v>
      </c>
      <c r="D114" s="23" t="s">
        <v>883</v>
      </c>
      <c r="E114" s="128">
        <v>1298</v>
      </c>
      <c r="F114" s="52">
        <v>0.1</v>
      </c>
      <c r="G114" s="18">
        <f t="shared" si="27"/>
        <v>129.80000000000001</v>
      </c>
      <c r="H114" s="15" t="s">
        <v>18</v>
      </c>
      <c r="I114" s="18">
        <v>0</v>
      </c>
      <c r="J114" s="15" t="s">
        <v>18</v>
      </c>
      <c r="K114" s="18">
        <v>0</v>
      </c>
      <c r="L114" s="15" t="s">
        <v>18</v>
      </c>
      <c r="M114" s="18">
        <v>0</v>
      </c>
      <c r="N114" s="15">
        <v>0.05</v>
      </c>
      <c r="O114" s="18">
        <f t="shared" si="28"/>
        <v>64.900000000000006</v>
      </c>
      <c r="P114" s="15">
        <v>0.05</v>
      </c>
      <c r="Q114" s="18">
        <f t="shared" si="29"/>
        <v>64.900000000000006</v>
      </c>
      <c r="R114" s="18">
        <f t="shared" si="30"/>
        <v>129.80000000000001</v>
      </c>
      <c r="S114" s="18">
        <f t="shared" si="26"/>
        <v>1168.2</v>
      </c>
      <c r="U114" s="5"/>
    </row>
    <row r="115" spans="1:21" s="16" customFormat="1" ht="84" x14ac:dyDescent="0.2">
      <c r="A115" s="13"/>
      <c r="B115" s="13" t="s">
        <v>884</v>
      </c>
      <c r="C115" s="13" t="s">
        <v>885</v>
      </c>
      <c r="D115" s="23" t="s">
        <v>886</v>
      </c>
      <c r="E115" s="128">
        <v>3418</v>
      </c>
      <c r="F115" s="52">
        <v>0.1</v>
      </c>
      <c r="G115" s="18">
        <f t="shared" si="27"/>
        <v>341.8</v>
      </c>
      <c r="H115" s="15" t="s">
        <v>18</v>
      </c>
      <c r="I115" s="18">
        <v>0</v>
      </c>
      <c r="J115" s="15" t="s">
        <v>18</v>
      </c>
      <c r="K115" s="18">
        <v>0</v>
      </c>
      <c r="L115" s="15" t="s">
        <v>18</v>
      </c>
      <c r="M115" s="18">
        <v>0</v>
      </c>
      <c r="N115" s="15">
        <v>0.05</v>
      </c>
      <c r="O115" s="18">
        <f t="shared" si="28"/>
        <v>170.9</v>
      </c>
      <c r="P115" s="15">
        <v>0.05</v>
      </c>
      <c r="Q115" s="18">
        <f t="shared" si="29"/>
        <v>170.9</v>
      </c>
      <c r="R115" s="18">
        <f t="shared" si="30"/>
        <v>341.8</v>
      </c>
      <c r="S115" s="18">
        <f t="shared" si="26"/>
        <v>3076.2</v>
      </c>
      <c r="U115" s="5"/>
    </row>
    <row r="116" spans="1:21" s="16" customFormat="1" ht="63" x14ac:dyDescent="0.2">
      <c r="A116" s="13"/>
      <c r="B116" s="13" t="s">
        <v>884</v>
      </c>
      <c r="C116" s="13" t="s">
        <v>887</v>
      </c>
      <c r="D116" s="23" t="s">
        <v>888</v>
      </c>
      <c r="E116" s="128">
        <v>2250</v>
      </c>
      <c r="F116" s="52">
        <v>0.1</v>
      </c>
      <c r="G116" s="18">
        <f t="shared" si="27"/>
        <v>225</v>
      </c>
      <c r="H116" s="15" t="s">
        <v>18</v>
      </c>
      <c r="I116" s="18">
        <v>0</v>
      </c>
      <c r="J116" s="15" t="s">
        <v>18</v>
      </c>
      <c r="K116" s="18">
        <v>0</v>
      </c>
      <c r="L116" s="15" t="s">
        <v>18</v>
      </c>
      <c r="M116" s="18">
        <v>0</v>
      </c>
      <c r="N116" s="15">
        <v>0.05</v>
      </c>
      <c r="O116" s="18">
        <f t="shared" si="28"/>
        <v>112.5</v>
      </c>
      <c r="P116" s="15">
        <v>0.05</v>
      </c>
      <c r="Q116" s="18">
        <f t="shared" si="29"/>
        <v>112.5</v>
      </c>
      <c r="R116" s="18">
        <f t="shared" si="30"/>
        <v>225</v>
      </c>
      <c r="S116" s="18">
        <f t="shared" si="26"/>
        <v>2025</v>
      </c>
      <c r="U116" s="5"/>
    </row>
    <row r="117" spans="1:21" s="16" customFormat="1" ht="84" x14ac:dyDescent="0.2">
      <c r="A117" s="13"/>
      <c r="B117" s="13" t="s">
        <v>884</v>
      </c>
      <c r="C117" s="13" t="s">
        <v>889</v>
      </c>
      <c r="D117" s="23" t="s">
        <v>890</v>
      </c>
      <c r="E117" s="128">
        <v>5400</v>
      </c>
      <c r="F117" s="52">
        <v>0.1</v>
      </c>
      <c r="G117" s="18">
        <f t="shared" si="27"/>
        <v>540</v>
      </c>
      <c r="H117" s="15" t="s">
        <v>18</v>
      </c>
      <c r="I117" s="18">
        <v>0</v>
      </c>
      <c r="J117" s="15" t="s">
        <v>18</v>
      </c>
      <c r="K117" s="18">
        <v>0</v>
      </c>
      <c r="L117" s="15" t="s">
        <v>18</v>
      </c>
      <c r="M117" s="18">
        <v>0</v>
      </c>
      <c r="N117" s="15">
        <v>0.05</v>
      </c>
      <c r="O117" s="18">
        <f t="shared" si="28"/>
        <v>270</v>
      </c>
      <c r="P117" s="15">
        <v>0.05</v>
      </c>
      <c r="Q117" s="18">
        <f t="shared" si="29"/>
        <v>270</v>
      </c>
      <c r="R117" s="18">
        <f t="shared" si="30"/>
        <v>540</v>
      </c>
      <c r="S117" s="18">
        <f t="shared" si="26"/>
        <v>4860</v>
      </c>
      <c r="U117" s="5"/>
    </row>
    <row r="118" spans="1:21" s="16" customFormat="1" ht="84" x14ac:dyDescent="0.2">
      <c r="A118" s="13"/>
      <c r="B118" s="13" t="s">
        <v>891</v>
      </c>
      <c r="C118" s="13" t="s">
        <v>892</v>
      </c>
      <c r="D118" s="23" t="s">
        <v>893</v>
      </c>
      <c r="E118" s="128">
        <v>120</v>
      </c>
      <c r="F118" s="52">
        <v>0.1</v>
      </c>
      <c r="G118" s="18">
        <f t="shared" si="27"/>
        <v>12</v>
      </c>
      <c r="H118" s="15" t="s">
        <v>18</v>
      </c>
      <c r="I118" s="18">
        <v>0</v>
      </c>
      <c r="J118" s="15" t="s">
        <v>18</v>
      </c>
      <c r="K118" s="18">
        <v>0</v>
      </c>
      <c r="L118" s="15" t="s">
        <v>18</v>
      </c>
      <c r="M118" s="18">
        <v>0</v>
      </c>
      <c r="N118" s="15">
        <v>0.05</v>
      </c>
      <c r="O118" s="18">
        <f t="shared" si="28"/>
        <v>6</v>
      </c>
      <c r="P118" s="15">
        <v>0.05</v>
      </c>
      <c r="Q118" s="18">
        <f t="shared" si="29"/>
        <v>6</v>
      </c>
      <c r="R118" s="18">
        <f t="shared" si="30"/>
        <v>12</v>
      </c>
      <c r="S118" s="18">
        <f t="shared" si="26"/>
        <v>108</v>
      </c>
      <c r="U118" s="5"/>
    </row>
    <row r="119" spans="1:21" s="16" customFormat="1" ht="84" x14ac:dyDescent="0.2">
      <c r="A119" s="13"/>
      <c r="B119" s="13" t="s">
        <v>894</v>
      </c>
      <c r="C119" s="13" t="s">
        <v>895</v>
      </c>
      <c r="D119" s="23" t="s">
        <v>896</v>
      </c>
      <c r="E119" s="128">
        <v>69</v>
      </c>
      <c r="F119" s="52">
        <v>0.1</v>
      </c>
      <c r="G119" s="18">
        <f t="shared" si="27"/>
        <v>6.9</v>
      </c>
      <c r="H119" s="15" t="s">
        <v>18</v>
      </c>
      <c r="I119" s="18">
        <v>0</v>
      </c>
      <c r="J119" s="15" t="s">
        <v>18</v>
      </c>
      <c r="K119" s="18">
        <v>0</v>
      </c>
      <c r="L119" s="15" t="s">
        <v>18</v>
      </c>
      <c r="M119" s="18">
        <v>0</v>
      </c>
      <c r="N119" s="15">
        <v>0.05</v>
      </c>
      <c r="O119" s="18">
        <f t="shared" si="28"/>
        <v>3.45</v>
      </c>
      <c r="P119" s="15">
        <v>0.05</v>
      </c>
      <c r="Q119" s="18">
        <f t="shared" si="29"/>
        <v>3.45</v>
      </c>
      <c r="R119" s="18">
        <f t="shared" si="30"/>
        <v>6.9</v>
      </c>
      <c r="S119" s="18">
        <f t="shared" si="26"/>
        <v>62.1</v>
      </c>
      <c r="U119" s="5"/>
    </row>
    <row r="120" spans="1:21" s="16" customFormat="1" ht="84" x14ac:dyDescent="0.2">
      <c r="A120" s="13"/>
      <c r="B120" s="13" t="s">
        <v>894</v>
      </c>
      <c r="C120" s="13" t="s">
        <v>897</v>
      </c>
      <c r="D120" s="23" t="s">
        <v>898</v>
      </c>
      <c r="E120" s="128">
        <v>5085</v>
      </c>
      <c r="F120" s="52">
        <v>0.1</v>
      </c>
      <c r="G120" s="18">
        <f t="shared" si="27"/>
        <v>508.5</v>
      </c>
      <c r="H120" s="15" t="s">
        <v>18</v>
      </c>
      <c r="I120" s="18">
        <v>0</v>
      </c>
      <c r="J120" s="15" t="s">
        <v>18</v>
      </c>
      <c r="K120" s="18">
        <v>0</v>
      </c>
      <c r="L120" s="15" t="s">
        <v>18</v>
      </c>
      <c r="M120" s="18">
        <v>0</v>
      </c>
      <c r="N120" s="15">
        <v>0.05</v>
      </c>
      <c r="O120" s="18">
        <f t="shared" si="28"/>
        <v>254.25</v>
      </c>
      <c r="P120" s="15">
        <v>0.05</v>
      </c>
      <c r="Q120" s="18">
        <f t="shared" si="29"/>
        <v>254.25</v>
      </c>
      <c r="R120" s="18">
        <f t="shared" si="30"/>
        <v>508.5</v>
      </c>
      <c r="S120" s="18">
        <f t="shared" si="26"/>
        <v>4576.5</v>
      </c>
      <c r="U120" s="5"/>
    </row>
    <row r="121" spans="1:21" s="16" customFormat="1" ht="63" x14ac:dyDescent="0.2">
      <c r="A121" s="13"/>
      <c r="B121" s="13" t="s">
        <v>894</v>
      </c>
      <c r="C121" s="13" t="s">
        <v>899</v>
      </c>
      <c r="D121" s="23" t="s">
        <v>900</v>
      </c>
      <c r="E121" s="128">
        <v>2890</v>
      </c>
      <c r="F121" s="52">
        <v>0.1</v>
      </c>
      <c r="G121" s="18">
        <f t="shared" si="27"/>
        <v>289</v>
      </c>
      <c r="H121" s="15" t="s">
        <v>18</v>
      </c>
      <c r="I121" s="18">
        <v>0</v>
      </c>
      <c r="J121" s="15" t="s">
        <v>18</v>
      </c>
      <c r="K121" s="18">
        <v>0</v>
      </c>
      <c r="L121" s="15" t="s">
        <v>18</v>
      </c>
      <c r="M121" s="18">
        <v>0</v>
      </c>
      <c r="N121" s="15">
        <v>0.05</v>
      </c>
      <c r="O121" s="18">
        <f t="shared" si="28"/>
        <v>144.5</v>
      </c>
      <c r="P121" s="15">
        <v>0.05</v>
      </c>
      <c r="Q121" s="18">
        <f t="shared" si="29"/>
        <v>144.5</v>
      </c>
      <c r="R121" s="18">
        <f t="shared" si="30"/>
        <v>289</v>
      </c>
      <c r="S121" s="18">
        <f t="shared" si="26"/>
        <v>2601</v>
      </c>
      <c r="U121" s="5"/>
    </row>
    <row r="122" spans="1:21" s="16" customFormat="1" ht="84" x14ac:dyDescent="0.2">
      <c r="A122" s="13"/>
      <c r="B122" s="13" t="s">
        <v>894</v>
      </c>
      <c r="C122" s="13" t="s">
        <v>901</v>
      </c>
      <c r="D122" s="23" t="s">
        <v>902</v>
      </c>
      <c r="E122" s="128">
        <v>6900</v>
      </c>
      <c r="F122" s="52">
        <v>0.1</v>
      </c>
      <c r="G122" s="18">
        <f t="shared" si="27"/>
        <v>690</v>
      </c>
      <c r="H122" s="15" t="s">
        <v>18</v>
      </c>
      <c r="I122" s="18">
        <v>0</v>
      </c>
      <c r="J122" s="15" t="s">
        <v>18</v>
      </c>
      <c r="K122" s="18">
        <v>0</v>
      </c>
      <c r="L122" s="15" t="s">
        <v>18</v>
      </c>
      <c r="M122" s="18">
        <v>0</v>
      </c>
      <c r="N122" s="15">
        <v>0.05</v>
      </c>
      <c r="O122" s="18">
        <f t="shared" si="28"/>
        <v>345</v>
      </c>
      <c r="P122" s="15">
        <v>0.05</v>
      </c>
      <c r="Q122" s="18">
        <f t="shared" si="29"/>
        <v>345</v>
      </c>
      <c r="R122" s="18">
        <f t="shared" si="30"/>
        <v>690</v>
      </c>
      <c r="S122" s="18">
        <f t="shared" si="26"/>
        <v>6210</v>
      </c>
      <c r="U122" s="5"/>
    </row>
    <row r="123" spans="1:21" s="16" customFormat="1" ht="84" x14ac:dyDescent="0.2">
      <c r="A123" s="13"/>
      <c r="B123" s="13" t="s">
        <v>894</v>
      </c>
      <c r="C123" s="13" t="s">
        <v>903</v>
      </c>
      <c r="D123" s="23" t="s">
        <v>904</v>
      </c>
      <c r="E123" s="128">
        <v>800</v>
      </c>
      <c r="F123" s="52">
        <v>0.1</v>
      </c>
      <c r="G123" s="18">
        <f t="shared" si="27"/>
        <v>80</v>
      </c>
      <c r="H123" s="15" t="s">
        <v>18</v>
      </c>
      <c r="I123" s="18">
        <v>0</v>
      </c>
      <c r="J123" s="15" t="s">
        <v>18</v>
      </c>
      <c r="K123" s="18">
        <v>0</v>
      </c>
      <c r="L123" s="15" t="s">
        <v>18</v>
      </c>
      <c r="M123" s="18">
        <v>0</v>
      </c>
      <c r="N123" s="15">
        <v>0.05</v>
      </c>
      <c r="O123" s="18">
        <f t="shared" si="28"/>
        <v>40</v>
      </c>
      <c r="P123" s="15">
        <v>0.05</v>
      </c>
      <c r="Q123" s="18">
        <f t="shared" si="29"/>
        <v>40</v>
      </c>
      <c r="R123" s="18">
        <f t="shared" si="30"/>
        <v>80</v>
      </c>
      <c r="S123" s="18">
        <f t="shared" si="26"/>
        <v>720</v>
      </c>
      <c r="U123" s="5"/>
    </row>
    <row r="124" spans="1:21" s="16" customFormat="1" ht="84" x14ac:dyDescent="0.2">
      <c r="A124" s="13"/>
      <c r="B124" s="13" t="s">
        <v>894</v>
      </c>
      <c r="C124" s="13" t="s">
        <v>905</v>
      </c>
      <c r="D124" s="23" t="s">
        <v>906</v>
      </c>
      <c r="E124" s="128">
        <v>1999</v>
      </c>
      <c r="F124" s="52">
        <v>0.1</v>
      </c>
      <c r="G124" s="18">
        <f t="shared" si="27"/>
        <v>199.9</v>
      </c>
      <c r="H124" s="15" t="s">
        <v>18</v>
      </c>
      <c r="I124" s="18">
        <v>0</v>
      </c>
      <c r="J124" s="15" t="s">
        <v>18</v>
      </c>
      <c r="K124" s="18">
        <v>0</v>
      </c>
      <c r="L124" s="15" t="s">
        <v>18</v>
      </c>
      <c r="M124" s="18">
        <v>0</v>
      </c>
      <c r="N124" s="15">
        <v>0.05</v>
      </c>
      <c r="O124" s="18">
        <f t="shared" si="28"/>
        <v>99.95</v>
      </c>
      <c r="P124" s="15">
        <v>0.05</v>
      </c>
      <c r="Q124" s="18">
        <f t="shared" si="29"/>
        <v>99.95</v>
      </c>
      <c r="R124" s="18">
        <f t="shared" si="30"/>
        <v>199.9</v>
      </c>
      <c r="S124" s="18">
        <f t="shared" si="26"/>
        <v>1799.1</v>
      </c>
      <c r="U124" s="5"/>
    </row>
    <row r="125" spans="1:21" s="16" customFormat="1" ht="84" x14ac:dyDescent="0.2">
      <c r="A125" s="13"/>
      <c r="B125" s="13" t="s">
        <v>894</v>
      </c>
      <c r="C125" s="13" t="s">
        <v>907</v>
      </c>
      <c r="D125" s="23" t="s">
        <v>908</v>
      </c>
      <c r="E125" s="128">
        <v>9000</v>
      </c>
      <c r="F125" s="52">
        <v>0.1</v>
      </c>
      <c r="G125" s="18">
        <f t="shared" si="27"/>
        <v>900</v>
      </c>
      <c r="H125" s="15" t="s">
        <v>18</v>
      </c>
      <c r="I125" s="18">
        <v>0</v>
      </c>
      <c r="J125" s="15" t="s">
        <v>18</v>
      </c>
      <c r="K125" s="18">
        <v>0</v>
      </c>
      <c r="L125" s="15" t="s">
        <v>18</v>
      </c>
      <c r="M125" s="18">
        <v>0</v>
      </c>
      <c r="N125" s="15">
        <v>0.05</v>
      </c>
      <c r="O125" s="18">
        <f t="shared" si="28"/>
        <v>450</v>
      </c>
      <c r="P125" s="15">
        <v>0.05</v>
      </c>
      <c r="Q125" s="18">
        <f t="shared" si="29"/>
        <v>450</v>
      </c>
      <c r="R125" s="18">
        <f t="shared" si="30"/>
        <v>900</v>
      </c>
      <c r="S125" s="18">
        <f t="shared" si="26"/>
        <v>8100</v>
      </c>
      <c r="U125" s="5"/>
    </row>
    <row r="126" spans="1:21" s="16" customFormat="1" ht="21" x14ac:dyDescent="0.2">
      <c r="A126" s="13"/>
      <c r="B126" s="13"/>
      <c r="C126" s="13"/>
      <c r="D126" s="23"/>
      <c r="E126" s="18"/>
      <c r="F126" s="52"/>
      <c r="G126" s="18"/>
      <c r="H126" s="15"/>
      <c r="I126" s="18"/>
      <c r="J126" s="15"/>
      <c r="K126" s="18"/>
      <c r="L126" s="15"/>
      <c r="M126" s="18"/>
      <c r="N126" s="15"/>
      <c r="O126" s="18"/>
      <c r="P126" s="15"/>
      <c r="Q126" s="18"/>
      <c r="R126" s="18"/>
      <c r="S126" s="18"/>
    </row>
    <row r="127" spans="1:21" s="91" customFormat="1" ht="21.75" x14ac:dyDescent="0.2">
      <c r="A127" s="200" t="s">
        <v>41</v>
      </c>
      <c r="B127" s="201"/>
      <c r="C127" s="201"/>
      <c r="D127" s="202"/>
      <c r="E127" s="93">
        <f>SUM(E77:E126)</f>
        <v>205585</v>
      </c>
      <c r="F127" s="93"/>
      <c r="G127" s="93">
        <f>SUM(G77:G126)</f>
        <v>23291.02</v>
      </c>
      <c r="H127" s="93"/>
      <c r="I127" s="93">
        <f>SUM(I77:I126)</f>
        <v>3643.36</v>
      </c>
      <c r="J127" s="93"/>
      <c r="K127" s="93">
        <f>SUM(K77:K126)</f>
        <v>2277.1</v>
      </c>
      <c r="L127" s="93"/>
      <c r="M127" s="93">
        <f>SUM(M77:M126)</f>
        <v>1366.2600000000002</v>
      </c>
      <c r="N127" s="93"/>
      <c r="O127" s="93">
        <f>SUM(O77:O126)</f>
        <v>8002.1499999999978</v>
      </c>
      <c r="P127" s="93"/>
      <c r="Q127" s="93">
        <f>SUM(Q77:Q126)</f>
        <v>8002.1499999999978</v>
      </c>
      <c r="R127" s="93">
        <f>SUM(R77:R126)</f>
        <v>23291.02</v>
      </c>
      <c r="S127" s="93">
        <f>SUM(S77:S126)</f>
        <v>182293.98000000004</v>
      </c>
      <c r="T127" s="90"/>
    </row>
    <row r="128" spans="1:21" s="50" customFormat="1" ht="23.25" x14ac:dyDescent="0.2">
      <c r="A128" s="119" t="s">
        <v>26</v>
      </c>
      <c r="B128" s="119"/>
      <c r="C128" s="119"/>
      <c r="D128" s="148"/>
      <c r="E128" s="120"/>
      <c r="F128" s="121"/>
      <c r="G128" s="122"/>
      <c r="H128" s="123"/>
      <c r="I128" s="122"/>
      <c r="J128" s="123"/>
      <c r="K128" s="122"/>
      <c r="L128" s="123"/>
      <c r="M128" s="122"/>
      <c r="N128" s="123"/>
      <c r="O128" s="122"/>
      <c r="P128" s="123"/>
      <c r="Q128" s="122"/>
      <c r="R128" s="122"/>
      <c r="S128" s="122"/>
      <c r="T128" s="92"/>
    </row>
    <row r="129" spans="1:29" s="16" customFormat="1" ht="105" x14ac:dyDescent="0.2">
      <c r="A129" s="13"/>
      <c r="B129" s="13" t="s">
        <v>205</v>
      </c>
      <c r="C129" s="13" t="s">
        <v>206</v>
      </c>
      <c r="D129" s="23" t="s">
        <v>207</v>
      </c>
      <c r="E129" s="18">
        <v>125000</v>
      </c>
      <c r="F129" s="52" t="s">
        <v>208</v>
      </c>
      <c r="G129" s="18"/>
      <c r="H129" s="15" t="s">
        <v>18</v>
      </c>
      <c r="I129" s="18">
        <v>0</v>
      </c>
      <c r="J129" s="15" t="s">
        <v>18</v>
      </c>
      <c r="K129" s="18">
        <v>0</v>
      </c>
      <c r="L129" s="15" t="s">
        <v>18</v>
      </c>
      <c r="M129" s="18">
        <v>0</v>
      </c>
      <c r="N129" s="15" t="s">
        <v>18</v>
      </c>
      <c r="O129" s="18">
        <v>0</v>
      </c>
      <c r="P129" s="15" t="s">
        <v>18</v>
      </c>
      <c r="Q129" s="18">
        <v>0</v>
      </c>
      <c r="R129" s="18">
        <f>SUM(I129+K129+M129+O129+Q129)</f>
        <v>0</v>
      </c>
      <c r="S129" s="18">
        <f>+E129-R129</f>
        <v>125000</v>
      </c>
    </row>
    <row r="130" spans="1:29" s="16" customFormat="1" ht="84" x14ac:dyDescent="0.2">
      <c r="A130" s="13"/>
      <c r="B130" s="13" t="s">
        <v>370</v>
      </c>
      <c r="C130" s="13" t="s">
        <v>371</v>
      </c>
      <c r="D130" s="23" t="s">
        <v>372</v>
      </c>
      <c r="E130" s="18">
        <v>32000</v>
      </c>
      <c r="F130" s="52">
        <v>0.16</v>
      </c>
      <c r="G130" s="18">
        <f>+E130*F130</f>
        <v>5120</v>
      </c>
      <c r="H130" s="15">
        <v>0.08</v>
      </c>
      <c r="I130" s="18">
        <f>E130*H130</f>
        <v>2560</v>
      </c>
      <c r="J130" s="15">
        <v>0.05</v>
      </c>
      <c r="K130" s="18">
        <f>+E130*J130</f>
        <v>1600</v>
      </c>
      <c r="L130" s="15">
        <v>0.03</v>
      </c>
      <c r="M130" s="18">
        <f>+E130*L130</f>
        <v>960</v>
      </c>
      <c r="N130" s="15"/>
      <c r="O130" s="18"/>
      <c r="P130" s="15"/>
      <c r="Q130" s="18"/>
      <c r="R130" s="18">
        <f>SUM(I130+K130+M130+O130+Q130)</f>
        <v>5120</v>
      </c>
      <c r="S130" s="18">
        <f>+E130-R130</f>
        <v>26880</v>
      </c>
    </row>
    <row r="131" spans="1:29" s="16" customFormat="1" ht="105" x14ac:dyDescent="0.2">
      <c r="A131" s="13"/>
      <c r="B131" s="13" t="s">
        <v>647</v>
      </c>
      <c r="C131" s="13" t="s">
        <v>648</v>
      </c>
      <c r="D131" s="23" t="s">
        <v>649</v>
      </c>
      <c r="E131" s="128">
        <v>50000</v>
      </c>
      <c r="F131" s="52">
        <v>0.16</v>
      </c>
      <c r="G131" s="18">
        <f>+E131*F131</f>
        <v>8000</v>
      </c>
      <c r="H131" s="15">
        <v>0.08</v>
      </c>
      <c r="I131" s="18">
        <f>E131*H131</f>
        <v>4000</v>
      </c>
      <c r="J131" s="15">
        <v>0.05</v>
      </c>
      <c r="K131" s="18">
        <f>+E131*J131</f>
        <v>2500</v>
      </c>
      <c r="L131" s="15">
        <v>0.03</v>
      </c>
      <c r="M131" s="18">
        <f>+E131*L131</f>
        <v>1500</v>
      </c>
      <c r="N131" s="15" t="s">
        <v>18</v>
      </c>
      <c r="O131" s="18">
        <v>0</v>
      </c>
      <c r="P131" s="15" t="s">
        <v>18</v>
      </c>
      <c r="Q131" s="18">
        <v>0</v>
      </c>
      <c r="R131" s="18">
        <f>SUM(I131+K131+M131+O131+Q131)</f>
        <v>8000</v>
      </c>
      <c r="S131" s="18">
        <f>+E131-R131</f>
        <v>42000</v>
      </c>
      <c r="U131" s="16" t="s">
        <v>650</v>
      </c>
    </row>
    <row r="132" spans="1:29" s="16" customFormat="1" ht="63" x14ac:dyDescent="0.45">
      <c r="A132" s="13"/>
      <c r="B132" s="13" t="s">
        <v>628</v>
      </c>
      <c r="C132" s="13" t="s">
        <v>651</v>
      </c>
      <c r="D132" s="23" t="s">
        <v>652</v>
      </c>
      <c r="E132" s="128">
        <v>15000</v>
      </c>
      <c r="F132" s="52">
        <v>0.1</v>
      </c>
      <c r="G132" s="18">
        <f>+E132*F132</f>
        <v>1500</v>
      </c>
      <c r="H132" s="15" t="s">
        <v>18</v>
      </c>
      <c r="I132" s="18">
        <v>0</v>
      </c>
      <c r="J132" s="15" t="s">
        <v>18</v>
      </c>
      <c r="K132" s="18">
        <v>0</v>
      </c>
      <c r="L132" s="15" t="s">
        <v>18</v>
      </c>
      <c r="M132" s="18">
        <v>0</v>
      </c>
      <c r="N132" s="15">
        <v>0.05</v>
      </c>
      <c r="O132" s="18">
        <f>+E132*N132</f>
        <v>750</v>
      </c>
      <c r="P132" s="15">
        <v>0.05</v>
      </c>
      <c r="Q132" s="18">
        <f>+E132*P132</f>
        <v>750</v>
      </c>
      <c r="R132" s="18">
        <f>SUM(I132+K132+M132+O132+Q132)</f>
        <v>1500</v>
      </c>
      <c r="S132" s="18">
        <f>+E132-R132</f>
        <v>13500</v>
      </c>
      <c r="W132" s="139" t="s">
        <v>634</v>
      </c>
      <c r="X132" s="139" t="s">
        <v>845</v>
      </c>
      <c r="Y132" s="139" t="s">
        <v>660</v>
      </c>
      <c r="Z132" s="140" t="s">
        <v>846</v>
      </c>
      <c r="AA132" s="140" t="s">
        <v>844</v>
      </c>
      <c r="AB132" s="141" t="s">
        <v>847</v>
      </c>
      <c r="AC132" s="142">
        <v>15000</v>
      </c>
    </row>
    <row r="133" spans="1:29" s="16" customFormat="1" ht="105" x14ac:dyDescent="0.2">
      <c r="A133" s="13"/>
      <c r="B133" s="13" t="s">
        <v>631</v>
      </c>
      <c r="C133" s="13" t="s">
        <v>653</v>
      </c>
      <c r="D133" s="23" t="s">
        <v>654</v>
      </c>
      <c r="E133" s="128">
        <v>125000</v>
      </c>
      <c r="F133" s="52" t="s">
        <v>208</v>
      </c>
      <c r="G133" s="18"/>
      <c r="H133" s="15" t="s">
        <v>18</v>
      </c>
      <c r="I133" s="18">
        <v>0</v>
      </c>
      <c r="J133" s="15" t="s">
        <v>18</v>
      </c>
      <c r="K133" s="18">
        <v>0</v>
      </c>
      <c r="L133" s="15" t="s">
        <v>18</v>
      </c>
      <c r="M133" s="18">
        <v>0</v>
      </c>
      <c r="N133" s="15" t="s">
        <v>18</v>
      </c>
      <c r="O133" s="18">
        <v>0</v>
      </c>
      <c r="P133" s="15" t="s">
        <v>18</v>
      </c>
      <c r="Q133" s="18">
        <v>0</v>
      </c>
      <c r="R133" s="18">
        <f>SUM(I133+K133+M133+O133+Q133)</f>
        <v>0</v>
      </c>
      <c r="S133" s="18">
        <f>+E133-R133</f>
        <v>125000</v>
      </c>
    </row>
    <row r="134" spans="1:29" s="16" customFormat="1" ht="21" x14ac:dyDescent="0.2">
      <c r="A134" s="11"/>
      <c r="B134" s="11"/>
      <c r="C134" s="11"/>
      <c r="D134" s="22"/>
      <c r="E134" s="17"/>
      <c r="F134" s="53"/>
      <c r="G134" s="18"/>
      <c r="H134" s="15"/>
      <c r="I134" s="18"/>
      <c r="J134" s="15"/>
      <c r="K134" s="18"/>
      <c r="L134" s="15"/>
      <c r="M134" s="18"/>
      <c r="N134" s="15"/>
      <c r="O134" s="18"/>
      <c r="P134" s="15"/>
      <c r="Q134" s="18"/>
      <c r="R134" s="18"/>
      <c r="S134" s="18"/>
      <c r="T134" s="4"/>
    </row>
    <row r="135" spans="1:29" s="91" customFormat="1" ht="21.75" x14ac:dyDescent="0.2">
      <c r="A135" s="200" t="s">
        <v>43</v>
      </c>
      <c r="B135" s="201"/>
      <c r="C135" s="201"/>
      <c r="D135" s="202"/>
      <c r="E135" s="93">
        <f>SUM(E129:E134)</f>
        <v>347000</v>
      </c>
      <c r="F135" s="93"/>
      <c r="G135" s="93">
        <f>SUM(G129:G134)</f>
        <v>14620</v>
      </c>
      <c r="H135" s="93"/>
      <c r="I135" s="93">
        <f>SUM(I129:I134)</f>
        <v>6560</v>
      </c>
      <c r="J135" s="93"/>
      <c r="K135" s="93">
        <f>SUM(K129:K134)</f>
        <v>4100</v>
      </c>
      <c r="L135" s="93"/>
      <c r="M135" s="93">
        <f>SUM(M129:M134)</f>
        <v>2460</v>
      </c>
      <c r="N135" s="93"/>
      <c r="O135" s="93">
        <f>SUM(O129:O134)</f>
        <v>750</v>
      </c>
      <c r="P135" s="93"/>
      <c r="Q135" s="93">
        <f>SUM(Q129:Q134)</f>
        <v>750</v>
      </c>
      <c r="R135" s="93">
        <f>SUM(R129:R134)</f>
        <v>14620</v>
      </c>
      <c r="S135" s="93">
        <f>SUM(S129:S134)</f>
        <v>332380</v>
      </c>
      <c r="T135" s="90"/>
    </row>
    <row r="136" spans="1:29" s="50" customFormat="1" ht="23.25" x14ac:dyDescent="0.2">
      <c r="A136" s="119" t="s">
        <v>27</v>
      </c>
      <c r="B136" s="119"/>
      <c r="C136" s="119"/>
      <c r="D136" s="148"/>
      <c r="E136" s="120"/>
      <c r="F136" s="121"/>
      <c r="G136" s="122"/>
      <c r="H136" s="123"/>
      <c r="I136" s="122"/>
      <c r="J136" s="123"/>
      <c r="K136" s="122"/>
      <c r="L136" s="123"/>
      <c r="M136" s="122"/>
      <c r="N136" s="123"/>
      <c r="O136" s="122"/>
      <c r="P136" s="123"/>
      <c r="Q136" s="122"/>
      <c r="R136" s="122"/>
      <c r="S136" s="122"/>
      <c r="T136" s="92"/>
    </row>
    <row r="137" spans="1:29" s="16" customFormat="1" ht="126" x14ac:dyDescent="0.2">
      <c r="A137" s="13"/>
      <c r="B137" s="13" t="s">
        <v>113</v>
      </c>
      <c r="C137" s="13" t="s">
        <v>114</v>
      </c>
      <c r="D137" s="23" t="s">
        <v>115</v>
      </c>
      <c r="E137" s="18">
        <v>196500</v>
      </c>
      <c r="F137" s="52">
        <v>0.16</v>
      </c>
      <c r="G137" s="18">
        <f t="shared" ref="G137:G167" si="31">+E137*F137</f>
        <v>31440</v>
      </c>
      <c r="H137" s="15">
        <v>0.08</v>
      </c>
      <c r="I137" s="18">
        <f t="shared" ref="I137:I165" si="32">E137*H137</f>
        <v>15720</v>
      </c>
      <c r="J137" s="15">
        <v>0.05</v>
      </c>
      <c r="K137" s="18">
        <f t="shared" ref="K137:K165" si="33">+E137*J137</f>
        <v>9825</v>
      </c>
      <c r="L137" s="15">
        <v>0.03</v>
      </c>
      <c r="M137" s="18">
        <f t="shared" ref="M137:M165" si="34">+E137*L137</f>
        <v>5895</v>
      </c>
      <c r="N137" s="15"/>
      <c r="O137" s="18"/>
      <c r="P137" s="15"/>
      <c r="Q137" s="18"/>
      <c r="R137" s="18">
        <f>SUM(I137+K137+M137+O137+Q137)</f>
        <v>31440</v>
      </c>
      <c r="S137" s="18">
        <f t="shared" ref="S137:S165" si="35">+E137-R137</f>
        <v>165060</v>
      </c>
      <c r="U137" s="117"/>
      <c r="V137" s="27"/>
    </row>
    <row r="138" spans="1:29" s="16" customFormat="1" ht="84" x14ac:dyDescent="0.2">
      <c r="A138" s="13"/>
      <c r="B138" s="13" t="s">
        <v>116</v>
      </c>
      <c r="C138" s="13" t="s">
        <v>117</v>
      </c>
      <c r="D138" s="23" t="s">
        <v>118</v>
      </c>
      <c r="E138" s="18">
        <v>30500</v>
      </c>
      <c r="F138" s="52">
        <v>0.16</v>
      </c>
      <c r="G138" s="18">
        <f t="shared" si="31"/>
        <v>4880</v>
      </c>
      <c r="H138" s="15">
        <v>0.08</v>
      </c>
      <c r="I138" s="18">
        <f t="shared" si="32"/>
        <v>2440</v>
      </c>
      <c r="J138" s="15">
        <v>0.05</v>
      </c>
      <c r="K138" s="18">
        <f t="shared" si="33"/>
        <v>1525</v>
      </c>
      <c r="L138" s="15">
        <v>0.03</v>
      </c>
      <c r="M138" s="18">
        <f t="shared" si="34"/>
        <v>915</v>
      </c>
      <c r="N138" s="15"/>
      <c r="O138" s="18"/>
      <c r="P138" s="15"/>
      <c r="Q138" s="18"/>
      <c r="R138" s="18">
        <f t="shared" ref="R138:R164" si="36">SUM(I138+K138+M138+O138+Q138)</f>
        <v>4880</v>
      </c>
      <c r="S138" s="18">
        <f t="shared" si="35"/>
        <v>25620</v>
      </c>
    </row>
    <row r="139" spans="1:29" s="16" customFormat="1" ht="84" x14ac:dyDescent="0.2">
      <c r="A139" s="13"/>
      <c r="B139" s="13" t="s">
        <v>119</v>
      </c>
      <c r="C139" s="13" t="s">
        <v>120</v>
      </c>
      <c r="D139" s="23" t="s">
        <v>121</v>
      </c>
      <c r="E139" s="18">
        <v>25000</v>
      </c>
      <c r="F139" s="52">
        <v>0.16</v>
      </c>
      <c r="G139" s="18">
        <f t="shared" si="31"/>
        <v>4000</v>
      </c>
      <c r="H139" s="15">
        <v>0.08</v>
      </c>
      <c r="I139" s="18">
        <f t="shared" si="32"/>
        <v>2000</v>
      </c>
      <c r="J139" s="15">
        <v>0.05</v>
      </c>
      <c r="K139" s="18">
        <f t="shared" si="33"/>
        <v>1250</v>
      </c>
      <c r="L139" s="15">
        <v>0.03</v>
      </c>
      <c r="M139" s="18">
        <f t="shared" si="34"/>
        <v>750</v>
      </c>
      <c r="N139" s="15"/>
      <c r="O139" s="18"/>
      <c r="P139" s="15"/>
      <c r="Q139" s="18"/>
      <c r="R139" s="18">
        <f t="shared" si="36"/>
        <v>4000</v>
      </c>
      <c r="S139" s="18">
        <f t="shared" si="35"/>
        <v>21000</v>
      </c>
    </row>
    <row r="140" spans="1:29" s="16" customFormat="1" ht="105" x14ac:dyDescent="0.2">
      <c r="A140" s="13"/>
      <c r="B140" s="13" t="s">
        <v>122</v>
      </c>
      <c r="C140" s="13" t="s">
        <v>123</v>
      </c>
      <c r="D140" s="23" t="s">
        <v>124</v>
      </c>
      <c r="E140" s="18">
        <v>23000</v>
      </c>
      <c r="F140" s="52">
        <v>0.16</v>
      </c>
      <c r="G140" s="18">
        <f t="shared" si="31"/>
        <v>3680</v>
      </c>
      <c r="H140" s="15">
        <v>0.08</v>
      </c>
      <c r="I140" s="18">
        <f t="shared" si="32"/>
        <v>1840</v>
      </c>
      <c r="J140" s="15">
        <v>0.05</v>
      </c>
      <c r="K140" s="18">
        <f t="shared" si="33"/>
        <v>1150</v>
      </c>
      <c r="L140" s="15">
        <v>0.03</v>
      </c>
      <c r="M140" s="18">
        <f t="shared" si="34"/>
        <v>690</v>
      </c>
      <c r="N140" s="15"/>
      <c r="O140" s="18"/>
      <c r="P140" s="15"/>
      <c r="Q140" s="18"/>
      <c r="R140" s="18">
        <f t="shared" si="36"/>
        <v>3680</v>
      </c>
      <c r="S140" s="18">
        <f t="shared" si="35"/>
        <v>19320</v>
      </c>
    </row>
    <row r="141" spans="1:29" s="16" customFormat="1" ht="105" x14ac:dyDescent="0.2">
      <c r="A141" s="13"/>
      <c r="B141" s="13" t="s">
        <v>209</v>
      </c>
      <c r="C141" s="13" t="s">
        <v>210</v>
      </c>
      <c r="D141" s="23" t="s">
        <v>211</v>
      </c>
      <c r="E141" s="18">
        <v>14000</v>
      </c>
      <c r="F141" s="52">
        <v>0.16</v>
      </c>
      <c r="G141" s="18">
        <f t="shared" si="31"/>
        <v>2240</v>
      </c>
      <c r="H141" s="15">
        <v>0.08</v>
      </c>
      <c r="I141" s="18">
        <f t="shared" si="32"/>
        <v>1120</v>
      </c>
      <c r="J141" s="15">
        <v>0.05</v>
      </c>
      <c r="K141" s="18">
        <f t="shared" si="33"/>
        <v>700</v>
      </c>
      <c r="L141" s="15">
        <v>0.03</v>
      </c>
      <c r="M141" s="18">
        <f t="shared" si="34"/>
        <v>420</v>
      </c>
      <c r="N141" s="15"/>
      <c r="O141" s="18"/>
      <c r="P141" s="15"/>
      <c r="Q141" s="18"/>
      <c r="R141" s="18">
        <f t="shared" si="36"/>
        <v>2240</v>
      </c>
      <c r="S141" s="18">
        <f t="shared" si="35"/>
        <v>11760</v>
      </c>
    </row>
    <row r="142" spans="1:29" s="16" customFormat="1" ht="105" x14ac:dyDescent="0.2">
      <c r="A142" s="13"/>
      <c r="B142" s="13" t="s">
        <v>209</v>
      </c>
      <c r="C142" s="13" t="s">
        <v>213</v>
      </c>
      <c r="D142" s="23" t="s">
        <v>212</v>
      </c>
      <c r="E142" s="18">
        <v>46985</v>
      </c>
      <c r="F142" s="52">
        <v>0.16</v>
      </c>
      <c r="G142" s="18">
        <f t="shared" si="31"/>
        <v>7517.6</v>
      </c>
      <c r="H142" s="15">
        <v>0.08</v>
      </c>
      <c r="I142" s="18">
        <f t="shared" si="32"/>
        <v>3758.8</v>
      </c>
      <c r="J142" s="15">
        <v>0.05</v>
      </c>
      <c r="K142" s="18">
        <f t="shared" si="33"/>
        <v>2349.25</v>
      </c>
      <c r="L142" s="15">
        <v>0.03</v>
      </c>
      <c r="M142" s="18">
        <f t="shared" si="34"/>
        <v>1409.55</v>
      </c>
      <c r="N142" s="15"/>
      <c r="O142" s="18"/>
      <c r="P142" s="15"/>
      <c r="Q142" s="18"/>
      <c r="R142" s="18">
        <f t="shared" si="36"/>
        <v>7517.6</v>
      </c>
      <c r="S142" s="18">
        <f t="shared" si="35"/>
        <v>39467.4</v>
      </c>
    </row>
    <row r="143" spans="1:29" s="16" customFormat="1" ht="105" x14ac:dyDescent="0.2">
      <c r="A143" s="13"/>
      <c r="B143" s="13" t="s">
        <v>214</v>
      </c>
      <c r="C143" s="13" t="s">
        <v>215</v>
      </c>
      <c r="D143" s="23" t="s">
        <v>216</v>
      </c>
      <c r="E143" s="18">
        <v>33500</v>
      </c>
      <c r="F143" s="52">
        <v>0.16</v>
      </c>
      <c r="G143" s="18">
        <f t="shared" si="31"/>
        <v>5360</v>
      </c>
      <c r="H143" s="15">
        <v>0.08</v>
      </c>
      <c r="I143" s="18">
        <f t="shared" si="32"/>
        <v>2680</v>
      </c>
      <c r="J143" s="15">
        <v>0.05</v>
      </c>
      <c r="K143" s="18">
        <f t="shared" si="33"/>
        <v>1675</v>
      </c>
      <c r="L143" s="15">
        <v>0.03</v>
      </c>
      <c r="M143" s="18">
        <f t="shared" si="34"/>
        <v>1005</v>
      </c>
      <c r="N143" s="15"/>
      <c r="O143" s="18"/>
      <c r="P143" s="15"/>
      <c r="Q143" s="18"/>
      <c r="R143" s="18">
        <f t="shared" si="36"/>
        <v>5360</v>
      </c>
      <c r="S143" s="18">
        <f t="shared" si="35"/>
        <v>28140</v>
      </c>
    </row>
    <row r="144" spans="1:29" s="16" customFormat="1" ht="105" x14ac:dyDescent="0.2">
      <c r="A144" s="13"/>
      <c r="B144" s="13" t="s">
        <v>217</v>
      </c>
      <c r="C144" s="13" t="s">
        <v>218</v>
      </c>
      <c r="D144" s="23" t="s">
        <v>219</v>
      </c>
      <c r="E144" s="18">
        <v>21000</v>
      </c>
      <c r="F144" s="52">
        <v>0.16</v>
      </c>
      <c r="G144" s="18">
        <f t="shared" si="31"/>
        <v>3360</v>
      </c>
      <c r="H144" s="15">
        <v>0.08</v>
      </c>
      <c r="I144" s="18">
        <f t="shared" si="32"/>
        <v>1680</v>
      </c>
      <c r="J144" s="15">
        <v>0.05</v>
      </c>
      <c r="K144" s="18">
        <f t="shared" si="33"/>
        <v>1050</v>
      </c>
      <c r="L144" s="15">
        <v>0.03</v>
      </c>
      <c r="M144" s="18">
        <f t="shared" si="34"/>
        <v>630</v>
      </c>
      <c r="N144" s="15"/>
      <c r="O144" s="18"/>
      <c r="P144" s="15"/>
      <c r="Q144" s="18"/>
      <c r="R144" s="18">
        <f t="shared" si="36"/>
        <v>3360</v>
      </c>
      <c r="S144" s="18">
        <f t="shared" si="35"/>
        <v>17640</v>
      </c>
    </row>
    <row r="145" spans="1:19" s="16" customFormat="1" ht="105" x14ac:dyDescent="0.2">
      <c r="A145" s="13"/>
      <c r="B145" s="13" t="s">
        <v>220</v>
      </c>
      <c r="C145" s="13" t="s">
        <v>221</v>
      </c>
      <c r="D145" s="23" t="s">
        <v>222</v>
      </c>
      <c r="E145" s="18">
        <v>105600</v>
      </c>
      <c r="F145" s="52">
        <v>0.16</v>
      </c>
      <c r="G145" s="18">
        <f t="shared" si="31"/>
        <v>16896</v>
      </c>
      <c r="H145" s="15">
        <v>0.08</v>
      </c>
      <c r="I145" s="18">
        <f t="shared" si="32"/>
        <v>8448</v>
      </c>
      <c r="J145" s="15">
        <v>0.05</v>
      </c>
      <c r="K145" s="18">
        <f t="shared" si="33"/>
        <v>5280</v>
      </c>
      <c r="L145" s="15">
        <v>0.03</v>
      </c>
      <c r="M145" s="18">
        <f t="shared" si="34"/>
        <v>3168</v>
      </c>
      <c r="N145" s="15"/>
      <c r="O145" s="18"/>
      <c r="P145" s="15"/>
      <c r="Q145" s="18"/>
      <c r="R145" s="18">
        <f t="shared" si="36"/>
        <v>16896</v>
      </c>
      <c r="S145" s="18">
        <f t="shared" si="35"/>
        <v>88704</v>
      </c>
    </row>
    <row r="146" spans="1:19" s="16" customFormat="1" ht="84" x14ac:dyDescent="0.2">
      <c r="A146" s="13"/>
      <c r="B146" s="13" t="s">
        <v>223</v>
      </c>
      <c r="C146" s="13" t="s">
        <v>224</v>
      </c>
      <c r="D146" s="23" t="s">
        <v>225</v>
      </c>
      <c r="E146" s="18">
        <v>34200</v>
      </c>
      <c r="F146" s="52">
        <v>0.16</v>
      </c>
      <c r="G146" s="18">
        <f t="shared" si="31"/>
        <v>5472</v>
      </c>
      <c r="H146" s="15">
        <v>0.08</v>
      </c>
      <c r="I146" s="18">
        <f t="shared" si="32"/>
        <v>2736</v>
      </c>
      <c r="J146" s="15">
        <v>0.05</v>
      </c>
      <c r="K146" s="18">
        <f t="shared" si="33"/>
        <v>1710</v>
      </c>
      <c r="L146" s="15">
        <v>0.03</v>
      </c>
      <c r="M146" s="18">
        <f t="shared" si="34"/>
        <v>1026</v>
      </c>
      <c r="N146" s="15"/>
      <c r="O146" s="18"/>
      <c r="P146" s="15"/>
      <c r="Q146" s="18"/>
      <c r="R146" s="18">
        <f t="shared" si="36"/>
        <v>5472</v>
      </c>
      <c r="S146" s="18">
        <f t="shared" si="35"/>
        <v>28728</v>
      </c>
    </row>
    <row r="147" spans="1:19" s="16" customFormat="1" ht="126" x14ac:dyDescent="0.2">
      <c r="A147" s="13"/>
      <c r="B147" s="13" t="s">
        <v>163</v>
      </c>
      <c r="C147" s="13" t="s">
        <v>226</v>
      </c>
      <c r="D147" s="23" t="s">
        <v>227</v>
      </c>
      <c r="E147" s="18">
        <v>30000</v>
      </c>
      <c r="F147" s="52">
        <v>0.16</v>
      </c>
      <c r="G147" s="18">
        <f t="shared" si="31"/>
        <v>4800</v>
      </c>
      <c r="H147" s="15">
        <v>0.08</v>
      </c>
      <c r="I147" s="18">
        <f t="shared" si="32"/>
        <v>2400</v>
      </c>
      <c r="J147" s="15">
        <v>0.05</v>
      </c>
      <c r="K147" s="18">
        <f t="shared" si="33"/>
        <v>1500</v>
      </c>
      <c r="L147" s="15">
        <v>0.03</v>
      </c>
      <c r="M147" s="18">
        <f t="shared" si="34"/>
        <v>900</v>
      </c>
      <c r="N147" s="15"/>
      <c r="O147" s="18"/>
      <c r="P147" s="15"/>
      <c r="Q147" s="18"/>
      <c r="R147" s="18">
        <f t="shared" si="36"/>
        <v>4800</v>
      </c>
      <c r="S147" s="18">
        <f t="shared" si="35"/>
        <v>25200</v>
      </c>
    </row>
    <row r="148" spans="1:19" s="16" customFormat="1" ht="84" x14ac:dyDescent="0.2">
      <c r="A148" s="13"/>
      <c r="B148" s="13" t="s">
        <v>228</v>
      </c>
      <c r="C148" s="13" t="s">
        <v>229</v>
      </c>
      <c r="D148" s="23" t="s">
        <v>230</v>
      </c>
      <c r="E148" s="18">
        <v>89300</v>
      </c>
      <c r="F148" s="52">
        <v>0.16</v>
      </c>
      <c r="G148" s="18">
        <f t="shared" si="31"/>
        <v>14288</v>
      </c>
      <c r="H148" s="15">
        <v>0.08</v>
      </c>
      <c r="I148" s="18">
        <f t="shared" si="32"/>
        <v>7144</v>
      </c>
      <c r="J148" s="15">
        <v>0.05</v>
      </c>
      <c r="K148" s="18">
        <f t="shared" si="33"/>
        <v>4465</v>
      </c>
      <c r="L148" s="15">
        <v>0.03</v>
      </c>
      <c r="M148" s="18">
        <f t="shared" si="34"/>
        <v>2679</v>
      </c>
      <c r="N148" s="15"/>
      <c r="O148" s="18"/>
      <c r="P148" s="15"/>
      <c r="Q148" s="18"/>
      <c r="R148" s="18">
        <f t="shared" si="36"/>
        <v>14288</v>
      </c>
      <c r="S148" s="18">
        <f t="shared" si="35"/>
        <v>75012</v>
      </c>
    </row>
    <row r="149" spans="1:19" s="16" customFormat="1" ht="84" x14ac:dyDescent="0.2">
      <c r="A149" s="13"/>
      <c r="B149" s="13" t="s">
        <v>228</v>
      </c>
      <c r="C149" s="13" t="s">
        <v>231</v>
      </c>
      <c r="D149" s="23" t="s">
        <v>232</v>
      </c>
      <c r="E149" s="18">
        <v>33522</v>
      </c>
      <c r="F149" s="52">
        <v>0.16</v>
      </c>
      <c r="G149" s="18">
        <f t="shared" si="31"/>
        <v>5363.52</v>
      </c>
      <c r="H149" s="15">
        <v>0.08</v>
      </c>
      <c r="I149" s="18">
        <f t="shared" si="32"/>
        <v>2681.76</v>
      </c>
      <c r="J149" s="15">
        <v>0.05</v>
      </c>
      <c r="K149" s="18">
        <f t="shared" si="33"/>
        <v>1676.1000000000001</v>
      </c>
      <c r="L149" s="15">
        <v>0.03</v>
      </c>
      <c r="M149" s="18">
        <f t="shared" si="34"/>
        <v>1005.66</v>
      </c>
      <c r="N149" s="15"/>
      <c r="O149" s="18"/>
      <c r="P149" s="15"/>
      <c r="Q149" s="18"/>
      <c r="R149" s="18">
        <f t="shared" si="36"/>
        <v>5363.52</v>
      </c>
      <c r="S149" s="18">
        <f t="shared" si="35"/>
        <v>28158.48</v>
      </c>
    </row>
    <row r="150" spans="1:19" s="16" customFormat="1" ht="84" x14ac:dyDescent="0.2">
      <c r="A150" s="13"/>
      <c r="B150" s="13" t="s">
        <v>233</v>
      </c>
      <c r="C150" s="13" t="s">
        <v>234</v>
      </c>
      <c r="D150" s="23" t="s">
        <v>235</v>
      </c>
      <c r="E150" s="18">
        <v>51000</v>
      </c>
      <c r="F150" s="52">
        <v>0.16</v>
      </c>
      <c r="G150" s="18">
        <f t="shared" si="31"/>
        <v>8160</v>
      </c>
      <c r="H150" s="15">
        <v>0.08</v>
      </c>
      <c r="I150" s="18">
        <f t="shared" si="32"/>
        <v>4080</v>
      </c>
      <c r="J150" s="15">
        <v>0.05</v>
      </c>
      <c r="K150" s="18">
        <f t="shared" si="33"/>
        <v>2550</v>
      </c>
      <c r="L150" s="15">
        <v>0.03</v>
      </c>
      <c r="M150" s="18">
        <f t="shared" si="34"/>
        <v>1530</v>
      </c>
      <c r="N150" s="15"/>
      <c r="O150" s="18"/>
      <c r="P150" s="15"/>
      <c r="Q150" s="18"/>
      <c r="R150" s="18">
        <f t="shared" si="36"/>
        <v>8160</v>
      </c>
      <c r="S150" s="18">
        <f t="shared" si="35"/>
        <v>42840</v>
      </c>
    </row>
    <row r="151" spans="1:19" s="16" customFormat="1" ht="84" x14ac:dyDescent="0.2">
      <c r="A151" s="13"/>
      <c r="B151" s="13" t="s">
        <v>236</v>
      </c>
      <c r="C151" s="13" t="s">
        <v>237</v>
      </c>
      <c r="D151" s="23" t="s">
        <v>238</v>
      </c>
      <c r="E151" s="18">
        <v>59500</v>
      </c>
      <c r="F151" s="52">
        <v>0.16</v>
      </c>
      <c r="G151" s="18">
        <f t="shared" si="31"/>
        <v>9520</v>
      </c>
      <c r="H151" s="15">
        <v>0.08</v>
      </c>
      <c r="I151" s="18">
        <f t="shared" si="32"/>
        <v>4760</v>
      </c>
      <c r="J151" s="15">
        <v>0.05</v>
      </c>
      <c r="K151" s="18">
        <f t="shared" si="33"/>
        <v>2975</v>
      </c>
      <c r="L151" s="15">
        <v>0.03</v>
      </c>
      <c r="M151" s="18">
        <f t="shared" si="34"/>
        <v>1785</v>
      </c>
      <c r="N151" s="15"/>
      <c r="O151" s="18"/>
      <c r="P151" s="15"/>
      <c r="Q151" s="18"/>
      <c r="R151" s="18">
        <f t="shared" si="36"/>
        <v>9520</v>
      </c>
      <c r="S151" s="18">
        <f t="shared" si="35"/>
        <v>49980</v>
      </c>
    </row>
    <row r="152" spans="1:19" s="16" customFormat="1" ht="84" x14ac:dyDescent="0.2">
      <c r="A152" s="13"/>
      <c r="B152" s="13" t="s">
        <v>239</v>
      </c>
      <c r="C152" s="13" t="s">
        <v>240</v>
      </c>
      <c r="D152" s="23" t="s">
        <v>241</v>
      </c>
      <c r="E152" s="18">
        <v>15000</v>
      </c>
      <c r="F152" s="52">
        <v>0.16</v>
      </c>
      <c r="G152" s="18">
        <f t="shared" si="31"/>
        <v>2400</v>
      </c>
      <c r="H152" s="15">
        <v>0.08</v>
      </c>
      <c r="I152" s="18">
        <f t="shared" si="32"/>
        <v>1200</v>
      </c>
      <c r="J152" s="15">
        <v>0.05</v>
      </c>
      <c r="K152" s="18">
        <f t="shared" si="33"/>
        <v>750</v>
      </c>
      <c r="L152" s="15">
        <v>0.03</v>
      </c>
      <c r="M152" s="18">
        <f t="shared" si="34"/>
        <v>450</v>
      </c>
      <c r="N152" s="15"/>
      <c r="O152" s="18"/>
      <c r="P152" s="15"/>
      <c r="Q152" s="18"/>
      <c r="R152" s="18">
        <f t="shared" si="36"/>
        <v>2400</v>
      </c>
      <c r="S152" s="18">
        <f t="shared" si="35"/>
        <v>12600</v>
      </c>
    </row>
    <row r="153" spans="1:19" s="16" customFormat="1" ht="105" x14ac:dyDescent="0.2">
      <c r="A153" s="13"/>
      <c r="B153" s="13" t="s">
        <v>166</v>
      </c>
      <c r="C153" s="13" t="s">
        <v>242</v>
      </c>
      <c r="D153" s="23" t="s">
        <v>243</v>
      </c>
      <c r="E153" s="18">
        <v>132000</v>
      </c>
      <c r="F153" s="52">
        <v>0.16</v>
      </c>
      <c r="G153" s="18">
        <f t="shared" si="31"/>
        <v>21120</v>
      </c>
      <c r="H153" s="15">
        <v>0.08</v>
      </c>
      <c r="I153" s="18">
        <f t="shared" si="32"/>
        <v>10560</v>
      </c>
      <c r="J153" s="15">
        <v>0.05</v>
      </c>
      <c r="K153" s="18">
        <f t="shared" si="33"/>
        <v>6600</v>
      </c>
      <c r="L153" s="15">
        <v>0.03</v>
      </c>
      <c r="M153" s="18">
        <f t="shared" si="34"/>
        <v>3960</v>
      </c>
      <c r="N153" s="15"/>
      <c r="O153" s="18"/>
      <c r="P153" s="15"/>
      <c r="Q153" s="18"/>
      <c r="R153" s="18">
        <f t="shared" si="36"/>
        <v>21120</v>
      </c>
      <c r="S153" s="18">
        <f t="shared" si="35"/>
        <v>110880</v>
      </c>
    </row>
    <row r="154" spans="1:19" s="16" customFormat="1" ht="84" x14ac:dyDescent="0.2">
      <c r="A154" s="13"/>
      <c r="B154" s="13" t="s">
        <v>373</v>
      </c>
      <c r="C154" s="13" t="s">
        <v>374</v>
      </c>
      <c r="D154" s="23" t="s">
        <v>375</v>
      </c>
      <c r="E154" s="18">
        <v>33800</v>
      </c>
      <c r="F154" s="52">
        <v>0.16</v>
      </c>
      <c r="G154" s="18">
        <f t="shared" si="31"/>
        <v>5408</v>
      </c>
      <c r="H154" s="15">
        <v>0.08</v>
      </c>
      <c r="I154" s="18">
        <f t="shared" si="32"/>
        <v>2704</v>
      </c>
      <c r="J154" s="15">
        <v>0.05</v>
      </c>
      <c r="K154" s="18">
        <f t="shared" si="33"/>
        <v>1690</v>
      </c>
      <c r="L154" s="15">
        <v>0.03</v>
      </c>
      <c r="M154" s="18">
        <f t="shared" si="34"/>
        <v>1014</v>
      </c>
      <c r="N154" s="15"/>
      <c r="O154" s="18"/>
      <c r="P154" s="15"/>
      <c r="Q154" s="18"/>
      <c r="R154" s="18">
        <f t="shared" si="36"/>
        <v>5408</v>
      </c>
      <c r="S154" s="18">
        <f t="shared" si="35"/>
        <v>28392</v>
      </c>
    </row>
    <row r="155" spans="1:19" s="16" customFormat="1" ht="105" x14ac:dyDescent="0.2">
      <c r="A155" s="13"/>
      <c r="B155" s="13" t="s">
        <v>376</v>
      </c>
      <c r="C155" s="13" t="s">
        <v>377</v>
      </c>
      <c r="D155" s="23" t="s">
        <v>378</v>
      </c>
      <c r="E155" s="18">
        <v>31000</v>
      </c>
      <c r="F155" s="52">
        <v>0.16</v>
      </c>
      <c r="G155" s="18">
        <f t="shared" si="31"/>
        <v>4960</v>
      </c>
      <c r="H155" s="15">
        <v>0.08</v>
      </c>
      <c r="I155" s="18">
        <f t="shared" si="32"/>
        <v>2480</v>
      </c>
      <c r="J155" s="15">
        <v>0.05</v>
      </c>
      <c r="K155" s="18">
        <f t="shared" si="33"/>
        <v>1550</v>
      </c>
      <c r="L155" s="15">
        <v>0.03</v>
      </c>
      <c r="M155" s="18">
        <f t="shared" si="34"/>
        <v>930</v>
      </c>
      <c r="N155" s="15"/>
      <c r="O155" s="18"/>
      <c r="P155" s="15"/>
      <c r="Q155" s="18"/>
      <c r="R155" s="18">
        <f t="shared" si="36"/>
        <v>4960</v>
      </c>
      <c r="S155" s="18">
        <f t="shared" si="35"/>
        <v>26040</v>
      </c>
    </row>
    <row r="156" spans="1:19" s="16" customFormat="1" ht="105" x14ac:dyDescent="0.2">
      <c r="A156" s="13"/>
      <c r="B156" s="13" t="s">
        <v>367</v>
      </c>
      <c r="C156" s="13" t="s">
        <v>379</v>
      </c>
      <c r="D156" s="23" t="s">
        <v>380</v>
      </c>
      <c r="E156" s="18">
        <v>21600</v>
      </c>
      <c r="F156" s="52">
        <v>0.16</v>
      </c>
      <c r="G156" s="18">
        <f t="shared" si="31"/>
        <v>3456</v>
      </c>
      <c r="H156" s="15">
        <v>0.08</v>
      </c>
      <c r="I156" s="18">
        <f t="shared" si="32"/>
        <v>1728</v>
      </c>
      <c r="J156" s="15">
        <v>0.05</v>
      </c>
      <c r="K156" s="18">
        <f t="shared" si="33"/>
        <v>1080</v>
      </c>
      <c r="L156" s="15">
        <v>0.03</v>
      </c>
      <c r="M156" s="18">
        <f t="shared" si="34"/>
        <v>648</v>
      </c>
      <c r="N156" s="15"/>
      <c r="O156" s="18"/>
      <c r="P156" s="15"/>
      <c r="Q156" s="18"/>
      <c r="R156" s="18">
        <f t="shared" si="36"/>
        <v>3456</v>
      </c>
      <c r="S156" s="18">
        <f t="shared" si="35"/>
        <v>18144</v>
      </c>
    </row>
    <row r="157" spans="1:19" s="16" customFormat="1" ht="105" x14ac:dyDescent="0.2">
      <c r="A157" s="13"/>
      <c r="B157" s="13" t="s">
        <v>367</v>
      </c>
      <c r="C157" s="13" t="s">
        <v>381</v>
      </c>
      <c r="D157" s="23" t="s">
        <v>382</v>
      </c>
      <c r="E157" s="18">
        <v>30000</v>
      </c>
      <c r="F157" s="52">
        <v>0.16</v>
      </c>
      <c r="G157" s="18">
        <f t="shared" si="31"/>
        <v>4800</v>
      </c>
      <c r="H157" s="15">
        <v>0.08</v>
      </c>
      <c r="I157" s="18">
        <f t="shared" si="32"/>
        <v>2400</v>
      </c>
      <c r="J157" s="15">
        <v>0.05</v>
      </c>
      <c r="K157" s="18">
        <f t="shared" si="33"/>
        <v>1500</v>
      </c>
      <c r="L157" s="15">
        <v>0.03</v>
      </c>
      <c r="M157" s="18">
        <f t="shared" si="34"/>
        <v>900</v>
      </c>
      <c r="N157" s="15"/>
      <c r="O157" s="18"/>
      <c r="P157" s="15"/>
      <c r="Q157" s="18"/>
      <c r="R157" s="18">
        <f t="shared" si="36"/>
        <v>4800</v>
      </c>
      <c r="S157" s="18">
        <f t="shared" si="35"/>
        <v>25200</v>
      </c>
    </row>
    <row r="158" spans="1:19" s="16" customFormat="1" ht="84" x14ac:dyDescent="0.2">
      <c r="A158" s="13"/>
      <c r="B158" s="13" t="s">
        <v>383</v>
      </c>
      <c r="C158" s="13" t="s">
        <v>384</v>
      </c>
      <c r="D158" s="23" t="s">
        <v>385</v>
      </c>
      <c r="E158" s="18">
        <v>18000</v>
      </c>
      <c r="F158" s="52">
        <v>0.16</v>
      </c>
      <c r="G158" s="18">
        <f t="shared" si="31"/>
        <v>2880</v>
      </c>
      <c r="H158" s="15">
        <v>0.08</v>
      </c>
      <c r="I158" s="18">
        <f t="shared" si="32"/>
        <v>1440</v>
      </c>
      <c r="J158" s="15">
        <v>0.05</v>
      </c>
      <c r="K158" s="18">
        <f t="shared" si="33"/>
        <v>900</v>
      </c>
      <c r="L158" s="15">
        <v>0.03</v>
      </c>
      <c r="M158" s="18">
        <f t="shared" si="34"/>
        <v>540</v>
      </c>
      <c r="N158" s="15"/>
      <c r="O158" s="18"/>
      <c r="P158" s="15"/>
      <c r="Q158" s="18"/>
      <c r="R158" s="18">
        <f t="shared" si="36"/>
        <v>2880</v>
      </c>
      <c r="S158" s="18">
        <f t="shared" si="35"/>
        <v>15120</v>
      </c>
    </row>
    <row r="159" spans="1:19" s="16" customFormat="1" ht="84" x14ac:dyDescent="0.2">
      <c r="A159" s="13"/>
      <c r="B159" s="13" t="s">
        <v>438</v>
      </c>
      <c r="C159" s="13" t="s">
        <v>439</v>
      </c>
      <c r="D159" s="23" t="s">
        <v>440</v>
      </c>
      <c r="E159" s="128">
        <v>30500</v>
      </c>
      <c r="F159" s="52">
        <v>0.16</v>
      </c>
      <c r="G159" s="18">
        <f t="shared" si="31"/>
        <v>4880</v>
      </c>
      <c r="H159" s="15">
        <v>0.08</v>
      </c>
      <c r="I159" s="18">
        <f t="shared" si="32"/>
        <v>2440</v>
      </c>
      <c r="J159" s="15">
        <v>0.05</v>
      </c>
      <c r="K159" s="18">
        <f t="shared" si="33"/>
        <v>1525</v>
      </c>
      <c r="L159" s="15">
        <v>0.03</v>
      </c>
      <c r="M159" s="18">
        <f t="shared" si="34"/>
        <v>915</v>
      </c>
      <c r="N159" s="15"/>
      <c r="O159" s="18"/>
      <c r="P159" s="15"/>
      <c r="Q159" s="18"/>
      <c r="R159" s="18">
        <f t="shared" si="36"/>
        <v>4880</v>
      </c>
      <c r="S159" s="18">
        <f t="shared" si="35"/>
        <v>25620</v>
      </c>
    </row>
    <row r="160" spans="1:19" s="16" customFormat="1" ht="84" x14ac:dyDescent="0.2">
      <c r="A160" s="13"/>
      <c r="B160" s="13" t="s">
        <v>427</v>
      </c>
      <c r="C160" s="13" t="s">
        <v>441</v>
      </c>
      <c r="D160" s="23" t="s">
        <v>442</v>
      </c>
      <c r="E160" s="128">
        <v>21900</v>
      </c>
      <c r="F160" s="52">
        <v>0.16</v>
      </c>
      <c r="G160" s="18">
        <f t="shared" si="31"/>
        <v>3504</v>
      </c>
      <c r="H160" s="15">
        <v>0.08</v>
      </c>
      <c r="I160" s="18">
        <f t="shared" si="32"/>
        <v>1752</v>
      </c>
      <c r="J160" s="15">
        <v>0.05</v>
      </c>
      <c r="K160" s="18">
        <f t="shared" si="33"/>
        <v>1095</v>
      </c>
      <c r="L160" s="15">
        <v>0.03</v>
      </c>
      <c r="M160" s="18">
        <f t="shared" si="34"/>
        <v>657</v>
      </c>
      <c r="N160" s="15"/>
      <c r="O160" s="18"/>
      <c r="P160" s="15"/>
      <c r="Q160" s="18"/>
      <c r="R160" s="18">
        <f t="shared" si="36"/>
        <v>3504</v>
      </c>
      <c r="S160" s="18">
        <f t="shared" si="35"/>
        <v>18396</v>
      </c>
    </row>
    <row r="161" spans="1:21" s="16" customFormat="1" ht="84" x14ac:dyDescent="0.2">
      <c r="A161" s="13"/>
      <c r="B161" s="13" t="s">
        <v>499</v>
      </c>
      <c r="C161" s="13" t="s">
        <v>500</v>
      </c>
      <c r="D161" s="23" t="s">
        <v>501</v>
      </c>
      <c r="E161" s="128">
        <v>37500</v>
      </c>
      <c r="F161" s="52">
        <v>0.16</v>
      </c>
      <c r="G161" s="18">
        <f t="shared" si="31"/>
        <v>6000</v>
      </c>
      <c r="H161" s="15">
        <v>0.08</v>
      </c>
      <c r="I161" s="18">
        <f t="shared" si="32"/>
        <v>3000</v>
      </c>
      <c r="J161" s="15">
        <v>0.05</v>
      </c>
      <c r="K161" s="18">
        <f t="shared" si="33"/>
        <v>1875</v>
      </c>
      <c r="L161" s="15">
        <v>0.03</v>
      </c>
      <c r="M161" s="18">
        <f t="shared" si="34"/>
        <v>1125</v>
      </c>
      <c r="N161" s="15"/>
      <c r="O161" s="18"/>
      <c r="P161" s="15"/>
      <c r="Q161" s="18"/>
      <c r="R161" s="18">
        <f t="shared" si="36"/>
        <v>6000</v>
      </c>
      <c r="S161" s="18">
        <f t="shared" si="35"/>
        <v>31500</v>
      </c>
    </row>
    <row r="162" spans="1:21" s="16" customFormat="1" ht="105" x14ac:dyDescent="0.2">
      <c r="A162" s="13"/>
      <c r="B162" s="13" t="s">
        <v>543</v>
      </c>
      <c r="C162" s="13" t="s">
        <v>550</v>
      </c>
      <c r="D162" s="23" t="s">
        <v>551</v>
      </c>
      <c r="E162" s="128">
        <v>55770</v>
      </c>
      <c r="F162" s="52">
        <v>0.16</v>
      </c>
      <c r="G162" s="18">
        <f t="shared" si="31"/>
        <v>8923.2000000000007</v>
      </c>
      <c r="H162" s="15">
        <v>0.08</v>
      </c>
      <c r="I162" s="18">
        <f t="shared" si="32"/>
        <v>4461.6000000000004</v>
      </c>
      <c r="J162" s="15">
        <v>0.05</v>
      </c>
      <c r="K162" s="18">
        <f t="shared" si="33"/>
        <v>2788.5</v>
      </c>
      <c r="L162" s="15">
        <v>0.03</v>
      </c>
      <c r="M162" s="18">
        <f t="shared" si="34"/>
        <v>1673.1</v>
      </c>
      <c r="N162" s="15"/>
      <c r="O162" s="18"/>
      <c r="P162" s="15"/>
      <c r="Q162" s="18"/>
      <c r="R162" s="18">
        <f t="shared" si="36"/>
        <v>8923.2000000000007</v>
      </c>
      <c r="S162" s="18">
        <f t="shared" si="35"/>
        <v>46846.8</v>
      </c>
    </row>
    <row r="163" spans="1:21" s="16" customFormat="1" ht="84" x14ac:dyDescent="0.2">
      <c r="A163" s="13"/>
      <c r="B163" s="13" t="s">
        <v>552</v>
      </c>
      <c r="C163" s="13" t="s">
        <v>553</v>
      </c>
      <c r="D163" s="23" t="s">
        <v>554</v>
      </c>
      <c r="E163" s="128">
        <v>66000</v>
      </c>
      <c r="F163" s="52">
        <v>0.06</v>
      </c>
      <c r="G163" s="18">
        <f>+E163*F163</f>
        <v>3960</v>
      </c>
      <c r="H163" s="54">
        <v>2.5000000000000001E-2</v>
      </c>
      <c r="I163" s="18">
        <f t="shared" si="32"/>
        <v>1650</v>
      </c>
      <c r="J163" s="15">
        <v>0.02</v>
      </c>
      <c r="K163" s="18">
        <f t="shared" si="33"/>
        <v>1320</v>
      </c>
      <c r="L163" s="54">
        <v>1.4999999999999999E-2</v>
      </c>
      <c r="M163" s="18">
        <f t="shared" si="34"/>
        <v>990</v>
      </c>
      <c r="N163" s="54"/>
      <c r="O163" s="18"/>
      <c r="P163" s="54"/>
      <c r="Q163" s="18"/>
      <c r="R163" s="18">
        <f t="shared" si="36"/>
        <v>3960</v>
      </c>
      <c r="S163" s="18">
        <f t="shared" si="35"/>
        <v>62040</v>
      </c>
    </row>
    <row r="164" spans="1:21" s="16" customFormat="1" ht="84" x14ac:dyDescent="0.2">
      <c r="A164" s="13"/>
      <c r="B164" s="13" t="s">
        <v>555</v>
      </c>
      <c r="C164" s="13" t="s">
        <v>556</v>
      </c>
      <c r="D164" s="23" t="s">
        <v>557</v>
      </c>
      <c r="E164" s="128">
        <v>53000</v>
      </c>
      <c r="F164" s="52">
        <v>0.16</v>
      </c>
      <c r="G164" s="18">
        <f t="shared" si="31"/>
        <v>8480</v>
      </c>
      <c r="H164" s="15">
        <v>0.08</v>
      </c>
      <c r="I164" s="18">
        <f t="shared" si="32"/>
        <v>4240</v>
      </c>
      <c r="J164" s="15">
        <v>0.05</v>
      </c>
      <c r="K164" s="18">
        <f t="shared" si="33"/>
        <v>2650</v>
      </c>
      <c r="L164" s="15">
        <v>0.03</v>
      </c>
      <c r="M164" s="18">
        <f t="shared" si="34"/>
        <v>1590</v>
      </c>
      <c r="N164" s="15"/>
      <c r="O164" s="18"/>
      <c r="P164" s="15"/>
      <c r="Q164" s="18"/>
      <c r="R164" s="18">
        <f t="shared" si="36"/>
        <v>8480</v>
      </c>
      <c r="S164" s="18">
        <f t="shared" si="35"/>
        <v>44520</v>
      </c>
    </row>
    <row r="165" spans="1:21" s="16" customFormat="1" ht="105" x14ac:dyDescent="0.2">
      <c r="A165" s="13"/>
      <c r="B165" s="13" t="s">
        <v>558</v>
      </c>
      <c r="C165" s="13" t="s">
        <v>559</v>
      </c>
      <c r="D165" s="23" t="s">
        <v>560</v>
      </c>
      <c r="E165" s="128">
        <v>89300</v>
      </c>
      <c r="F165" s="52">
        <v>0.16</v>
      </c>
      <c r="G165" s="18">
        <f t="shared" si="31"/>
        <v>14288</v>
      </c>
      <c r="H165" s="15">
        <v>0.08</v>
      </c>
      <c r="I165" s="18">
        <f t="shared" si="32"/>
        <v>7144</v>
      </c>
      <c r="J165" s="15">
        <v>0.05</v>
      </c>
      <c r="K165" s="18">
        <f t="shared" si="33"/>
        <v>4465</v>
      </c>
      <c r="L165" s="15">
        <v>0.03</v>
      </c>
      <c r="M165" s="18">
        <f t="shared" si="34"/>
        <v>2679</v>
      </c>
      <c r="N165" s="15"/>
      <c r="O165" s="18"/>
      <c r="P165" s="15"/>
      <c r="Q165" s="18"/>
      <c r="R165" s="18">
        <f>SUM(I165+K165+M165+O165+Q165)</f>
        <v>14288</v>
      </c>
      <c r="S165" s="18">
        <f t="shared" si="35"/>
        <v>75012</v>
      </c>
    </row>
    <row r="166" spans="1:21" s="16" customFormat="1" ht="105" x14ac:dyDescent="0.2">
      <c r="A166" s="13"/>
      <c r="B166" s="13" t="s">
        <v>655</v>
      </c>
      <c r="C166" s="13" t="s">
        <v>656</v>
      </c>
      <c r="D166" s="23" t="s">
        <v>657</v>
      </c>
      <c r="E166" s="128">
        <v>22000</v>
      </c>
      <c r="F166" s="52">
        <v>0.16</v>
      </c>
      <c r="G166" s="18">
        <f t="shared" si="31"/>
        <v>3520</v>
      </c>
      <c r="H166" s="15">
        <v>0.08</v>
      </c>
      <c r="I166" s="18">
        <f>E166*H166</f>
        <v>1760</v>
      </c>
      <c r="J166" s="15">
        <v>0.05</v>
      </c>
      <c r="K166" s="18">
        <f>+E166*J166</f>
        <v>1100</v>
      </c>
      <c r="L166" s="15">
        <v>0.03</v>
      </c>
      <c r="M166" s="18">
        <f>+E166*L166</f>
        <v>660</v>
      </c>
      <c r="N166" s="15" t="s">
        <v>18</v>
      </c>
      <c r="O166" s="18">
        <v>0</v>
      </c>
      <c r="P166" s="15" t="s">
        <v>18</v>
      </c>
      <c r="Q166" s="18">
        <v>0</v>
      </c>
      <c r="R166" s="18">
        <f>SUM(I166+K166+M166)</f>
        <v>3520</v>
      </c>
      <c r="S166" s="18">
        <f>+E166-R166</f>
        <v>18480</v>
      </c>
      <c r="U166" s="16" t="s">
        <v>650</v>
      </c>
    </row>
    <row r="167" spans="1:21" s="16" customFormat="1" ht="105" x14ac:dyDescent="0.2">
      <c r="A167" s="13"/>
      <c r="B167" s="13" t="s">
        <v>637</v>
      </c>
      <c r="C167" s="13" t="s">
        <v>658</v>
      </c>
      <c r="D167" s="23" t="s">
        <v>659</v>
      </c>
      <c r="E167" s="128">
        <v>118000</v>
      </c>
      <c r="F167" s="52">
        <v>0.1</v>
      </c>
      <c r="G167" s="18">
        <f t="shared" si="31"/>
        <v>11800</v>
      </c>
      <c r="H167" s="15" t="s">
        <v>18</v>
      </c>
      <c r="I167" s="18">
        <v>0</v>
      </c>
      <c r="J167" s="15" t="s">
        <v>18</v>
      </c>
      <c r="K167" s="18">
        <v>0</v>
      </c>
      <c r="L167" s="15" t="s">
        <v>18</v>
      </c>
      <c r="M167" s="18">
        <v>0</v>
      </c>
      <c r="N167" s="15">
        <v>0.05</v>
      </c>
      <c r="O167" s="18">
        <f>+E167*N167</f>
        <v>5900</v>
      </c>
      <c r="P167" s="15">
        <v>0.05</v>
      </c>
      <c r="Q167" s="18">
        <f>+E167*P167</f>
        <v>5900</v>
      </c>
      <c r="R167" s="18">
        <f>SUM(I167+K167+M167+O167+Q167)</f>
        <v>11800</v>
      </c>
      <c r="S167" s="18">
        <f>+E167-R167</f>
        <v>106200</v>
      </c>
    </row>
    <row r="168" spans="1:21" s="16" customFormat="1" ht="105" x14ac:dyDescent="0.2">
      <c r="A168" s="13"/>
      <c r="B168" s="13" t="s">
        <v>770</v>
      </c>
      <c r="C168" s="13" t="s">
        <v>771</v>
      </c>
      <c r="D168" s="23" t="s">
        <v>772</v>
      </c>
      <c r="E168" s="128">
        <v>675</v>
      </c>
      <c r="F168" s="52">
        <v>0.1</v>
      </c>
      <c r="G168" s="18">
        <f>+E168*F168</f>
        <v>67.5</v>
      </c>
      <c r="H168" s="15" t="s">
        <v>18</v>
      </c>
      <c r="I168" s="18">
        <v>0</v>
      </c>
      <c r="J168" s="15" t="s">
        <v>18</v>
      </c>
      <c r="K168" s="18">
        <v>0</v>
      </c>
      <c r="L168" s="15" t="s">
        <v>18</v>
      </c>
      <c r="M168" s="18">
        <v>0</v>
      </c>
      <c r="N168" s="15">
        <v>0.05</v>
      </c>
      <c r="O168" s="18">
        <f>+E168*N168</f>
        <v>33.75</v>
      </c>
      <c r="P168" s="15">
        <v>0.05</v>
      </c>
      <c r="Q168" s="18">
        <f>+E168*P168</f>
        <v>33.75</v>
      </c>
      <c r="R168" s="18">
        <f>SUM(I168+K168+M168+O168+Q168)</f>
        <v>67.5</v>
      </c>
      <c r="S168" s="18">
        <f>+E168-R168</f>
        <v>607.5</v>
      </c>
    </row>
    <row r="169" spans="1:21" s="16" customFormat="1" ht="21" x14ac:dyDescent="0.2">
      <c r="A169" s="13"/>
      <c r="B169" s="13"/>
      <c r="C169" s="13"/>
      <c r="D169" s="23"/>
      <c r="E169" s="18"/>
      <c r="F169" s="52"/>
      <c r="G169" s="18"/>
      <c r="H169" s="54"/>
      <c r="I169" s="18"/>
      <c r="J169" s="15"/>
      <c r="K169" s="18"/>
      <c r="L169" s="54"/>
      <c r="M169" s="18"/>
      <c r="N169" s="54"/>
      <c r="O169" s="18"/>
      <c r="P169" s="54"/>
      <c r="Q169" s="18"/>
      <c r="R169" s="18"/>
      <c r="S169" s="18"/>
    </row>
    <row r="170" spans="1:21" s="91" customFormat="1" ht="21.75" x14ac:dyDescent="0.2">
      <c r="A170" s="200" t="s">
        <v>42</v>
      </c>
      <c r="B170" s="201"/>
      <c r="C170" s="201"/>
      <c r="D170" s="202"/>
      <c r="E170" s="93">
        <f>SUM(E137:E169)</f>
        <v>1569652</v>
      </c>
      <c r="F170" s="93"/>
      <c r="G170" s="93">
        <f>SUM(G137:G169)</f>
        <v>237423.82</v>
      </c>
      <c r="H170" s="93"/>
      <c r="I170" s="93">
        <f>SUM(I137:I169)</f>
        <v>112448.16</v>
      </c>
      <c r="J170" s="93"/>
      <c r="K170" s="93">
        <f>SUM(K137:K169)</f>
        <v>70568.850000000006</v>
      </c>
      <c r="L170" s="93"/>
      <c r="M170" s="93">
        <f>SUM(M137:M169)</f>
        <v>42539.31</v>
      </c>
      <c r="N170" s="93"/>
      <c r="O170" s="93">
        <f>SUM(O137:O169)</f>
        <v>5933.75</v>
      </c>
      <c r="P170" s="93"/>
      <c r="Q170" s="93">
        <f>SUM(Q137:Q169)</f>
        <v>5933.75</v>
      </c>
      <c r="R170" s="93">
        <f>SUM(R137:R169)</f>
        <v>237423.82</v>
      </c>
      <c r="S170" s="93">
        <f>SUM(S137:S169)</f>
        <v>1332228.1800000002</v>
      </c>
      <c r="T170" s="90"/>
    </row>
    <row r="171" spans="1:21" s="50" customFormat="1" ht="23.25" x14ac:dyDescent="0.2">
      <c r="A171" s="119" t="s">
        <v>47</v>
      </c>
      <c r="B171" s="119"/>
      <c r="C171" s="119"/>
      <c r="D171" s="148"/>
      <c r="E171" s="120"/>
      <c r="F171" s="121"/>
      <c r="G171" s="122"/>
      <c r="H171" s="123"/>
      <c r="I171" s="122"/>
      <c r="J171" s="123"/>
      <c r="K171" s="122"/>
      <c r="L171" s="123"/>
      <c r="M171" s="122"/>
      <c r="N171" s="123"/>
      <c r="O171" s="122"/>
      <c r="P171" s="123"/>
      <c r="Q171" s="122"/>
      <c r="R171" s="122"/>
      <c r="S171" s="122"/>
      <c r="T171" s="92"/>
    </row>
    <row r="172" spans="1:21" s="16" customFormat="1" ht="126" x14ac:dyDescent="0.2">
      <c r="A172" s="13"/>
      <c r="B172" s="13" t="s">
        <v>244</v>
      </c>
      <c r="C172" s="13" t="s">
        <v>245</v>
      </c>
      <c r="D172" s="23" t="s">
        <v>246</v>
      </c>
      <c r="E172" s="18">
        <v>12600</v>
      </c>
      <c r="F172" s="52">
        <v>0.06</v>
      </c>
      <c r="G172" s="18">
        <f>SUM(E172)</f>
        <v>12600</v>
      </c>
      <c r="H172" s="54">
        <v>2.5000000000000001E-2</v>
      </c>
      <c r="I172" s="18">
        <f>(E172*H172)/F172</f>
        <v>5250</v>
      </c>
      <c r="J172" s="15">
        <v>0.02</v>
      </c>
      <c r="K172" s="18">
        <f>(E172*J172)/F172</f>
        <v>4200</v>
      </c>
      <c r="L172" s="54">
        <v>1.4999999999999999E-2</v>
      </c>
      <c r="M172" s="18">
        <f>(E172*L172)/F172</f>
        <v>3150</v>
      </c>
      <c r="N172" s="54"/>
      <c r="O172" s="18"/>
      <c r="P172" s="54"/>
      <c r="Q172" s="18"/>
      <c r="R172" s="18">
        <f>SUM(I172+K172+M172+O172+Q172)</f>
        <v>12600</v>
      </c>
      <c r="S172" s="18">
        <f>+E172-R172</f>
        <v>0</v>
      </c>
    </row>
    <row r="173" spans="1:21" s="16" customFormat="1" ht="63" x14ac:dyDescent="0.2">
      <c r="A173" s="13"/>
      <c r="B173" s="13" t="s">
        <v>634</v>
      </c>
      <c r="C173" s="13" t="s">
        <v>660</v>
      </c>
      <c r="D173" s="23" t="s">
        <v>661</v>
      </c>
      <c r="E173" s="128">
        <v>15000</v>
      </c>
      <c r="F173" s="52">
        <v>0.1</v>
      </c>
      <c r="G173" s="18">
        <f>+E173*F173</f>
        <v>1500</v>
      </c>
      <c r="H173" s="15" t="s">
        <v>18</v>
      </c>
      <c r="I173" s="18">
        <v>0</v>
      </c>
      <c r="J173" s="15" t="s">
        <v>18</v>
      </c>
      <c r="K173" s="18">
        <v>0</v>
      </c>
      <c r="L173" s="15" t="s">
        <v>18</v>
      </c>
      <c r="M173" s="18">
        <v>0</v>
      </c>
      <c r="N173" s="15">
        <v>0.05</v>
      </c>
      <c r="O173" s="18">
        <f>+E173*N173</f>
        <v>750</v>
      </c>
      <c r="P173" s="15">
        <v>0.05</v>
      </c>
      <c r="Q173" s="18">
        <f>+E173*P173</f>
        <v>750</v>
      </c>
      <c r="R173" s="18">
        <f>SUM(I173+K173+M173+O173+Q173)</f>
        <v>1500</v>
      </c>
      <c r="S173" s="18">
        <f>+E173-R173</f>
        <v>13500</v>
      </c>
    </row>
    <row r="174" spans="1:21" s="16" customFormat="1" ht="21" x14ac:dyDescent="0.2">
      <c r="A174" s="11"/>
      <c r="B174" s="11"/>
      <c r="C174" s="11"/>
      <c r="D174" s="22"/>
      <c r="E174" s="12"/>
      <c r="F174" s="53"/>
      <c r="G174" s="18"/>
      <c r="H174" s="15"/>
      <c r="I174" s="18"/>
      <c r="J174" s="15"/>
      <c r="K174" s="18"/>
      <c r="L174" s="15"/>
      <c r="M174" s="18"/>
      <c r="N174" s="15"/>
      <c r="O174" s="18"/>
      <c r="P174" s="15"/>
      <c r="Q174" s="18"/>
      <c r="R174" s="18"/>
      <c r="S174" s="18"/>
      <c r="T174" s="4"/>
    </row>
    <row r="175" spans="1:21" s="91" customFormat="1" ht="21.75" x14ac:dyDescent="0.2">
      <c r="A175" s="200" t="s">
        <v>48</v>
      </c>
      <c r="B175" s="201"/>
      <c r="C175" s="201"/>
      <c r="D175" s="202"/>
      <c r="E175" s="93">
        <f>SUM(E172:E174)</f>
        <v>27600</v>
      </c>
      <c r="F175" s="93"/>
      <c r="G175" s="93">
        <f>SUM(G172:G174)</f>
        <v>14100</v>
      </c>
      <c r="H175" s="93"/>
      <c r="I175" s="93">
        <f>SUM(I172:I174)</f>
        <v>5250</v>
      </c>
      <c r="J175" s="93"/>
      <c r="K175" s="93">
        <f>SUM(K172:K174)</f>
        <v>4200</v>
      </c>
      <c r="L175" s="93"/>
      <c r="M175" s="93">
        <f>SUM(M172:M174)</f>
        <v>3150</v>
      </c>
      <c r="N175" s="93"/>
      <c r="O175" s="93">
        <f>SUM(O172:O174)</f>
        <v>750</v>
      </c>
      <c r="P175" s="93"/>
      <c r="Q175" s="93">
        <f>SUM(Q172:Q174)</f>
        <v>750</v>
      </c>
      <c r="R175" s="93">
        <f>SUM(R172:R174)</f>
        <v>14100</v>
      </c>
      <c r="S175" s="93">
        <f>SUM(S172:S174)</f>
        <v>13500</v>
      </c>
      <c r="T175" s="90"/>
    </row>
    <row r="176" spans="1:21" s="50" customFormat="1" ht="23.25" x14ac:dyDescent="0.2">
      <c r="A176" s="119" t="s">
        <v>83</v>
      </c>
      <c r="B176" s="119"/>
      <c r="C176" s="119"/>
      <c r="D176" s="148"/>
      <c r="E176" s="120"/>
      <c r="F176" s="121"/>
      <c r="G176" s="122"/>
      <c r="H176" s="123"/>
      <c r="I176" s="122"/>
      <c r="J176" s="123"/>
      <c r="K176" s="122"/>
      <c r="L176" s="123"/>
      <c r="M176" s="122"/>
      <c r="N176" s="123"/>
      <c r="O176" s="122"/>
      <c r="P176" s="123"/>
      <c r="Q176" s="122"/>
      <c r="R176" s="122"/>
      <c r="S176" s="122"/>
      <c r="T176" s="92"/>
    </row>
    <row r="177" spans="1:22" s="16" customFormat="1" ht="84" x14ac:dyDescent="0.2">
      <c r="A177" s="13"/>
      <c r="B177" s="13" t="s">
        <v>247</v>
      </c>
      <c r="C177" s="13" t="s">
        <v>248</v>
      </c>
      <c r="D177" s="23" t="s">
        <v>249</v>
      </c>
      <c r="E177" s="18">
        <v>10400</v>
      </c>
      <c r="F177" s="52">
        <v>0.16</v>
      </c>
      <c r="G177" s="18">
        <f t="shared" ref="G177:G184" si="37">+E177*F177</f>
        <v>1664</v>
      </c>
      <c r="H177" s="15">
        <v>0.08</v>
      </c>
      <c r="I177" s="18">
        <f>E177*H177</f>
        <v>832</v>
      </c>
      <c r="J177" s="15">
        <v>0.05</v>
      </c>
      <c r="K177" s="18">
        <f>+E177*J177</f>
        <v>520</v>
      </c>
      <c r="L177" s="15">
        <v>0.03</v>
      </c>
      <c r="M177" s="18">
        <f>+E177*L177</f>
        <v>312</v>
      </c>
      <c r="N177" s="15"/>
      <c r="O177" s="18"/>
      <c r="P177" s="15"/>
      <c r="Q177" s="18"/>
      <c r="R177" s="18">
        <f t="shared" ref="R177:R184" si="38">SUM(I177+K177+M177+O177+Q177)</f>
        <v>1664</v>
      </c>
      <c r="S177" s="18">
        <f t="shared" ref="S177:S184" si="39">+E177-R177</f>
        <v>8736</v>
      </c>
    </row>
    <row r="178" spans="1:22" s="16" customFormat="1" ht="63" x14ac:dyDescent="0.2">
      <c r="A178" s="13"/>
      <c r="B178" s="13" t="s">
        <v>662</v>
      </c>
      <c r="C178" s="13" t="s">
        <v>663</v>
      </c>
      <c r="D178" s="23" t="s">
        <v>664</v>
      </c>
      <c r="E178" s="128">
        <v>7188</v>
      </c>
      <c r="F178" s="52">
        <v>0.1</v>
      </c>
      <c r="G178" s="18">
        <f t="shared" si="37"/>
        <v>718.80000000000007</v>
      </c>
      <c r="H178" s="15" t="s">
        <v>18</v>
      </c>
      <c r="I178" s="18">
        <v>0</v>
      </c>
      <c r="J178" s="15" t="s">
        <v>18</v>
      </c>
      <c r="K178" s="18">
        <v>0</v>
      </c>
      <c r="L178" s="15" t="s">
        <v>18</v>
      </c>
      <c r="M178" s="18">
        <v>0</v>
      </c>
      <c r="N178" s="15">
        <v>0.05</v>
      </c>
      <c r="O178" s="18">
        <f t="shared" ref="O178:O184" si="40">+E178*N178</f>
        <v>359.40000000000003</v>
      </c>
      <c r="P178" s="15">
        <v>0.05</v>
      </c>
      <c r="Q178" s="18">
        <f t="shared" ref="Q178:Q184" si="41">+E178*P178</f>
        <v>359.40000000000003</v>
      </c>
      <c r="R178" s="18">
        <f t="shared" si="38"/>
        <v>718.80000000000007</v>
      </c>
      <c r="S178" s="18">
        <f t="shared" si="39"/>
        <v>6469.2</v>
      </c>
    </row>
    <row r="179" spans="1:22" s="16" customFormat="1" ht="84" x14ac:dyDescent="0.2">
      <c r="A179" s="13"/>
      <c r="B179" s="13" t="s">
        <v>631</v>
      </c>
      <c r="C179" s="13" t="s">
        <v>665</v>
      </c>
      <c r="D179" s="23" t="s">
        <v>666</v>
      </c>
      <c r="E179" s="128">
        <v>5391</v>
      </c>
      <c r="F179" s="52">
        <v>0.1</v>
      </c>
      <c r="G179" s="18">
        <f t="shared" si="37"/>
        <v>539.1</v>
      </c>
      <c r="H179" s="15" t="s">
        <v>18</v>
      </c>
      <c r="I179" s="18">
        <v>0</v>
      </c>
      <c r="J179" s="15" t="s">
        <v>18</v>
      </c>
      <c r="K179" s="18">
        <v>0</v>
      </c>
      <c r="L179" s="15" t="s">
        <v>18</v>
      </c>
      <c r="M179" s="18">
        <v>0</v>
      </c>
      <c r="N179" s="15">
        <v>0.05</v>
      </c>
      <c r="O179" s="18">
        <f t="shared" si="40"/>
        <v>269.55</v>
      </c>
      <c r="P179" s="15">
        <v>0.05</v>
      </c>
      <c r="Q179" s="18">
        <f t="shared" si="41"/>
        <v>269.55</v>
      </c>
      <c r="R179" s="18">
        <f t="shared" si="38"/>
        <v>539.1</v>
      </c>
      <c r="S179" s="18">
        <f t="shared" si="39"/>
        <v>4851.8999999999996</v>
      </c>
    </row>
    <row r="180" spans="1:22" s="16" customFormat="1" ht="105" x14ac:dyDescent="0.2">
      <c r="A180" s="13"/>
      <c r="B180" s="13" t="s">
        <v>732</v>
      </c>
      <c r="C180" s="13" t="s">
        <v>733</v>
      </c>
      <c r="D180" s="23" t="s">
        <v>734</v>
      </c>
      <c r="E180" s="128">
        <v>136000</v>
      </c>
      <c r="F180" s="52">
        <v>0.1</v>
      </c>
      <c r="G180" s="18">
        <f t="shared" si="37"/>
        <v>13600</v>
      </c>
      <c r="H180" s="15" t="s">
        <v>18</v>
      </c>
      <c r="I180" s="18">
        <v>0</v>
      </c>
      <c r="J180" s="129" t="s">
        <v>18</v>
      </c>
      <c r="K180" s="18">
        <v>0</v>
      </c>
      <c r="L180" s="129" t="s">
        <v>18</v>
      </c>
      <c r="M180" s="18">
        <v>0</v>
      </c>
      <c r="N180" s="15">
        <v>0.05</v>
      </c>
      <c r="O180" s="18">
        <f t="shared" si="40"/>
        <v>6800</v>
      </c>
      <c r="P180" s="15">
        <v>0.05</v>
      </c>
      <c r="Q180" s="18">
        <f t="shared" si="41"/>
        <v>6800</v>
      </c>
      <c r="R180" s="18">
        <f t="shared" si="38"/>
        <v>13600</v>
      </c>
      <c r="S180" s="18">
        <f t="shared" si="39"/>
        <v>122400</v>
      </c>
    </row>
    <row r="181" spans="1:22" s="16" customFormat="1" ht="84" x14ac:dyDescent="0.2">
      <c r="A181" s="13"/>
      <c r="B181" s="13" t="s">
        <v>773</v>
      </c>
      <c r="C181" s="13" t="s">
        <v>774</v>
      </c>
      <c r="D181" s="23" t="s">
        <v>775</v>
      </c>
      <c r="E181" s="128">
        <v>20000</v>
      </c>
      <c r="F181" s="52">
        <v>0.1</v>
      </c>
      <c r="G181" s="18">
        <f t="shared" si="37"/>
        <v>2000</v>
      </c>
      <c r="H181" s="15" t="s">
        <v>18</v>
      </c>
      <c r="I181" s="18">
        <v>0</v>
      </c>
      <c r="J181" s="15" t="s">
        <v>18</v>
      </c>
      <c r="K181" s="18">
        <v>0</v>
      </c>
      <c r="L181" s="15" t="s">
        <v>18</v>
      </c>
      <c r="M181" s="18">
        <v>0</v>
      </c>
      <c r="N181" s="15">
        <v>0.05</v>
      </c>
      <c r="O181" s="18">
        <f t="shared" si="40"/>
        <v>1000</v>
      </c>
      <c r="P181" s="15">
        <v>0.05</v>
      </c>
      <c r="Q181" s="18">
        <f t="shared" si="41"/>
        <v>1000</v>
      </c>
      <c r="R181" s="18">
        <f t="shared" si="38"/>
        <v>2000</v>
      </c>
      <c r="S181" s="18">
        <f t="shared" si="39"/>
        <v>18000</v>
      </c>
    </row>
    <row r="182" spans="1:22" s="16" customFormat="1" ht="63" x14ac:dyDescent="0.2">
      <c r="A182" s="13"/>
      <c r="B182" s="13" t="s">
        <v>776</v>
      </c>
      <c r="C182" s="13" t="s">
        <v>777</v>
      </c>
      <c r="D182" s="23" t="s">
        <v>778</v>
      </c>
      <c r="E182" s="128">
        <v>20000</v>
      </c>
      <c r="F182" s="52">
        <v>0.1</v>
      </c>
      <c r="G182" s="18">
        <f t="shared" si="37"/>
        <v>2000</v>
      </c>
      <c r="H182" s="15" t="s">
        <v>18</v>
      </c>
      <c r="I182" s="18">
        <v>0</v>
      </c>
      <c r="J182" s="15" t="s">
        <v>18</v>
      </c>
      <c r="K182" s="18">
        <v>0</v>
      </c>
      <c r="L182" s="15" t="s">
        <v>18</v>
      </c>
      <c r="M182" s="18">
        <v>0</v>
      </c>
      <c r="N182" s="15">
        <v>0.05</v>
      </c>
      <c r="O182" s="18">
        <f t="shared" si="40"/>
        <v>1000</v>
      </c>
      <c r="P182" s="15">
        <v>0.05</v>
      </c>
      <c r="Q182" s="18">
        <f t="shared" si="41"/>
        <v>1000</v>
      </c>
      <c r="R182" s="18">
        <f t="shared" si="38"/>
        <v>2000</v>
      </c>
      <c r="S182" s="18">
        <f t="shared" si="39"/>
        <v>18000</v>
      </c>
    </row>
    <row r="183" spans="1:22" s="16" customFormat="1" ht="84" x14ac:dyDescent="0.2">
      <c r="A183" s="13"/>
      <c r="B183" s="13" t="s">
        <v>776</v>
      </c>
      <c r="C183" s="13" t="s">
        <v>779</v>
      </c>
      <c r="D183" s="23" t="s">
        <v>780</v>
      </c>
      <c r="E183" s="128">
        <v>7800</v>
      </c>
      <c r="F183" s="52">
        <v>0.1</v>
      </c>
      <c r="G183" s="18">
        <f t="shared" si="37"/>
        <v>780</v>
      </c>
      <c r="H183" s="15" t="s">
        <v>18</v>
      </c>
      <c r="I183" s="18">
        <v>0</v>
      </c>
      <c r="J183" s="15" t="s">
        <v>18</v>
      </c>
      <c r="K183" s="18">
        <v>0</v>
      </c>
      <c r="L183" s="15" t="s">
        <v>18</v>
      </c>
      <c r="M183" s="18">
        <v>0</v>
      </c>
      <c r="N183" s="15">
        <v>0.05</v>
      </c>
      <c r="O183" s="18">
        <f t="shared" si="40"/>
        <v>390</v>
      </c>
      <c r="P183" s="15">
        <v>0.05</v>
      </c>
      <c r="Q183" s="18">
        <f t="shared" si="41"/>
        <v>390</v>
      </c>
      <c r="R183" s="18">
        <f t="shared" si="38"/>
        <v>780</v>
      </c>
      <c r="S183" s="18">
        <f t="shared" si="39"/>
        <v>7020</v>
      </c>
    </row>
    <row r="184" spans="1:22" s="16" customFormat="1" ht="84" x14ac:dyDescent="0.2">
      <c r="A184" s="13"/>
      <c r="B184" s="13" t="s">
        <v>781</v>
      </c>
      <c r="C184" s="13" t="s">
        <v>782</v>
      </c>
      <c r="D184" s="23" t="s">
        <v>783</v>
      </c>
      <c r="E184" s="128">
        <v>15000</v>
      </c>
      <c r="F184" s="52">
        <v>0.1</v>
      </c>
      <c r="G184" s="18">
        <f t="shared" si="37"/>
        <v>1500</v>
      </c>
      <c r="H184" s="15" t="s">
        <v>18</v>
      </c>
      <c r="I184" s="18">
        <v>0</v>
      </c>
      <c r="J184" s="15" t="s">
        <v>18</v>
      </c>
      <c r="K184" s="18">
        <v>0</v>
      </c>
      <c r="L184" s="15" t="s">
        <v>18</v>
      </c>
      <c r="M184" s="18">
        <v>0</v>
      </c>
      <c r="N184" s="15">
        <v>0.05</v>
      </c>
      <c r="O184" s="18">
        <f t="shared" si="40"/>
        <v>750</v>
      </c>
      <c r="P184" s="15">
        <v>0.05</v>
      </c>
      <c r="Q184" s="18">
        <f t="shared" si="41"/>
        <v>750</v>
      </c>
      <c r="R184" s="18">
        <f t="shared" si="38"/>
        <v>1500</v>
      </c>
      <c r="S184" s="18">
        <f t="shared" si="39"/>
        <v>13500</v>
      </c>
    </row>
    <row r="185" spans="1:22" s="16" customFormat="1" ht="84" x14ac:dyDescent="0.2">
      <c r="A185" s="13"/>
      <c r="B185" s="13" t="s">
        <v>894</v>
      </c>
      <c r="C185" s="13" t="s">
        <v>909</v>
      </c>
      <c r="D185" s="23" t="s">
        <v>910</v>
      </c>
      <c r="E185" s="128">
        <v>500</v>
      </c>
      <c r="F185" s="52">
        <v>0.1</v>
      </c>
      <c r="G185" s="18">
        <f>+E185*F185</f>
        <v>50</v>
      </c>
      <c r="H185" s="15" t="s">
        <v>18</v>
      </c>
      <c r="I185" s="18">
        <v>0</v>
      </c>
      <c r="J185" s="15" t="s">
        <v>18</v>
      </c>
      <c r="K185" s="18">
        <v>0</v>
      </c>
      <c r="L185" s="15" t="s">
        <v>18</v>
      </c>
      <c r="M185" s="18">
        <v>0</v>
      </c>
      <c r="N185" s="15">
        <v>0.05</v>
      </c>
      <c r="O185" s="18">
        <f>+E185*N185</f>
        <v>25</v>
      </c>
      <c r="P185" s="15">
        <v>0.05</v>
      </c>
      <c r="Q185" s="18">
        <f>+E185*P185</f>
        <v>25</v>
      </c>
      <c r="R185" s="18">
        <f>SUM(I185+K185+M185+O185+Q185)</f>
        <v>50</v>
      </c>
      <c r="S185" s="18">
        <f>+E185-R185</f>
        <v>450</v>
      </c>
      <c r="U185" s="5"/>
    </row>
    <row r="186" spans="1:22" s="16" customFormat="1" ht="84" x14ac:dyDescent="0.2">
      <c r="A186" s="13"/>
      <c r="B186" s="13" t="s">
        <v>911</v>
      </c>
      <c r="C186" s="13" t="s">
        <v>912</v>
      </c>
      <c r="D186" s="23" t="s">
        <v>913</v>
      </c>
      <c r="E186" s="128">
        <v>0</v>
      </c>
      <c r="F186" s="52"/>
      <c r="G186" s="147">
        <v>-780</v>
      </c>
      <c r="H186" s="15" t="s">
        <v>18</v>
      </c>
      <c r="I186" s="18">
        <v>0</v>
      </c>
      <c r="J186" s="15" t="s">
        <v>18</v>
      </c>
      <c r="K186" s="18">
        <v>0</v>
      </c>
      <c r="L186" s="15" t="s">
        <v>18</v>
      </c>
      <c r="M186" s="18">
        <v>0</v>
      </c>
      <c r="N186" s="15"/>
      <c r="O186" s="147">
        <v>-390</v>
      </c>
      <c r="P186" s="15"/>
      <c r="Q186" s="147">
        <v>-390</v>
      </c>
      <c r="R186" s="147">
        <f>SUM(I186+K186+M186+O186+Q186)</f>
        <v>-780</v>
      </c>
      <c r="S186" s="18">
        <f>+E186-R186</f>
        <v>780</v>
      </c>
      <c r="U186" s="5"/>
    </row>
    <row r="187" spans="1:22" s="16" customFormat="1" ht="21" x14ac:dyDescent="0.2">
      <c r="A187" s="13"/>
      <c r="B187" s="13"/>
      <c r="C187" s="13"/>
      <c r="D187" s="23"/>
      <c r="E187" s="18"/>
      <c r="F187" s="52"/>
      <c r="G187" s="18"/>
      <c r="H187" s="54"/>
      <c r="I187" s="18"/>
      <c r="J187" s="15"/>
      <c r="K187" s="18"/>
      <c r="L187" s="54"/>
      <c r="M187" s="18"/>
      <c r="N187" s="54"/>
      <c r="O187" s="18"/>
      <c r="P187" s="54"/>
      <c r="Q187" s="18"/>
      <c r="R187" s="18"/>
      <c r="S187" s="18"/>
      <c r="T187" s="4"/>
      <c r="U187" s="101"/>
      <c r="V187" s="101"/>
    </row>
    <row r="188" spans="1:22" s="91" customFormat="1" ht="21.75" x14ac:dyDescent="0.2">
      <c r="A188" s="200" t="s">
        <v>84</v>
      </c>
      <c r="B188" s="201"/>
      <c r="C188" s="201"/>
      <c r="D188" s="202"/>
      <c r="E188" s="93">
        <f>SUM(E177:E187)</f>
        <v>222279</v>
      </c>
      <c r="F188" s="93"/>
      <c r="G188" s="93">
        <f>SUM(G177:G187)</f>
        <v>22071.9</v>
      </c>
      <c r="H188" s="93"/>
      <c r="I188" s="93">
        <f>SUM(I177:I187)</f>
        <v>832</v>
      </c>
      <c r="J188" s="93"/>
      <c r="K188" s="93">
        <f>SUM(K177:K187)</f>
        <v>520</v>
      </c>
      <c r="L188" s="93"/>
      <c r="M188" s="93">
        <f>SUM(M177:M187)</f>
        <v>312</v>
      </c>
      <c r="N188" s="93"/>
      <c r="O188" s="93">
        <f>SUM(O177:O187)</f>
        <v>10203.950000000001</v>
      </c>
      <c r="P188" s="93"/>
      <c r="Q188" s="93">
        <f>SUM(Q177:Q187)</f>
        <v>10203.950000000001</v>
      </c>
      <c r="R188" s="93">
        <f>SUM(R177:R187)</f>
        <v>22071.9</v>
      </c>
      <c r="S188" s="93">
        <f>SUM(S177:S187)</f>
        <v>200207.1</v>
      </c>
      <c r="T188" s="90"/>
    </row>
    <row r="189" spans="1:22" s="50" customFormat="1" ht="23.25" hidden="1" x14ac:dyDescent="0.2">
      <c r="A189" s="119" t="s">
        <v>85</v>
      </c>
      <c r="B189" s="119"/>
      <c r="C189" s="119"/>
      <c r="D189" s="148"/>
      <c r="E189" s="120"/>
      <c r="F189" s="121"/>
      <c r="G189" s="122"/>
      <c r="H189" s="123"/>
      <c r="I189" s="122"/>
      <c r="J189" s="123"/>
      <c r="K189" s="122"/>
      <c r="L189" s="123"/>
      <c r="M189" s="122"/>
      <c r="N189" s="123"/>
      <c r="O189" s="122"/>
      <c r="P189" s="123"/>
      <c r="Q189" s="122"/>
      <c r="R189" s="122"/>
      <c r="S189" s="122"/>
      <c r="T189" s="92"/>
    </row>
    <row r="190" spans="1:22" s="16" customFormat="1" ht="21" hidden="1" x14ac:dyDescent="0.2">
      <c r="A190" s="11"/>
      <c r="B190" s="11"/>
      <c r="C190" s="11"/>
      <c r="D190" s="22"/>
      <c r="E190" s="17"/>
      <c r="F190" s="53"/>
      <c r="G190" s="18"/>
      <c r="H190" s="15"/>
      <c r="I190" s="18"/>
      <c r="J190" s="15"/>
      <c r="K190" s="18"/>
      <c r="L190" s="15"/>
      <c r="M190" s="18"/>
      <c r="N190" s="15"/>
      <c r="O190" s="18"/>
      <c r="P190" s="15"/>
      <c r="Q190" s="18"/>
      <c r="R190" s="18"/>
      <c r="S190" s="18"/>
      <c r="T190" s="4"/>
    </row>
    <row r="191" spans="1:22" s="16" customFormat="1" ht="21" hidden="1" x14ac:dyDescent="0.2">
      <c r="A191" s="11"/>
      <c r="B191" s="11"/>
      <c r="C191" s="11"/>
      <c r="D191" s="22"/>
      <c r="E191" s="12"/>
      <c r="F191" s="53"/>
      <c r="G191" s="18"/>
      <c r="H191" s="15"/>
      <c r="I191" s="18"/>
      <c r="J191" s="15"/>
      <c r="K191" s="18"/>
      <c r="L191" s="15"/>
      <c r="M191" s="18"/>
      <c r="N191" s="15"/>
      <c r="O191" s="18"/>
      <c r="P191" s="15"/>
      <c r="Q191" s="18"/>
      <c r="R191" s="18"/>
      <c r="S191" s="18"/>
      <c r="T191" s="4"/>
    </row>
    <row r="192" spans="1:22" s="91" customFormat="1" ht="21.75" hidden="1" x14ac:dyDescent="0.2">
      <c r="A192" s="197" t="s">
        <v>86</v>
      </c>
      <c r="B192" s="198"/>
      <c r="C192" s="198"/>
      <c r="D192" s="199"/>
      <c r="E192" s="89">
        <f>SUM(E190:E191)</f>
        <v>0</v>
      </c>
      <c r="F192" s="89"/>
      <c r="G192" s="89">
        <f t="shared" ref="G192:S192" si="42">SUM(G190:G191)</f>
        <v>0</v>
      </c>
      <c r="H192" s="89"/>
      <c r="I192" s="89">
        <f t="shared" si="42"/>
        <v>0</v>
      </c>
      <c r="J192" s="89"/>
      <c r="K192" s="89">
        <f t="shared" si="42"/>
        <v>0</v>
      </c>
      <c r="L192" s="89"/>
      <c r="M192" s="89">
        <f t="shared" si="42"/>
        <v>0</v>
      </c>
      <c r="N192" s="89"/>
      <c r="O192" s="89">
        <f>SUM(O190:O191)</f>
        <v>0</v>
      </c>
      <c r="P192" s="89"/>
      <c r="Q192" s="89">
        <f>SUM(Q190:Q191)</f>
        <v>0</v>
      </c>
      <c r="R192" s="89">
        <f t="shared" si="42"/>
        <v>0</v>
      </c>
      <c r="S192" s="89">
        <f t="shared" si="42"/>
        <v>0</v>
      </c>
      <c r="T192" s="90"/>
    </row>
    <row r="193" spans="1:20" s="50" customFormat="1" ht="23.25" hidden="1" x14ac:dyDescent="0.2">
      <c r="A193" s="118" t="s">
        <v>1</v>
      </c>
      <c r="B193" s="118"/>
      <c r="C193" s="119"/>
      <c r="D193" s="148"/>
      <c r="E193" s="120"/>
      <c r="F193" s="121"/>
      <c r="G193" s="122"/>
      <c r="H193" s="123"/>
      <c r="I193" s="122"/>
      <c r="J193" s="123"/>
      <c r="K193" s="122"/>
      <c r="L193" s="123"/>
      <c r="M193" s="122"/>
      <c r="N193" s="123"/>
      <c r="O193" s="122"/>
      <c r="P193" s="123"/>
      <c r="Q193" s="122"/>
      <c r="R193" s="122"/>
      <c r="S193" s="122"/>
      <c r="T193" s="92"/>
    </row>
    <row r="194" spans="1:20" s="16" customFormat="1" ht="21" hidden="1" x14ac:dyDescent="0.2">
      <c r="A194" s="13"/>
      <c r="B194" s="13"/>
      <c r="C194" s="13"/>
      <c r="D194" s="23"/>
      <c r="E194" s="18"/>
      <c r="F194" s="52"/>
      <c r="G194" s="18"/>
      <c r="H194" s="15"/>
      <c r="I194" s="18"/>
      <c r="J194" s="15"/>
      <c r="K194" s="18"/>
      <c r="L194" s="15"/>
      <c r="M194" s="18"/>
      <c r="N194" s="15"/>
      <c r="O194" s="18"/>
      <c r="P194" s="15"/>
      <c r="Q194" s="18"/>
      <c r="R194" s="18"/>
      <c r="S194" s="18"/>
    </row>
    <row r="195" spans="1:20" s="91" customFormat="1" ht="21.75" hidden="1" x14ac:dyDescent="0.2">
      <c r="A195" s="197" t="s">
        <v>49</v>
      </c>
      <c r="B195" s="198"/>
      <c r="C195" s="198"/>
      <c r="D195" s="199"/>
      <c r="E195" s="89">
        <f>SUM(E194:E194)</f>
        <v>0</v>
      </c>
      <c r="F195" s="89"/>
      <c r="G195" s="89">
        <f>SUM(G194:G194)</f>
        <v>0</v>
      </c>
      <c r="H195" s="89"/>
      <c r="I195" s="89">
        <f>SUM(I194:I194)</f>
        <v>0</v>
      </c>
      <c r="J195" s="89"/>
      <c r="K195" s="89">
        <f>SUM(K194:K194)</f>
        <v>0</v>
      </c>
      <c r="L195" s="89"/>
      <c r="M195" s="89">
        <f>SUM(M194:M194)</f>
        <v>0</v>
      </c>
      <c r="N195" s="89"/>
      <c r="O195" s="89">
        <f>SUM(O194:O194)</f>
        <v>0</v>
      </c>
      <c r="P195" s="89"/>
      <c r="Q195" s="89">
        <f>SUM(Q194:Q194)</f>
        <v>0</v>
      </c>
      <c r="R195" s="89">
        <f>SUM(R194:R194)</f>
        <v>0</v>
      </c>
      <c r="S195" s="89">
        <f>SUM(S194:S194)</f>
        <v>0</v>
      </c>
      <c r="T195" s="90"/>
    </row>
    <row r="196" spans="1:20" s="50" customFormat="1" ht="23.25" hidden="1" x14ac:dyDescent="0.2">
      <c r="A196" s="119" t="s">
        <v>23</v>
      </c>
      <c r="B196" s="119"/>
      <c r="C196" s="119"/>
      <c r="D196" s="148"/>
      <c r="E196" s="120"/>
      <c r="F196" s="121"/>
      <c r="G196" s="122"/>
      <c r="H196" s="123"/>
      <c r="I196" s="122"/>
      <c r="J196" s="123"/>
      <c r="K196" s="122"/>
      <c r="L196" s="123"/>
      <c r="M196" s="122"/>
      <c r="N196" s="123"/>
      <c r="O196" s="122"/>
      <c r="P196" s="123"/>
      <c r="Q196" s="122"/>
      <c r="R196" s="122"/>
      <c r="S196" s="122"/>
      <c r="T196" s="92"/>
    </row>
    <row r="197" spans="1:20" s="16" customFormat="1" ht="21" hidden="1" x14ac:dyDescent="0.2">
      <c r="A197" s="11"/>
      <c r="B197" s="11"/>
      <c r="C197" s="11"/>
      <c r="D197" s="22"/>
      <c r="E197" s="12"/>
      <c r="F197" s="53"/>
      <c r="G197" s="18"/>
      <c r="H197" s="15"/>
      <c r="I197" s="18"/>
      <c r="J197" s="15"/>
      <c r="K197" s="18"/>
      <c r="L197" s="15"/>
      <c r="M197" s="18"/>
      <c r="N197" s="15"/>
      <c r="O197" s="18"/>
      <c r="P197" s="15"/>
      <c r="Q197" s="18"/>
      <c r="R197" s="18"/>
      <c r="S197" s="18"/>
      <c r="T197" s="4"/>
    </row>
    <row r="198" spans="1:20" s="16" customFormat="1" ht="21" hidden="1" x14ac:dyDescent="0.2">
      <c r="A198" s="11"/>
      <c r="B198" s="11"/>
      <c r="C198" s="11"/>
      <c r="D198" s="22"/>
      <c r="E198" s="12"/>
      <c r="F198" s="53"/>
      <c r="G198" s="18"/>
      <c r="H198" s="15"/>
      <c r="I198" s="18"/>
      <c r="J198" s="15"/>
      <c r="K198" s="18"/>
      <c r="L198" s="15"/>
      <c r="M198" s="18"/>
      <c r="N198" s="15"/>
      <c r="O198" s="18"/>
      <c r="P198" s="15"/>
      <c r="Q198" s="18"/>
      <c r="R198" s="18"/>
      <c r="S198" s="18"/>
      <c r="T198" s="4"/>
    </row>
    <row r="199" spans="1:20" s="91" customFormat="1" ht="21.75" hidden="1" x14ac:dyDescent="0.2">
      <c r="A199" s="197" t="s">
        <v>89</v>
      </c>
      <c r="B199" s="198"/>
      <c r="C199" s="198"/>
      <c r="D199" s="199"/>
      <c r="E199" s="89">
        <f>SUM(E197:E198)</f>
        <v>0</v>
      </c>
      <c r="F199" s="89"/>
      <c r="G199" s="89">
        <f t="shared" ref="G199:S199" si="43">SUM(G197:G198)</f>
        <v>0</v>
      </c>
      <c r="H199" s="89"/>
      <c r="I199" s="89">
        <f t="shared" si="43"/>
        <v>0</v>
      </c>
      <c r="J199" s="89"/>
      <c r="K199" s="89">
        <f t="shared" si="43"/>
        <v>0</v>
      </c>
      <c r="L199" s="89"/>
      <c r="M199" s="89">
        <f t="shared" si="43"/>
        <v>0</v>
      </c>
      <c r="N199" s="89"/>
      <c r="O199" s="89">
        <f>SUM(O197:O198)</f>
        <v>0</v>
      </c>
      <c r="P199" s="89"/>
      <c r="Q199" s="89">
        <f>SUM(Q197:Q198)</f>
        <v>0</v>
      </c>
      <c r="R199" s="89">
        <f t="shared" si="43"/>
        <v>0</v>
      </c>
      <c r="S199" s="89">
        <f t="shared" si="43"/>
        <v>0</v>
      </c>
      <c r="T199" s="90"/>
    </row>
    <row r="200" spans="1:20" s="50" customFormat="1" ht="23.25" hidden="1" x14ac:dyDescent="0.2">
      <c r="A200" s="118" t="s">
        <v>2</v>
      </c>
      <c r="B200" s="118"/>
      <c r="C200" s="119"/>
      <c r="D200" s="148"/>
      <c r="E200" s="120"/>
      <c r="F200" s="121"/>
      <c r="G200" s="122"/>
      <c r="H200" s="123"/>
      <c r="I200" s="122"/>
      <c r="J200" s="123"/>
      <c r="K200" s="122"/>
      <c r="L200" s="123"/>
      <c r="M200" s="122"/>
      <c r="N200" s="123"/>
      <c r="O200" s="122"/>
      <c r="P200" s="123"/>
      <c r="Q200" s="122"/>
      <c r="R200" s="122"/>
      <c r="S200" s="122"/>
      <c r="T200" s="92"/>
    </row>
    <row r="201" spans="1:20" s="16" customFormat="1" ht="21" hidden="1" x14ac:dyDescent="0.2">
      <c r="A201" s="11"/>
      <c r="B201" s="11"/>
      <c r="C201" s="11"/>
      <c r="D201" s="22"/>
      <c r="E201" s="12"/>
      <c r="F201" s="53"/>
      <c r="G201" s="18"/>
      <c r="H201" s="15"/>
      <c r="I201" s="18"/>
      <c r="J201" s="15"/>
      <c r="K201" s="18"/>
      <c r="L201" s="15"/>
      <c r="M201" s="18"/>
      <c r="N201" s="15"/>
      <c r="O201" s="18"/>
      <c r="P201" s="15"/>
      <c r="Q201" s="18"/>
      <c r="R201" s="18"/>
      <c r="S201" s="18"/>
      <c r="T201" s="4"/>
    </row>
    <row r="202" spans="1:20" s="16" customFormat="1" ht="21" hidden="1" x14ac:dyDescent="0.2">
      <c r="A202" s="11"/>
      <c r="B202" s="11"/>
      <c r="C202" s="11"/>
      <c r="D202" s="22"/>
      <c r="E202" s="12"/>
      <c r="F202" s="53"/>
      <c r="G202" s="18"/>
      <c r="H202" s="15"/>
      <c r="I202" s="18"/>
      <c r="J202" s="15"/>
      <c r="K202" s="18"/>
      <c r="L202" s="15"/>
      <c r="M202" s="18"/>
      <c r="N202" s="15"/>
      <c r="O202" s="18"/>
      <c r="P202" s="15"/>
      <c r="Q202" s="18"/>
      <c r="R202" s="18"/>
      <c r="S202" s="18"/>
      <c r="T202" s="4"/>
    </row>
    <row r="203" spans="1:20" s="91" customFormat="1" ht="21.75" hidden="1" x14ac:dyDescent="0.2">
      <c r="A203" s="197" t="s">
        <v>52</v>
      </c>
      <c r="B203" s="198"/>
      <c r="C203" s="198"/>
      <c r="D203" s="199"/>
      <c r="E203" s="93">
        <f>SUM(E201:E202)</f>
        <v>0</v>
      </c>
      <c r="F203" s="93"/>
      <c r="G203" s="93">
        <f>SUM(G201:G202)</f>
        <v>0</v>
      </c>
      <c r="H203" s="93"/>
      <c r="I203" s="93">
        <f>SUM(I201:I202)</f>
        <v>0</v>
      </c>
      <c r="J203" s="93"/>
      <c r="K203" s="93">
        <f>SUM(K201:K202)</f>
        <v>0</v>
      </c>
      <c r="L203" s="93"/>
      <c r="M203" s="93">
        <f>SUM(M201:M202)</f>
        <v>0</v>
      </c>
      <c r="N203" s="93"/>
      <c r="O203" s="93">
        <f>SUM(O201:O202)</f>
        <v>0</v>
      </c>
      <c r="P203" s="93"/>
      <c r="Q203" s="93">
        <f>SUM(Q201:Q202)</f>
        <v>0</v>
      </c>
      <c r="R203" s="93">
        <f>SUM(R201:R202)</f>
        <v>0</v>
      </c>
      <c r="S203" s="93">
        <f>SUM(S201:S202)</f>
        <v>0</v>
      </c>
      <c r="T203" s="90"/>
    </row>
    <row r="204" spans="1:20" s="50" customFormat="1" ht="23.25" hidden="1" x14ac:dyDescent="0.2">
      <c r="A204" s="118" t="s">
        <v>24</v>
      </c>
      <c r="B204" s="118"/>
      <c r="C204" s="119"/>
      <c r="D204" s="148"/>
      <c r="E204" s="120"/>
      <c r="F204" s="121"/>
      <c r="G204" s="122"/>
      <c r="H204" s="123"/>
      <c r="I204" s="122"/>
      <c r="J204" s="123"/>
      <c r="K204" s="122"/>
      <c r="L204" s="123"/>
      <c r="M204" s="122"/>
      <c r="N204" s="123"/>
      <c r="O204" s="122"/>
      <c r="P204" s="123"/>
      <c r="Q204" s="122"/>
      <c r="R204" s="122"/>
      <c r="S204" s="122"/>
      <c r="T204" s="92"/>
    </row>
    <row r="205" spans="1:20" s="16" customFormat="1" ht="21" hidden="1" x14ac:dyDescent="0.2">
      <c r="A205" s="11"/>
      <c r="B205" s="11"/>
      <c r="C205" s="11"/>
      <c r="D205" s="22"/>
      <c r="E205" s="12"/>
      <c r="F205" s="53"/>
      <c r="G205" s="18"/>
      <c r="H205" s="15"/>
      <c r="I205" s="18"/>
      <c r="J205" s="15"/>
      <c r="K205" s="18"/>
      <c r="L205" s="15"/>
      <c r="M205" s="18"/>
      <c r="N205" s="15"/>
      <c r="O205" s="18"/>
      <c r="P205" s="15"/>
      <c r="Q205" s="18"/>
      <c r="R205" s="18"/>
      <c r="S205" s="18"/>
      <c r="T205" s="4"/>
    </row>
    <row r="206" spans="1:20" s="16" customFormat="1" ht="21" hidden="1" x14ac:dyDescent="0.2">
      <c r="A206" s="11"/>
      <c r="B206" s="11"/>
      <c r="C206" s="11"/>
      <c r="D206" s="22"/>
      <c r="E206" s="14"/>
      <c r="F206" s="52"/>
      <c r="G206" s="18"/>
      <c r="H206" s="15"/>
      <c r="I206" s="18"/>
      <c r="J206" s="15"/>
      <c r="K206" s="18"/>
      <c r="L206" s="15"/>
      <c r="M206" s="18"/>
      <c r="N206" s="15"/>
      <c r="O206" s="18"/>
      <c r="P206" s="15"/>
      <c r="Q206" s="18"/>
      <c r="R206" s="18"/>
      <c r="S206" s="18"/>
      <c r="T206" s="4"/>
    </row>
    <row r="207" spans="1:20" s="91" customFormat="1" ht="21.75" hidden="1" x14ac:dyDescent="0.2">
      <c r="A207" s="197" t="s">
        <v>51</v>
      </c>
      <c r="B207" s="198"/>
      <c r="C207" s="198"/>
      <c r="D207" s="199"/>
      <c r="E207" s="89">
        <f>SUM(E205:E206)</f>
        <v>0</v>
      </c>
      <c r="F207" s="89"/>
      <c r="G207" s="89">
        <f t="shared" ref="G207:S207" si="44">SUM(G205:G206)</f>
        <v>0</v>
      </c>
      <c r="H207" s="89"/>
      <c r="I207" s="89">
        <f t="shared" si="44"/>
        <v>0</v>
      </c>
      <c r="J207" s="89"/>
      <c r="K207" s="89">
        <f t="shared" si="44"/>
        <v>0</v>
      </c>
      <c r="L207" s="89"/>
      <c r="M207" s="89">
        <f t="shared" si="44"/>
        <v>0</v>
      </c>
      <c r="N207" s="89"/>
      <c r="O207" s="89">
        <f>SUM(O205:O206)</f>
        <v>0</v>
      </c>
      <c r="P207" s="89"/>
      <c r="Q207" s="89">
        <f>SUM(Q205:Q206)</f>
        <v>0</v>
      </c>
      <c r="R207" s="89">
        <f t="shared" si="44"/>
        <v>0</v>
      </c>
      <c r="S207" s="89">
        <f t="shared" si="44"/>
        <v>0</v>
      </c>
      <c r="T207" s="90"/>
    </row>
    <row r="208" spans="1:20" s="50" customFormat="1" ht="23.25" x14ac:dyDescent="0.2">
      <c r="A208" s="118" t="s">
        <v>3</v>
      </c>
      <c r="B208" s="118"/>
      <c r="C208" s="119"/>
      <c r="D208" s="148"/>
      <c r="E208" s="120"/>
      <c r="F208" s="121"/>
      <c r="G208" s="122"/>
      <c r="H208" s="123"/>
      <c r="I208" s="122"/>
      <c r="J208" s="123"/>
      <c r="K208" s="122"/>
      <c r="L208" s="123"/>
      <c r="M208" s="122"/>
      <c r="N208" s="123"/>
      <c r="O208" s="122"/>
      <c r="P208" s="123"/>
      <c r="Q208" s="122"/>
      <c r="R208" s="122"/>
      <c r="S208" s="122"/>
      <c r="T208" s="92"/>
    </row>
    <row r="209" spans="1:21" s="16" customFormat="1" ht="147" x14ac:dyDescent="0.2">
      <c r="A209" s="13"/>
      <c r="B209" s="13" t="s">
        <v>386</v>
      </c>
      <c r="C209" s="13" t="s">
        <v>387</v>
      </c>
      <c r="D209" s="23" t="s">
        <v>388</v>
      </c>
      <c r="E209" s="18">
        <v>1142000</v>
      </c>
      <c r="F209" s="52">
        <v>0.16</v>
      </c>
      <c r="G209" s="18">
        <f t="shared" ref="G209:G214" si="45">+E209*F209</f>
        <v>182720</v>
      </c>
      <c r="H209" s="15">
        <v>0.08</v>
      </c>
      <c r="I209" s="18">
        <f>E209*H209</f>
        <v>91360</v>
      </c>
      <c r="J209" s="15">
        <v>0.05</v>
      </c>
      <c r="K209" s="18">
        <f>+E209*J209</f>
        <v>57100</v>
      </c>
      <c r="L209" s="15">
        <v>0.03</v>
      </c>
      <c r="M209" s="18">
        <f>+E209*L209</f>
        <v>34260</v>
      </c>
      <c r="N209" s="15"/>
      <c r="O209" s="18"/>
      <c r="P209" s="15"/>
      <c r="Q209" s="18"/>
      <c r="R209" s="18">
        <f>SUM(I209+K209+M209+O209+Q209)</f>
        <v>182720</v>
      </c>
      <c r="S209" s="18">
        <f t="shared" ref="S209:S214" si="46">+E209-R209</f>
        <v>959280</v>
      </c>
    </row>
    <row r="210" spans="1:21" s="16" customFormat="1" ht="105" x14ac:dyDescent="0.2">
      <c r="A210" s="13"/>
      <c r="B210" s="13" t="s">
        <v>561</v>
      </c>
      <c r="C210" s="13" t="s">
        <v>562</v>
      </c>
      <c r="D210" s="23" t="s">
        <v>563</v>
      </c>
      <c r="E210" s="128">
        <v>336150</v>
      </c>
      <c r="F210" s="52">
        <v>0.16</v>
      </c>
      <c r="G210" s="18">
        <f t="shared" si="45"/>
        <v>53784</v>
      </c>
      <c r="H210" s="15">
        <v>0.08</v>
      </c>
      <c r="I210" s="18">
        <f>E210*H210</f>
        <v>26892</v>
      </c>
      <c r="J210" s="15">
        <v>0.05</v>
      </c>
      <c r="K210" s="18">
        <f>+E210*J210</f>
        <v>16807.5</v>
      </c>
      <c r="L210" s="15">
        <v>0.03</v>
      </c>
      <c r="M210" s="18">
        <f>+E210*L210</f>
        <v>10084.5</v>
      </c>
      <c r="N210" s="15"/>
      <c r="O210" s="18"/>
      <c r="P210" s="15"/>
      <c r="Q210" s="18"/>
      <c r="R210" s="18">
        <f>SUM(I210+K210+M210+O210+Q210)</f>
        <v>53784</v>
      </c>
      <c r="S210" s="18">
        <f t="shared" si="46"/>
        <v>282366</v>
      </c>
    </row>
    <row r="211" spans="1:21" s="16" customFormat="1" ht="105" x14ac:dyDescent="0.2">
      <c r="A211" s="13"/>
      <c r="B211" s="13" t="s">
        <v>564</v>
      </c>
      <c r="C211" s="13" t="s">
        <v>565</v>
      </c>
      <c r="D211" s="23" t="s">
        <v>566</v>
      </c>
      <c r="E211" s="128">
        <v>296190</v>
      </c>
      <c r="F211" s="52">
        <v>0.16</v>
      </c>
      <c r="G211" s="18">
        <f t="shared" si="45"/>
        <v>47390.400000000001</v>
      </c>
      <c r="H211" s="15">
        <v>0.08</v>
      </c>
      <c r="I211" s="18">
        <f>E211*H211</f>
        <v>23695.200000000001</v>
      </c>
      <c r="J211" s="15">
        <v>0.05</v>
      </c>
      <c r="K211" s="18">
        <f>+E211*J211</f>
        <v>14809.5</v>
      </c>
      <c r="L211" s="15">
        <v>0.03</v>
      </c>
      <c r="M211" s="18">
        <f>+E211*L211</f>
        <v>8885.6999999999989</v>
      </c>
      <c r="N211" s="15"/>
      <c r="O211" s="18"/>
      <c r="P211" s="15"/>
      <c r="Q211" s="18"/>
      <c r="R211" s="18">
        <f>SUM(I211+K211+M211+O211+Q211)</f>
        <v>47390.399999999994</v>
      </c>
      <c r="S211" s="18">
        <f t="shared" si="46"/>
        <v>248799.6</v>
      </c>
    </row>
    <row r="212" spans="1:21" s="16" customFormat="1" ht="105" x14ac:dyDescent="0.2">
      <c r="A212" s="13"/>
      <c r="B212" s="13" t="s">
        <v>668</v>
      </c>
      <c r="C212" s="13" t="s">
        <v>669</v>
      </c>
      <c r="D212" s="23" t="s">
        <v>670</v>
      </c>
      <c r="E212" s="128">
        <v>638280</v>
      </c>
      <c r="F212" s="52">
        <v>0.16</v>
      </c>
      <c r="G212" s="18">
        <f t="shared" si="45"/>
        <v>102124.8</v>
      </c>
      <c r="H212" s="15">
        <v>0.08</v>
      </c>
      <c r="I212" s="18">
        <f>E212*H212</f>
        <v>51062.400000000001</v>
      </c>
      <c r="J212" s="15">
        <v>0.05</v>
      </c>
      <c r="K212" s="18">
        <f>+E212*J212</f>
        <v>31914</v>
      </c>
      <c r="L212" s="15">
        <v>0.03</v>
      </c>
      <c r="M212" s="18">
        <f>+E212*L212</f>
        <v>19148.399999999998</v>
      </c>
      <c r="N212" s="15" t="s">
        <v>18</v>
      </c>
      <c r="O212" s="18">
        <v>0</v>
      </c>
      <c r="P212" s="15" t="s">
        <v>18</v>
      </c>
      <c r="Q212" s="18">
        <v>0</v>
      </c>
      <c r="R212" s="18">
        <f>SUM(I212+K212+M212)</f>
        <v>102124.79999999999</v>
      </c>
      <c r="S212" s="18">
        <f t="shared" si="46"/>
        <v>536155.19999999995</v>
      </c>
      <c r="U212" s="16" t="s">
        <v>650</v>
      </c>
    </row>
    <row r="213" spans="1:21" s="16" customFormat="1" ht="84" x14ac:dyDescent="0.2">
      <c r="A213" s="13"/>
      <c r="B213" s="13" t="s">
        <v>784</v>
      </c>
      <c r="C213" s="13" t="s">
        <v>785</v>
      </c>
      <c r="D213" s="23" t="s">
        <v>786</v>
      </c>
      <c r="E213" s="128">
        <v>60000</v>
      </c>
      <c r="F213" s="52">
        <v>0.1</v>
      </c>
      <c r="G213" s="18">
        <f t="shared" si="45"/>
        <v>6000</v>
      </c>
      <c r="H213" s="15" t="s">
        <v>18</v>
      </c>
      <c r="I213" s="18">
        <v>0</v>
      </c>
      <c r="J213" s="15" t="s">
        <v>18</v>
      </c>
      <c r="K213" s="18">
        <v>0</v>
      </c>
      <c r="L213" s="15" t="s">
        <v>18</v>
      </c>
      <c r="M213" s="18">
        <v>0</v>
      </c>
      <c r="N213" s="15">
        <v>0.05</v>
      </c>
      <c r="O213" s="18">
        <f>+E213*N213</f>
        <v>3000</v>
      </c>
      <c r="P213" s="15">
        <v>0.05</v>
      </c>
      <c r="Q213" s="18">
        <f>+E213*P213</f>
        <v>3000</v>
      </c>
      <c r="R213" s="18">
        <f>SUM(I213+K213+M213+O213+Q213)</f>
        <v>6000</v>
      </c>
      <c r="S213" s="18">
        <f t="shared" si="46"/>
        <v>54000</v>
      </c>
    </row>
    <row r="214" spans="1:21" s="16" customFormat="1" ht="105" x14ac:dyDescent="0.2">
      <c r="A214" s="13"/>
      <c r="B214" s="13" t="s">
        <v>914</v>
      </c>
      <c r="C214" s="13" t="s">
        <v>915</v>
      </c>
      <c r="D214" s="23" t="s">
        <v>916</v>
      </c>
      <c r="E214" s="128">
        <v>223400</v>
      </c>
      <c r="F214" s="52">
        <v>0.1</v>
      </c>
      <c r="G214" s="18">
        <f t="shared" si="45"/>
        <v>22340</v>
      </c>
      <c r="H214" s="15" t="s">
        <v>18</v>
      </c>
      <c r="I214" s="18">
        <v>0</v>
      </c>
      <c r="J214" s="15" t="s">
        <v>18</v>
      </c>
      <c r="K214" s="18">
        <v>0</v>
      </c>
      <c r="L214" s="15" t="s">
        <v>18</v>
      </c>
      <c r="M214" s="18">
        <v>0</v>
      </c>
      <c r="N214" s="15">
        <v>0.05</v>
      </c>
      <c r="O214" s="18">
        <f>+E214*N214</f>
        <v>11170</v>
      </c>
      <c r="P214" s="15">
        <v>0.05</v>
      </c>
      <c r="Q214" s="18">
        <f>+E214*P214</f>
        <v>11170</v>
      </c>
      <c r="R214" s="18">
        <f>SUM(I214+K214+M214+O214+Q214)</f>
        <v>22340</v>
      </c>
      <c r="S214" s="18">
        <f t="shared" si="46"/>
        <v>201060</v>
      </c>
      <c r="U214" s="5"/>
    </row>
    <row r="215" spans="1:21" s="16" customFormat="1" ht="21" x14ac:dyDescent="0.2">
      <c r="A215" s="11"/>
      <c r="B215" s="11"/>
      <c r="C215" s="11"/>
      <c r="D215" s="22"/>
      <c r="E215" s="12"/>
      <c r="F215" s="53"/>
      <c r="G215" s="18"/>
      <c r="H215" s="15"/>
      <c r="I215" s="18"/>
      <c r="J215" s="15"/>
      <c r="K215" s="18"/>
      <c r="L215" s="15"/>
      <c r="M215" s="18"/>
      <c r="N215" s="15"/>
      <c r="O215" s="18"/>
      <c r="P215" s="15"/>
      <c r="Q215" s="18"/>
      <c r="R215" s="18"/>
      <c r="S215" s="18"/>
      <c r="T215" s="4"/>
    </row>
    <row r="216" spans="1:21" s="91" customFormat="1" ht="21.75" x14ac:dyDescent="0.2">
      <c r="A216" s="197" t="s">
        <v>54</v>
      </c>
      <c r="B216" s="198"/>
      <c r="C216" s="198"/>
      <c r="D216" s="199"/>
      <c r="E216" s="93">
        <f>SUM(E209:E215)</f>
        <v>2696020</v>
      </c>
      <c r="F216" s="93"/>
      <c r="G216" s="93">
        <f>SUM(G209:G215)</f>
        <v>414359.2</v>
      </c>
      <c r="H216" s="93"/>
      <c r="I216" s="93">
        <f>SUM(I209:I215)</f>
        <v>193009.6</v>
      </c>
      <c r="J216" s="93"/>
      <c r="K216" s="93">
        <f>SUM(K209:K215)</f>
        <v>120631</v>
      </c>
      <c r="L216" s="93"/>
      <c r="M216" s="93">
        <f>SUM(M209:M215)</f>
        <v>72378.599999999991</v>
      </c>
      <c r="N216" s="93"/>
      <c r="O216" s="93">
        <f>SUM(O209:O215)</f>
        <v>14170</v>
      </c>
      <c r="P216" s="93"/>
      <c r="Q216" s="93">
        <f>SUM(Q209:Q215)</f>
        <v>14170</v>
      </c>
      <c r="R216" s="93">
        <f>SUM(R209:R215)</f>
        <v>414359.2</v>
      </c>
      <c r="S216" s="93">
        <f>SUM(S209:S215)</f>
        <v>2281660.7999999998</v>
      </c>
      <c r="T216" s="90"/>
    </row>
    <row r="217" spans="1:21" s="50" customFormat="1" ht="23.25" x14ac:dyDescent="0.2">
      <c r="A217" s="118" t="s">
        <v>6</v>
      </c>
      <c r="B217" s="118"/>
      <c r="C217" s="119"/>
      <c r="D217" s="148"/>
      <c r="E217" s="120"/>
      <c r="F217" s="121"/>
      <c r="G217" s="122"/>
      <c r="H217" s="123"/>
      <c r="I217" s="122"/>
      <c r="J217" s="123"/>
      <c r="K217" s="122"/>
      <c r="L217" s="123"/>
      <c r="M217" s="122"/>
      <c r="N217" s="123"/>
      <c r="O217" s="122"/>
      <c r="P217" s="123"/>
      <c r="Q217" s="122"/>
      <c r="R217" s="122"/>
      <c r="S217" s="122"/>
      <c r="T217" s="92"/>
    </row>
    <row r="218" spans="1:21" s="16" customFormat="1" ht="84" x14ac:dyDescent="0.2">
      <c r="A218" s="13"/>
      <c r="B218" s="13" t="s">
        <v>250</v>
      </c>
      <c r="C218" s="13" t="s">
        <v>251</v>
      </c>
      <c r="D218" s="23" t="s">
        <v>252</v>
      </c>
      <c r="E218" s="18">
        <v>16000</v>
      </c>
      <c r="F218" s="52">
        <v>0.16</v>
      </c>
      <c r="G218" s="18">
        <f t="shared" ref="G218:G223" si="47">+E218*F218</f>
        <v>2560</v>
      </c>
      <c r="H218" s="15">
        <v>0.08</v>
      </c>
      <c r="I218" s="18">
        <f>E218*H218</f>
        <v>1280</v>
      </c>
      <c r="J218" s="15">
        <v>0.05</v>
      </c>
      <c r="K218" s="18">
        <f>+E218*J218</f>
        <v>800</v>
      </c>
      <c r="L218" s="15">
        <v>0.03</v>
      </c>
      <c r="M218" s="18">
        <f>+E218*L218</f>
        <v>480</v>
      </c>
      <c r="N218" s="15"/>
      <c r="O218" s="18"/>
      <c r="P218" s="15"/>
      <c r="Q218" s="18"/>
      <c r="R218" s="18">
        <f t="shared" ref="R218:R223" si="48">SUM(I218+K218+M218+O218+Q218)</f>
        <v>2560</v>
      </c>
      <c r="S218" s="18">
        <f t="shared" ref="S218:S223" si="49">+E218-R218</f>
        <v>13440</v>
      </c>
    </row>
    <row r="219" spans="1:21" s="16" customFormat="1" ht="105" x14ac:dyDescent="0.2">
      <c r="A219" s="13"/>
      <c r="B219" s="13" t="s">
        <v>166</v>
      </c>
      <c r="C219" s="13" t="s">
        <v>253</v>
      </c>
      <c r="D219" s="23" t="s">
        <v>254</v>
      </c>
      <c r="E219" s="18">
        <v>40000</v>
      </c>
      <c r="F219" s="52">
        <v>0.16</v>
      </c>
      <c r="G219" s="18">
        <f t="shared" si="47"/>
        <v>6400</v>
      </c>
      <c r="H219" s="15">
        <v>0.08</v>
      </c>
      <c r="I219" s="18">
        <f>E219*H219</f>
        <v>3200</v>
      </c>
      <c r="J219" s="15">
        <v>0.05</v>
      </c>
      <c r="K219" s="18">
        <f>+E219*J219</f>
        <v>2000</v>
      </c>
      <c r="L219" s="15">
        <v>0.03</v>
      </c>
      <c r="M219" s="18">
        <f>+E219*L219</f>
        <v>1200</v>
      </c>
      <c r="N219" s="15"/>
      <c r="O219" s="18"/>
      <c r="P219" s="15"/>
      <c r="Q219" s="18"/>
      <c r="R219" s="18">
        <f t="shared" si="48"/>
        <v>6400</v>
      </c>
      <c r="S219" s="18">
        <f t="shared" si="49"/>
        <v>33600</v>
      </c>
    </row>
    <row r="220" spans="1:21" s="16" customFormat="1" ht="105" x14ac:dyDescent="0.2">
      <c r="A220" s="13"/>
      <c r="B220" s="13" t="s">
        <v>389</v>
      </c>
      <c r="C220" s="13" t="s">
        <v>390</v>
      </c>
      <c r="D220" s="23" t="s">
        <v>391</v>
      </c>
      <c r="E220" s="18">
        <v>31200</v>
      </c>
      <c r="F220" s="52">
        <v>0.16</v>
      </c>
      <c r="G220" s="18">
        <f t="shared" si="47"/>
        <v>4992</v>
      </c>
      <c r="H220" s="15">
        <v>0.08</v>
      </c>
      <c r="I220" s="18">
        <f>E220*H220</f>
        <v>2496</v>
      </c>
      <c r="J220" s="15">
        <v>0.05</v>
      </c>
      <c r="K220" s="18">
        <f>+E220*J220</f>
        <v>1560</v>
      </c>
      <c r="L220" s="15">
        <v>0.03</v>
      </c>
      <c r="M220" s="18">
        <f>+E220*L220</f>
        <v>936</v>
      </c>
      <c r="N220" s="15"/>
      <c r="O220" s="18"/>
      <c r="P220" s="15"/>
      <c r="Q220" s="18"/>
      <c r="R220" s="18">
        <f t="shared" si="48"/>
        <v>4992</v>
      </c>
      <c r="S220" s="18">
        <f t="shared" si="49"/>
        <v>26208</v>
      </c>
    </row>
    <row r="221" spans="1:21" s="16" customFormat="1" ht="105" x14ac:dyDescent="0.2">
      <c r="A221" s="13"/>
      <c r="B221" s="13" t="s">
        <v>776</v>
      </c>
      <c r="C221" s="13" t="s">
        <v>787</v>
      </c>
      <c r="D221" s="23" t="s">
        <v>788</v>
      </c>
      <c r="E221" s="128">
        <v>18000</v>
      </c>
      <c r="F221" s="52">
        <v>0.1</v>
      </c>
      <c r="G221" s="18">
        <f t="shared" si="47"/>
        <v>1800</v>
      </c>
      <c r="H221" s="15" t="s">
        <v>18</v>
      </c>
      <c r="I221" s="18">
        <v>0</v>
      </c>
      <c r="J221" s="15" t="s">
        <v>18</v>
      </c>
      <c r="K221" s="18">
        <v>0</v>
      </c>
      <c r="L221" s="15" t="s">
        <v>18</v>
      </c>
      <c r="M221" s="18">
        <v>0</v>
      </c>
      <c r="N221" s="15">
        <v>0.05</v>
      </c>
      <c r="O221" s="18">
        <f>+E221*N221</f>
        <v>900</v>
      </c>
      <c r="P221" s="15">
        <v>0.05</v>
      </c>
      <c r="Q221" s="18">
        <f>+E221*P221</f>
        <v>900</v>
      </c>
      <c r="R221" s="18">
        <f t="shared" si="48"/>
        <v>1800</v>
      </c>
      <c r="S221" s="18">
        <f t="shared" si="49"/>
        <v>16200</v>
      </c>
    </row>
    <row r="222" spans="1:21" s="16" customFormat="1" ht="105" x14ac:dyDescent="0.2">
      <c r="A222" s="13"/>
      <c r="B222" s="13" t="s">
        <v>758</v>
      </c>
      <c r="C222" s="13" t="s">
        <v>789</v>
      </c>
      <c r="D222" s="23" t="s">
        <v>790</v>
      </c>
      <c r="E222" s="128">
        <v>13500</v>
      </c>
      <c r="F222" s="52">
        <v>0.1</v>
      </c>
      <c r="G222" s="18">
        <f t="shared" si="47"/>
        <v>1350</v>
      </c>
      <c r="H222" s="15" t="s">
        <v>18</v>
      </c>
      <c r="I222" s="18">
        <v>0</v>
      </c>
      <c r="J222" s="15" t="s">
        <v>18</v>
      </c>
      <c r="K222" s="18">
        <v>0</v>
      </c>
      <c r="L222" s="15" t="s">
        <v>18</v>
      </c>
      <c r="M222" s="18">
        <v>0</v>
      </c>
      <c r="N222" s="15">
        <v>0.05</v>
      </c>
      <c r="O222" s="18">
        <f>+E222*N222</f>
        <v>675</v>
      </c>
      <c r="P222" s="15">
        <v>0.05</v>
      </c>
      <c r="Q222" s="18">
        <f>+E222*P222</f>
        <v>675</v>
      </c>
      <c r="R222" s="18">
        <f t="shared" si="48"/>
        <v>1350</v>
      </c>
      <c r="S222" s="18">
        <f t="shared" si="49"/>
        <v>12150</v>
      </c>
    </row>
    <row r="223" spans="1:21" s="16" customFormat="1" ht="105" x14ac:dyDescent="0.2">
      <c r="A223" s="13"/>
      <c r="B223" s="13" t="s">
        <v>911</v>
      </c>
      <c r="C223" s="13" t="s">
        <v>917</v>
      </c>
      <c r="D223" s="23" t="s">
        <v>918</v>
      </c>
      <c r="E223" s="128">
        <v>14500</v>
      </c>
      <c r="F223" s="52">
        <v>0.1</v>
      </c>
      <c r="G223" s="18">
        <f t="shared" si="47"/>
        <v>1450</v>
      </c>
      <c r="H223" s="15" t="s">
        <v>18</v>
      </c>
      <c r="I223" s="18">
        <v>0</v>
      </c>
      <c r="J223" s="15" t="s">
        <v>18</v>
      </c>
      <c r="K223" s="18">
        <v>0</v>
      </c>
      <c r="L223" s="15" t="s">
        <v>18</v>
      </c>
      <c r="M223" s="18">
        <v>0</v>
      </c>
      <c r="N223" s="15">
        <v>0.05</v>
      </c>
      <c r="O223" s="18">
        <f>+E223*N223</f>
        <v>725</v>
      </c>
      <c r="P223" s="15">
        <v>0.05</v>
      </c>
      <c r="Q223" s="18">
        <f>+E223*P223</f>
        <v>725</v>
      </c>
      <c r="R223" s="18">
        <f t="shared" si="48"/>
        <v>1450</v>
      </c>
      <c r="S223" s="18">
        <f t="shared" si="49"/>
        <v>13050</v>
      </c>
      <c r="U223" s="5"/>
    </row>
    <row r="224" spans="1:21" s="16" customFormat="1" ht="21" x14ac:dyDescent="0.2">
      <c r="A224" s="11"/>
      <c r="B224" s="11"/>
      <c r="C224" s="11"/>
      <c r="D224" s="22"/>
      <c r="E224" s="17"/>
      <c r="F224" s="53"/>
      <c r="G224" s="18"/>
      <c r="H224" s="15"/>
      <c r="I224" s="18"/>
      <c r="J224" s="15"/>
      <c r="K224" s="18"/>
      <c r="L224" s="15"/>
      <c r="M224" s="18"/>
      <c r="N224" s="15"/>
      <c r="O224" s="18"/>
      <c r="P224" s="15"/>
      <c r="Q224" s="18"/>
      <c r="R224" s="18"/>
      <c r="S224" s="18"/>
      <c r="T224" s="4"/>
    </row>
    <row r="225" spans="1:21" s="91" customFormat="1" ht="21.75" x14ac:dyDescent="0.2">
      <c r="A225" s="200" t="s">
        <v>53</v>
      </c>
      <c r="B225" s="201"/>
      <c r="C225" s="201"/>
      <c r="D225" s="202"/>
      <c r="E225" s="93">
        <f>SUM(E218:E224)</f>
        <v>133200</v>
      </c>
      <c r="F225" s="93"/>
      <c r="G225" s="93">
        <f>SUM(G218:G224)</f>
        <v>18552</v>
      </c>
      <c r="H225" s="93"/>
      <c r="I225" s="93">
        <f>SUM(I218:I224)</f>
        <v>6976</v>
      </c>
      <c r="J225" s="93"/>
      <c r="K225" s="93">
        <f>SUM(K218:K224)</f>
        <v>4360</v>
      </c>
      <c r="L225" s="93"/>
      <c r="M225" s="93">
        <f>SUM(M218:M224)</f>
        <v>2616</v>
      </c>
      <c r="N225" s="93"/>
      <c r="O225" s="93">
        <f>SUM(O218:O224)</f>
        <v>2300</v>
      </c>
      <c r="P225" s="93"/>
      <c r="Q225" s="93">
        <f>SUM(Q218:Q224)</f>
        <v>2300</v>
      </c>
      <c r="R225" s="93">
        <f>SUM(R218:R224)</f>
        <v>18552</v>
      </c>
      <c r="S225" s="93">
        <f>SUM(S218:S224)</f>
        <v>114648</v>
      </c>
      <c r="T225" s="90"/>
    </row>
    <row r="226" spans="1:21" s="50" customFormat="1" ht="23.25" hidden="1" x14ac:dyDescent="0.2">
      <c r="A226" s="119" t="s">
        <v>22</v>
      </c>
      <c r="B226" s="119"/>
      <c r="C226" s="119"/>
      <c r="D226" s="148"/>
      <c r="E226" s="120"/>
      <c r="F226" s="121"/>
      <c r="G226" s="122"/>
      <c r="H226" s="123"/>
      <c r="I226" s="122"/>
      <c r="J226" s="123"/>
      <c r="K226" s="122"/>
      <c r="L226" s="123"/>
      <c r="M226" s="122"/>
      <c r="N226" s="123"/>
      <c r="O226" s="122"/>
      <c r="P226" s="123"/>
      <c r="Q226" s="122"/>
      <c r="R226" s="122"/>
      <c r="S226" s="122"/>
      <c r="T226" s="92"/>
    </row>
    <row r="227" spans="1:21" s="16" customFormat="1" ht="21" hidden="1" x14ac:dyDescent="0.2">
      <c r="A227" s="11"/>
      <c r="B227" s="11"/>
      <c r="C227" s="11"/>
      <c r="D227" s="22"/>
      <c r="E227" s="17"/>
      <c r="F227" s="53"/>
      <c r="G227" s="18"/>
      <c r="H227" s="15"/>
      <c r="I227" s="18"/>
      <c r="J227" s="15"/>
      <c r="K227" s="18"/>
      <c r="L227" s="15"/>
      <c r="M227" s="18"/>
      <c r="N227" s="15"/>
      <c r="O227" s="18"/>
      <c r="P227" s="15"/>
      <c r="Q227" s="18"/>
      <c r="R227" s="18"/>
      <c r="S227" s="18"/>
      <c r="T227" s="4"/>
    </row>
    <row r="228" spans="1:21" s="16" customFormat="1" ht="21" hidden="1" x14ac:dyDescent="0.2">
      <c r="A228" s="11"/>
      <c r="B228" s="11"/>
      <c r="C228" s="11"/>
      <c r="D228" s="22"/>
      <c r="E228" s="17"/>
      <c r="F228" s="53"/>
      <c r="G228" s="18"/>
      <c r="H228" s="15"/>
      <c r="I228" s="18"/>
      <c r="J228" s="15"/>
      <c r="K228" s="18"/>
      <c r="L228" s="15"/>
      <c r="M228" s="18"/>
      <c r="N228" s="15"/>
      <c r="O228" s="18"/>
      <c r="P228" s="15"/>
      <c r="Q228" s="18"/>
      <c r="R228" s="18"/>
      <c r="S228" s="18"/>
      <c r="T228" s="4"/>
    </row>
    <row r="229" spans="1:21" s="91" customFormat="1" ht="21.75" hidden="1" x14ac:dyDescent="0.2">
      <c r="A229" s="197" t="s">
        <v>58</v>
      </c>
      <c r="B229" s="198"/>
      <c r="C229" s="198"/>
      <c r="D229" s="199"/>
      <c r="E229" s="93">
        <f>SUM(E227:E228)</f>
        <v>0</v>
      </c>
      <c r="F229" s="93"/>
      <c r="G229" s="93">
        <f>SUM(G227:G228)</f>
        <v>0</v>
      </c>
      <c r="H229" s="93"/>
      <c r="I229" s="93">
        <f>SUM(I227:I228)</f>
        <v>0</v>
      </c>
      <c r="J229" s="93"/>
      <c r="K229" s="93">
        <f>SUM(K227:K228)</f>
        <v>0</v>
      </c>
      <c r="L229" s="93"/>
      <c r="M229" s="93">
        <f>SUM(M227:M228)</f>
        <v>0</v>
      </c>
      <c r="N229" s="93"/>
      <c r="O229" s="93">
        <f>SUM(O227:O228)</f>
        <v>0</v>
      </c>
      <c r="P229" s="93"/>
      <c r="Q229" s="93">
        <f>SUM(Q227:Q228)</f>
        <v>0</v>
      </c>
      <c r="R229" s="93">
        <f>SUM(R227:R228)</f>
        <v>0</v>
      </c>
      <c r="S229" s="93">
        <f>SUM(S227:S228)</f>
        <v>0</v>
      </c>
      <c r="T229" s="90"/>
    </row>
    <row r="230" spans="1:21" s="50" customFormat="1" ht="23.25" x14ac:dyDescent="0.2">
      <c r="A230" s="119" t="s">
        <v>29</v>
      </c>
      <c r="B230" s="119"/>
      <c r="C230" s="119"/>
      <c r="D230" s="148"/>
      <c r="E230" s="120"/>
      <c r="F230" s="121"/>
      <c r="G230" s="122"/>
      <c r="H230" s="123"/>
      <c r="I230" s="122"/>
      <c r="J230" s="123"/>
      <c r="K230" s="122"/>
      <c r="L230" s="123"/>
      <c r="M230" s="122"/>
      <c r="N230" s="123"/>
      <c r="O230" s="122"/>
      <c r="P230" s="123"/>
      <c r="Q230" s="122"/>
      <c r="R230" s="122"/>
      <c r="S230" s="122"/>
      <c r="T230" s="92"/>
    </row>
    <row r="231" spans="1:21" s="16" customFormat="1" ht="84" x14ac:dyDescent="0.2">
      <c r="A231" s="13"/>
      <c r="B231" s="13" t="s">
        <v>776</v>
      </c>
      <c r="C231" s="13" t="s">
        <v>791</v>
      </c>
      <c r="D231" s="23" t="s">
        <v>792</v>
      </c>
      <c r="E231" s="128">
        <v>171335</v>
      </c>
      <c r="F231" s="52">
        <v>0.1</v>
      </c>
      <c r="G231" s="18">
        <f>+E231*F231</f>
        <v>17133.5</v>
      </c>
      <c r="H231" s="15" t="s">
        <v>18</v>
      </c>
      <c r="I231" s="18">
        <v>0</v>
      </c>
      <c r="J231" s="15" t="s">
        <v>18</v>
      </c>
      <c r="K231" s="18">
        <v>0</v>
      </c>
      <c r="L231" s="15" t="s">
        <v>18</v>
      </c>
      <c r="M231" s="18">
        <v>0</v>
      </c>
      <c r="N231" s="15">
        <v>0.05</v>
      </c>
      <c r="O231" s="18">
        <f>+E231*N231</f>
        <v>8566.75</v>
      </c>
      <c r="P231" s="15">
        <v>0.05</v>
      </c>
      <c r="Q231" s="18">
        <f>+E231*P231</f>
        <v>8566.75</v>
      </c>
      <c r="R231" s="18">
        <f>SUM(I231+K231+M231+O231+Q231)</f>
        <v>17133.5</v>
      </c>
      <c r="S231" s="18">
        <f>+E231-R231</f>
        <v>154201.5</v>
      </c>
      <c r="U231" s="16" t="s">
        <v>949</v>
      </c>
    </row>
    <row r="232" spans="1:21" s="16" customFormat="1" ht="84" x14ac:dyDescent="0.2">
      <c r="A232" s="13"/>
      <c r="B232" s="13" t="s">
        <v>776</v>
      </c>
      <c r="C232" s="13" t="s">
        <v>793</v>
      </c>
      <c r="D232" s="23" t="s">
        <v>794</v>
      </c>
      <c r="E232" s="128">
        <v>49225</v>
      </c>
      <c r="F232" s="52">
        <v>0.1</v>
      </c>
      <c r="G232" s="18">
        <f>+E232*F232</f>
        <v>4922.5</v>
      </c>
      <c r="H232" s="15" t="s">
        <v>18</v>
      </c>
      <c r="I232" s="18">
        <v>0</v>
      </c>
      <c r="J232" s="15" t="s">
        <v>18</v>
      </c>
      <c r="K232" s="18">
        <v>0</v>
      </c>
      <c r="L232" s="15" t="s">
        <v>18</v>
      </c>
      <c r="M232" s="18">
        <v>0</v>
      </c>
      <c r="N232" s="15">
        <v>0.05</v>
      </c>
      <c r="O232" s="18">
        <f>+E232*N232</f>
        <v>2461.25</v>
      </c>
      <c r="P232" s="15">
        <v>0.05</v>
      </c>
      <c r="Q232" s="18">
        <f>+E232*P232</f>
        <v>2461.25</v>
      </c>
      <c r="R232" s="18">
        <f>SUM(I232+K232+M232+O232+Q232)</f>
        <v>4922.5</v>
      </c>
      <c r="S232" s="18">
        <f>+E232-R232</f>
        <v>44302.5</v>
      </c>
      <c r="U232" s="16" t="s">
        <v>949</v>
      </c>
    </row>
    <row r="233" spans="1:21" s="91" customFormat="1" ht="21.75" x14ac:dyDescent="0.2">
      <c r="A233" s="197" t="s">
        <v>57</v>
      </c>
      <c r="B233" s="198"/>
      <c r="C233" s="198"/>
      <c r="D233" s="199"/>
      <c r="E233" s="89">
        <f>SUM(E231:E232)</f>
        <v>220560</v>
      </c>
      <c r="F233" s="89"/>
      <c r="G233" s="89">
        <f t="shared" ref="G233:S233" si="50">SUM(G231:G232)</f>
        <v>22056</v>
      </c>
      <c r="H233" s="89"/>
      <c r="I233" s="89">
        <f t="shared" si="50"/>
        <v>0</v>
      </c>
      <c r="J233" s="89"/>
      <c r="K233" s="89">
        <f t="shared" si="50"/>
        <v>0</v>
      </c>
      <c r="L233" s="89"/>
      <c r="M233" s="89">
        <f t="shared" si="50"/>
        <v>0</v>
      </c>
      <c r="N233" s="89"/>
      <c r="O233" s="89">
        <f t="shared" si="50"/>
        <v>11028</v>
      </c>
      <c r="P233" s="89"/>
      <c r="Q233" s="89">
        <f t="shared" si="50"/>
        <v>11028</v>
      </c>
      <c r="R233" s="89">
        <f t="shared" si="50"/>
        <v>22056</v>
      </c>
      <c r="S233" s="89">
        <f t="shared" si="50"/>
        <v>198504</v>
      </c>
      <c r="T233" s="90"/>
    </row>
    <row r="234" spans="1:21" s="50" customFormat="1" ht="23.25" hidden="1" x14ac:dyDescent="0.2">
      <c r="A234" s="119" t="s">
        <v>4</v>
      </c>
      <c r="B234" s="119"/>
      <c r="C234" s="119"/>
      <c r="D234" s="148"/>
      <c r="E234" s="120"/>
      <c r="F234" s="121"/>
      <c r="G234" s="122"/>
      <c r="H234" s="123"/>
      <c r="I234" s="122"/>
      <c r="J234" s="123"/>
      <c r="K234" s="122"/>
      <c r="L234" s="123"/>
      <c r="M234" s="122"/>
      <c r="N234" s="123"/>
      <c r="O234" s="122"/>
      <c r="P234" s="123"/>
      <c r="Q234" s="122"/>
      <c r="R234" s="122"/>
      <c r="S234" s="122"/>
      <c r="T234" s="92"/>
    </row>
    <row r="235" spans="1:21" s="50" customFormat="1" ht="23.25" hidden="1" x14ac:dyDescent="0.45">
      <c r="A235" s="24"/>
      <c r="B235" s="11"/>
      <c r="C235" s="11"/>
      <c r="D235" s="22"/>
      <c r="E235" s="12"/>
      <c r="F235" s="53"/>
      <c r="G235" s="18"/>
      <c r="H235" s="15"/>
      <c r="I235" s="18"/>
      <c r="J235" s="15"/>
      <c r="K235" s="18"/>
      <c r="L235" s="15"/>
      <c r="M235" s="18"/>
      <c r="N235" s="15"/>
      <c r="O235" s="18"/>
      <c r="P235" s="15"/>
      <c r="Q235" s="18"/>
      <c r="R235" s="18"/>
      <c r="S235" s="18"/>
      <c r="T235" s="4"/>
    </row>
    <row r="236" spans="1:21" s="50" customFormat="1" ht="23.25" hidden="1" x14ac:dyDescent="0.2">
      <c r="A236" s="11"/>
      <c r="B236" s="11"/>
      <c r="C236" s="11"/>
      <c r="D236" s="22"/>
      <c r="E236" s="17"/>
      <c r="F236" s="53"/>
      <c r="G236" s="18"/>
      <c r="H236" s="15"/>
      <c r="I236" s="18"/>
      <c r="J236" s="15"/>
      <c r="K236" s="18"/>
      <c r="L236" s="15"/>
      <c r="M236" s="18"/>
      <c r="N236" s="15"/>
      <c r="O236" s="18"/>
      <c r="P236" s="15"/>
      <c r="Q236" s="18"/>
      <c r="R236" s="18"/>
      <c r="S236" s="18"/>
      <c r="T236" s="4"/>
    </row>
    <row r="237" spans="1:21" s="91" customFormat="1" ht="21.75" hidden="1" x14ac:dyDescent="0.2">
      <c r="A237" s="197" t="s">
        <v>56</v>
      </c>
      <c r="B237" s="198"/>
      <c r="C237" s="198"/>
      <c r="D237" s="199"/>
      <c r="E237" s="89">
        <f>SUM(E235:E236)</f>
        <v>0</v>
      </c>
      <c r="F237" s="89"/>
      <c r="G237" s="89">
        <f t="shared" ref="G237:S237" si="51">SUM(G235:G236)</f>
        <v>0</v>
      </c>
      <c r="H237" s="89"/>
      <c r="I237" s="89">
        <f t="shared" si="51"/>
        <v>0</v>
      </c>
      <c r="J237" s="89"/>
      <c r="K237" s="89">
        <f t="shared" si="51"/>
        <v>0</v>
      </c>
      <c r="L237" s="89"/>
      <c r="M237" s="89">
        <f t="shared" si="51"/>
        <v>0</v>
      </c>
      <c r="N237" s="89"/>
      <c r="O237" s="89">
        <f>SUM(O235:O236)</f>
        <v>0</v>
      </c>
      <c r="P237" s="89"/>
      <c r="Q237" s="89">
        <f>SUM(Q235:Q236)</f>
        <v>0</v>
      </c>
      <c r="R237" s="89">
        <f t="shared" si="51"/>
        <v>0</v>
      </c>
      <c r="S237" s="89">
        <f t="shared" si="51"/>
        <v>0</v>
      </c>
      <c r="T237" s="90"/>
    </row>
    <row r="238" spans="1:21" s="50" customFormat="1" ht="23.25" x14ac:dyDescent="0.2">
      <c r="A238" s="118" t="s">
        <v>5</v>
      </c>
      <c r="B238" s="118"/>
      <c r="C238" s="119"/>
      <c r="D238" s="148"/>
      <c r="E238" s="120"/>
      <c r="F238" s="121"/>
      <c r="G238" s="122"/>
      <c r="H238" s="123"/>
      <c r="I238" s="122"/>
      <c r="J238" s="123"/>
      <c r="K238" s="122"/>
      <c r="L238" s="123"/>
      <c r="M238" s="122"/>
      <c r="N238" s="123"/>
      <c r="O238" s="122"/>
      <c r="P238" s="123"/>
      <c r="Q238" s="122"/>
      <c r="R238" s="122"/>
      <c r="S238" s="122"/>
      <c r="T238" s="92"/>
    </row>
    <row r="239" spans="1:21" s="16" customFormat="1" ht="84" x14ac:dyDescent="0.2">
      <c r="A239" s="13"/>
      <c r="B239" s="13" t="s">
        <v>128</v>
      </c>
      <c r="C239" s="13" t="s">
        <v>129</v>
      </c>
      <c r="D239" s="23" t="s">
        <v>130</v>
      </c>
      <c r="E239" s="18">
        <v>3000</v>
      </c>
      <c r="F239" s="52">
        <v>0.06</v>
      </c>
      <c r="G239" s="18">
        <f t="shared" ref="G239:G244" si="52">+E239*F239</f>
        <v>180</v>
      </c>
      <c r="H239" s="54">
        <v>2.5000000000000001E-2</v>
      </c>
      <c r="I239" s="18">
        <f t="shared" ref="I239:I244" si="53">E239*H239</f>
        <v>75</v>
      </c>
      <c r="J239" s="15">
        <v>0.02</v>
      </c>
      <c r="K239" s="18">
        <f t="shared" ref="K239:K244" si="54">+E239*J239</f>
        <v>60</v>
      </c>
      <c r="L239" s="54">
        <v>1.4999999999999999E-2</v>
      </c>
      <c r="M239" s="18">
        <f t="shared" ref="M239:M244" si="55">+E239*L239</f>
        <v>45</v>
      </c>
      <c r="N239" s="54"/>
      <c r="O239" s="18"/>
      <c r="P239" s="54"/>
      <c r="Q239" s="18"/>
      <c r="R239" s="18">
        <f t="shared" ref="R239:R244" si="56">SUM(I239+K239+M239+O239+Q239)</f>
        <v>180</v>
      </c>
      <c r="S239" s="18">
        <f t="shared" ref="S239:S244" si="57">+E239-R239</f>
        <v>2820</v>
      </c>
    </row>
    <row r="240" spans="1:21" s="16" customFormat="1" ht="84" x14ac:dyDescent="0.2">
      <c r="A240" s="13"/>
      <c r="B240" s="13" t="s">
        <v>255</v>
      </c>
      <c r="C240" s="13" t="s">
        <v>256</v>
      </c>
      <c r="D240" s="23" t="s">
        <v>257</v>
      </c>
      <c r="E240" s="18">
        <v>134000</v>
      </c>
      <c r="F240" s="52">
        <v>0.06</v>
      </c>
      <c r="G240" s="18">
        <f t="shared" si="52"/>
        <v>8040</v>
      </c>
      <c r="H240" s="54">
        <v>2.5000000000000001E-2</v>
      </c>
      <c r="I240" s="18">
        <f t="shared" si="53"/>
        <v>3350</v>
      </c>
      <c r="J240" s="15">
        <v>0.02</v>
      </c>
      <c r="K240" s="18">
        <f t="shared" si="54"/>
        <v>2680</v>
      </c>
      <c r="L240" s="54">
        <v>1.4999999999999999E-2</v>
      </c>
      <c r="M240" s="18">
        <f t="shared" si="55"/>
        <v>2010</v>
      </c>
      <c r="N240" s="54"/>
      <c r="O240" s="18"/>
      <c r="P240" s="54"/>
      <c r="Q240" s="18"/>
      <c r="R240" s="18">
        <f t="shared" si="56"/>
        <v>8040</v>
      </c>
      <c r="S240" s="18">
        <f t="shared" si="57"/>
        <v>125960</v>
      </c>
    </row>
    <row r="241" spans="1:21" s="16" customFormat="1" ht="84" x14ac:dyDescent="0.2">
      <c r="A241" s="13"/>
      <c r="B241" s="13" t="s">
        <v>199</v>
      </c>
      <c r="C241" s="13" t="s">
        <v>258</v>
      </c>
      <c r="D241" s="23" t="s">
        <v>259</v>
      </c>
      <c r="E241" s="18">
        <v>203500</v>
      </c>
      <c r="F241" s="52">
        <v>0.06</v>
      </c>
      <c r="G241" s="18">
        <f t="shared" si="52"/>
        <v>12210</v>
      </c>
      <c r="H241" s="54">
        <v>2.5000000000000001E-2</v>
      </c>
      <c r="I241" s="18">
        <f t="shared" si="53"/>
        <v>5087.5</v>
      </c>
      <c r="J241" s="15">
        <v>0.02</v>
      </c>
      <c r="K241" s="18">
        <f t="shared" si="54"/>
        <v>4070</v>
      </c>
      <c r="L241" s="54">
        <v>1.4999999999999999E-2</v>
      </c>
      <c r="M241" s="18">
        <f t="shared" si="55"/>
        <v>3052.5</v>
      </c>
      <c r="N241" s="54"/>
      <c r="O241" s="18"/>
      <c r="P241" s="54"/>
      <c r="Q241" s="18"/>
      <c r="R241" s="18">
        <f t="shared" si="56"/>
        <v>12210</v>
      </c>
      <c r="S241" s="18">
        <f t="shared" si="57"/>
        <v>191290</v>
      </c>
    </row>
    <row r="242" spans="1:21" s="16" customFormat="1" ht="84" x14ac:dyDescent="0.2">
      <c r="A242" s="13"/>
      <c r="B242" s="13" t="s">
        <v>171</v>
      </c>
      <c r="C242" s="13" t="s">
        <v>260</v>
      </c>
      <c r="D242" s="23" t="s">
        <v>261</v>
      </c>
      <c r="E242" s="18">
        <v>37500</v>
      </c>
      <c r="F242" s="52">
        <v>0.06</v>
      </c>
      <c r="G242" s="18">
        <f t="shared" si="52"/>
        <v>2250</v>
      </c>
      <c r="H242" s="54">
        <v>2.5000000000000001E-2</v>
      </c>
      <c r="I242" s="18">
        <f t="shared" si="53"/>
        <v>937.5</v>
      </c>
      <c r="J242" s="15">
        <v>0.02</v>
      </c>
      <c r="K242" s="18">
        <f t="shared" si="54"/>
        <v>750</v>
      </c>
      <c r="L242" s="54">
        <v>1.4999999999999999E-2</v>
      </c>
      <c r="M242" s="18">
        <f t="shared" si="55"/>
        <v>562.5</v>
      </c>
      <c r="N242" s="54"/>
      <c r="O242" s="18"/>
      <c r="P242" s="54"/>
      <c r="Q242" s="18"/>
      <c r="R242" s="18">
        <f t="shared" si="56"/>
        <v>2250</v>
      </c>
      <c r="S242" s="18">
        <f t="shared" si="57"/>
        <v>35250</v>
      </c>
    </row>
    <row r="243" spans="1:21" s="16" customFormat="1" ht="84" x14ac:dyDescent="0.2">
      <c r="A243" s="13"/>
      <c r="B243" s="13" t="s">
        <v>262</v>
      </c>
      <c r="C243" s="13" t="s">
        <v>263</v>
      </c>
      <c r="D243" s="23" t="s">
        <v>264</v>
      </c>
      <c r="E243" s="18">
        <v>7900</v>
      </c>
      <c r="F243" s="52">
        <v>0.06</v>
      </c>
      <c r="G243" s="18">
        <f t="shared" si="52"/>
        <v>474</v>
      </c>
      <c r="H243" s="54">
        <v>2.5000000000000001E-2</v>
      </c>
      <c r="I243" s="18">
        <f t="shared" si="53"/>
        <v>197.5</v>
      </c>
      <c r="J243" s="15">
        <v>0.02</v>
      </c>
      <c r="K243" s="18">
        <f t="shared" si="54"/>
        <v>158</v>
      </c>
      <c r="L243" s="54">
        <v>1.4999999999999999E-2</v>
      </c>
      <c r="M243" s="18">
        <f t="shared" si="55"/>
        <v>118.5</v>
      </c>
      <c r="N243" s="54"/>
      <c r="O243" s="18"/>
      <c r="P243" s="54"/>
      <c r="Q243" s="18"/>
      <c r="R243" s="18">
        <f t="shared" si="56"/>
        <v>474</v>
      </c>
      <c r="S243" s="18">
        <f t="shared" si="57"/>
        <v>7426</v>
      </c>
    </row>
    <row r="244" spans="1:21" s="16" customFormat="1" ht="84" x14ac:dyDescent="0.2">
      <c r="A244" s="13"/>
      <c r="B244" s="13" t="s">
        <v>265</v>
      </c>
      <c r="C244" s="13" t="s">
        <v>266</v>
      </c>
      <c r="D244" s="23" t="s">
        <v>267</v>
      </c>
      <c r="E244" s="18">
        <v>26000</v>
      </c>
      <c r="F244" s="52">
        <v>0.06</v>
      </c>
      <c r="G244" s="18">
        <f t="shared" si="52"/>
        <v>1560</v>
      </c>
      <c r="H244" s="54">
        <v>2.5000000000000001E-2</v>
      </c>
      <c r="I244" s="18">
        <f t="shared" si="53"/>
        <v>650</v>
      </c>
      <c r="J244" s="15">
        <v>0.02</v>
      </c>
      <c r="K244" s="18">
        <f t="shared" si="54"/>
        <v>520</v>
      </c>
      <c r="L244" s="54">
        <v>1.4999999999999999E-2</v>
      </c>
      <c r="M244" s="18">
        <f t="shared" si="55"/>
        <v>390</v>
      </c>
      <c r="N244" s="54"/>
      <c r="O244" s="18"/>
      <c r="P244" s="54"/>
      <c r="Q244" s="18"/>
      <c r="R244" s="18">
        <f t="shared" si="56"/>
        <v>1560</v>
      </c>
      <c r="S244" s="18">
        <f t="shared" si="57"/>
        <v>24440</v>
      </c>
    </row>
    <row r="245" spans="1:21" s="16" customFormat="1" ht="126" x14ac:dyDescent="0.2">
      <c r="A245" s="13"/>
      <c r="B245" s="13" t="s">
        <v>911</v>
      </c>
      <c r="C245" s="13" t="s">
        <v>919</v>
      </c>
      <c r="D245" s="23" t="s">
        <v>920</v>
      </c>
      <c r="E245" s="128">
        <v>345500</v>
      </c>
      <c r="F245" s="52">
        <v>0.1</v>
      </c>
      <c r="G245" s="18">
        <f>+E245*F245</f>
        <v>34550</v>
      </c>
      <c r="H245" s="15" t="s">
        <v>18</v>
      </c>
      <c r="I245" s="18">
        <v>0</v>
      </c>
      <c r="J245" s="15" t="s">
        <v>18</v>
      </c>
      <c r="K245" s="18">
        <v>0</v>
      </c>
      <c r="L245" s="15" t="s">
        <v>18</v>
      </c>
      <c r="M245" s="18">
        <v>0</v>
      </c>
      <c r="N245" s="15">
        <v>0.05</v>
      </c>
      <c r="O245" s="18">
        <f>+E245*N245</f>
        <v>17275</v>
      </c>
      <c r="P245" s="15">
        <v>0.05</v>
      </c>
      <c r="Q245" s="18">
        <f>+E245*P245</f>
        <v>17275</v>
      </c>
      <c r="R245" s="18">
        <f>SUM(I245+K245+M245+O245+Q245)</f>
        <v>34550</v>
      </c>
      <c r="S245" s="18">
        <f>+E245-R245</f>
        <v>310950</v>
      </c>
      <c r="U245" s="5"/>
    </row>
    <row r="246" spans="1:21" s="16" customFormat="1" ht="21" x14ac:dyDescent="0.2">
      <c r="A246" s="13"/>
      <c r="B246" s="13"/>
      <c r="C246" s="13"/>
      <c r="D246" s="23"/>
      <c r="E246" s="18"/>
      <c r="F246" s="52"/>
      <c r="G246" s="18"/>
      <c r="H246" s="54"/>
      <c r="I246" s="18"/>
      <c r="J246" s="15"/>
      <c r="K246" s="18"/>
      <c r="L246" s="54"/>
      <c r="M246" s="18"/>
      <c r="N246" s="54"/>
      <c r="O246" s="18"/>
      <c r="P246" s="54"/>
      <c r="Q246" s="18"/>
      <c r="R246" s="18"/>
      <c r="S246" s="18"/>
    </row>
    <row r="247" spans="1:21" s="91" customFormat="1" ht="21.75" x14ac:dyDescent="0.2">
      <c r="A247" s="200" t="s">
        <v>55</v>
      </c>
      <c r="B247" s="201"/>
      <c r="C247" s="201"/>
      <c r="D247" s="202"/>
      <c r="E247" s="93">
        <f>SUM(E239:E246)</f>
        <v>757400</v>
      </c>
      <c r="F247" s="93"/>
      <c r="G247" s="93">
        <f>SUM(G239:G246)</f>
        <v>59264</v>
      </c>
      <c r="H247" s="93"/>
      <c r="I247" s="93">
        <f>SUM(I239:I246)</f>
        <v>10297.5</v>
      </c>
      <c r="J247" s="93"/>
      <c r="K247" s="93">
        <f>SUM(K239:K246)</f>
        <v>8238</v>
      </c>
      <c r="L247" s="93"/>
      <c r="M247" s="93">
        <f>SUM(M239:M246)</f>
        <v>6178.5</v>
      </c>
      <c r="N247" s="93"/>
      <c r="O247" s="93">
        <f>SUM(O239:O246)</f>
        <v>17275</v>
      </c>
      <c r="P247" s="93"/>
      <c r="Q247" s="93">
        <f>SUM(Q239:Q246)</f>
        <v>17275</v>
      </c>
      <c r="R247" s="93">
        <f>SUM(R239:R246)</f>
        <v>59264</v>
      </c>
      <c r="S247" s="93">
        <f>SUM(S239:S246)</f>
        <v>698136</v>
      </c>
      <c r="T247" s="90"/>
    </row>
    <row r="248" spans="1:21" s="50" customFormat="1" ht="23.25" hidden="1" x14ac:dyDescent="0.2">
      <c r="A248" s="124" t="s">
        <v>8</v>
      </c>
      <c r="B248" s="125"/>
      <c r="C248" s="125"/>
      <c r="D248" s="149"/>
      <c r="E248" s="120"/>
      <c r="F248" s="121"/>
      <c r="G248" s="122"/>
      <c r="H248" s="123"/>
      <c r="I248" s="122"/>
      <c r="J248" s="123"/>
      <c r="K248" s="122"/>
      <c r="L248" s="123"/>
      <c r="M248" s="122"/>
      <c r="N248" s="123"/>
      <c r="O248" s="122"/>
      <c r="P248" s="123"/>
      <c r="Q248" s="122"/>
      <c r="R248" s="122"/>
      <c r="S248" s="122"/>
      <c r="T248" s="92"/>
    </row>
    <row r="249" spans="1:21" s="50" customFormat="1" ht="23.25" hidden="1" x14ac:dyDescent="0.2">
      <c r="A249" s="11"/>
      <c r="B249" s="11"/>
      <c r="C249" s="11"/>
      <c r="D249" s="22"/>
      <c r="E249" s="12"/>
      <c r="F249" s="53"/>
      <c r="G249" s="18"/>
      <c r="H249" s="15"/>
      <c r="I249" s="18"/>
      <c r="J249" s="15"/>
      <c r="K249" s="18"/>
      <c r="L249" s="15"/>
      <c r="M249" s="18"/>
      <c r="N249" s="15"/>
      <c r="O249" s="18"/>
      <c r="P249" s="15"/>
      <c r="Q249" s="18"/>
      <c r="R249" s="18"/>
      <c r="S249" s="18"/>
      <c r="T249" s="4"/>
    </row>
    <row r="250" spans="1:21" s="50" customFormat="1" ht="23.25" hidden="1" x14ac:dyDescent="0.2">
      <c r="A250" s="11"/>
      <c r="B250" s="11"/>
      <c r="C250" s="11"/>
      <c r="D250" s="22"/>
      <c r="E250" s="12"/>
      <c r="F250" s="53"/>
      <c r="G250" s="18"/>
      <c r="H250" s="15"/>
      <c r="I250" s="18"/>
      <c r="J250" s="15"/>
      <c r="K250" s="18"/>
      <c r="L250" s="15"/>
      <c r="M250" s="18"/>
      <c r="N250" s="15"/>
      <c r="O250" s="18"/>
      <c r="P250" s="15"/>
      <c r="Q250" s="18"/>
      <c r="R250" s="18"/>
      <c r="S250" s="18"/>
      <c r="T250" s="4"/>
    </row>
    <row r="251" spans="1:21" s="91" customFormat="1" ht="21.75" hidden="1" x14ac:dyDescent="0.2">
      <c r="A251" s="197" t="s">
        <v>87</v>
      </c>
      <c r="B251" s="198"/>
      <c r="C251" s="198"/>
      <c r="D251" s="199"/>
      <c r="E251" s="89">
        <f>SUM(E249:E250)</f>
        <v>0</v>
      </c>
      <c r="F251" s="89"/>
      <c r="G251" s="89">
        <f>SUM(G249:G250)</f>
        <v>0</v>
      </c>
      <c r="H251" s="89"/>
      <c r="I251" s="89">
        <f>SUM(I249:I250)</f>
        <v>0</v>
      </c>
      <c r="J251" s="89"/>
      <c r="K251" s="89">
        <f>SUM(K249:K250)</f>
        <v>0</v>
      </c>
      <c r="L251" s="89"/>
      <c r="M251" s="89">
        <f>SUM(M249:M250)</f>
        <v>0</v>
      </c>
      <c r="N251" s="89"/>
      <c r="O251" s="89">
        <f>SUM(O249:O250)</f>
        <v>0</v>
      </c>
      <c r="P251" s="89"/>
      <c r="Q251" s="89">
        <f>SUM(Q249:Q250)</f>
        <v>0</v>
      </c>
      <c r="R251" s="89">
        <f>SUM(R249:R250)</f>
        <v>0</v>
      </c>
      <c r="S251" s="89">
        <f>SUM(S249:S250)</f>
        <v>0</v>
      </c>
      <c r="T251" s="90"/>
    </row>
    <row r="252" spans="1:21" s="50" customFormat="1" ht="23.25" x14ac:dyDescent="0.2">
      <c r="A252" s="119" t="s">
        <v>90</v>
      </c>
      <c r="B252" s="119"/>
      <c r="C252" s="119"/>
      <c r="D252" s="148"/>
      <c r="E252" s="126"/>
      <c r="F252" s="121"/>
      <c r="G252" s="122"/>
      <c r="H252" s="123"/>
      <c r="I252" s="122"/>
      <c r="J252" s="123"/>
      <c r="K252" s="122"/>
      <c r="L252" s="123"/>
      <c r="M252" s="122"/>
      <c r="N252" s="123"/>
      <c r="O252" s="122"/>
      <c r="P252" s="123"/>
      <c r="Q252" s="122"/>
      <c r="R252" s="122"/>
      <c r="S252" s="122"/>
      <c r="T252" s="92"/>
    </row>
    <row r="253" spans="1:21" s="16" customFormat="1" ht="105" x14ac:dyDescent="0.2">
      <c r="A253" s="13"/>
      <c r="B253" s="13" t="s">
        <v>268</v>
      </c>
      <c r="C253" s="13" t="s">
        <v>269</v>
      </c>
      <c r="D253" s="23" t="s">
        <v>270</v>
      </c>
      <c r="E253" s="18">
        <v>109200</v>
      </c>
      <c r="F253" s="52">
        <v>0.06</v>
      </c>
      <c r="G253" s="18">
        <f t="shared" ref="G253:G258" si="58">+E253*F253</f>
        <v>6552</v>
      </c>
      <c r="H253" s="54">
        <v>2.5000000000000001E-2</v>
      </c>
      <c r="I253" s="18">
        <f>E253*H253</f>
        <v>2730</v>
      </c>
      <c r="J253" s="15">
        <v>0.02</v>
      </c>
      <c r="K253" s="18">
        <f>+E253*J253</f>
        <v>2184</v>
      </c>
      <c r="L253" s="54">
        <v>1.4999999999999999E-2</v>
      </c>
      <c r="M253" s="18">
        <f>+E253*L253</f>
        <v>1638</v>
      </c>
      <c r="N253" s="54"/>
      <c r="O253" s="18"/>
      <c r="P253" s="54"/>
      <c r="Q253" s="18"/>
      <c r="R253" s="18">
        <f t="shared" ref="R253:R258" si="59">SUM(I253+K253+M253+O253+Q253)</f>
        <v>6552</v>
      </c>
      <c r="S253" s="18">
        <f t="shared" ref="S253:S258" si="60">+E253-R253</f>
        <v>102648</v>
      </c>
    </row>
    <row r="254" spans="1:21" s="16" customFormat="1" ht="84" x14ac:dyDescent="0.2">
      <c r="A254" s="13"/>
      <c r="B254" s="13" t="s">
        <v>220</v>
      </c>
      <c r="C254" s="13" t="s">
        <v>271</v>
      </c>
      <c r="D254" s="23" t="s">
        <v>272</v>
      </c>
      <c r="E254" s="18">
        <v>121380</v>
      </c>
      <c r="F254" s="52">
        <v>0.16</v>
      </c>
      <c r="G254" s="18">
        <f t="shared" si="58"/>
        <v>19420.8</v>
      </c>
      <c r="H254" s="15">
        <v>0.08</v>
      </c>
      <c r="I254" s="18">
        <f>E254*H254</f>
        <v>9710.4</v>
      </c>
      <c r="J254" s="15">
        <v>0.05</v>
      </c>
      <c r="K254" s="18">
        <f>+E254*J254</f>
        <v>6069</v>
      </c>
      <c r="L254" s="15">
        <v>0.03</v>
      </c>
      <c r="M254" s="18">
        <f>+E254*L254</f>
        <v>3641.4</v>
      </c>
      <c r="N254" s="15"/>
      <c r="O254" s="18"/>
      <c r="P254" s="15"/>
      <c r="Q254" s="18"/>
      <c r="R254" s="18">
        <f t="shared" si="59"/>
        <v>19420.8</v>
      </c>
      <c r="S254" s="18">
        <f t="shared" si="60"/>
        <v>101959.2</v>
      </c>
    </row>
    <row r="255" spans="1:21" s="16" customFormat="1" ht="126" x14ac:dyDescent="0.2">
      <c r="A255" s="13"/>
      <c r="B255" s="13" t="s">
        <v>392</v>
      </c>
      <c r="C255" s="13" t="s">
        <v>393</v>
      </c>
      <c r="D255" s="23" t="s">
        <v>394</v>
      </c>
      <c r="E255" s="18">
        <v>900000</v>
      </c>
      <c r="F255" s="52">
        <v>0.06</v>
      </c>
      <c r="G255" s="18">
        <f t="shared" si="58"/>
        <v>54000</v>
      </c>
      <c r="H255" s="54">
        <v>2.5000000000000001E-2</v>
      </c>
      <c r="I255" s="18">
        <f>E255*H255</f>
        <v>22500</v>
      </c>
      <c r="J255" s="15">
        <v>0.02</v>
      </c>
      <c r="K255" s="18">
        <f>+E255*J255</f>
        <v>18000</v>
      </c>
      <c r="L255" s="54">
        <v>1.4999999999999999E-2</v>
      </c>
      <c r="M255" s="18">
        <f>+E255*L255</f>
        <v>13500</v>
      </c>
      <c r="N255" s="54"/>
      <c r="O255" s="18"/>
      <c r="P255" s="54"/>
      <c r="Q255" s="18"/>
      <c r="R255" s="18">
        <f t="shared" si="59"/>
        <v>54000</v>
      </c>
      <c r="S255" s="18">
        <f t="shared" si="60"/>
        <v>846000</v>
      </c>
    </row>
    <row r="256" spans="1:21" s="16" customFormat="1" ht="84" x14ac:dyDescent="0.2">
      <c r="A256" s="13"/>
      <c r="B256" s="13" t="s">
        <v>395</v>
      </c>
      <c r="C256" s="13" t="s">
        <v>396</v>
      </c>
      <c r="D256" s="23" t="s">
        <v>397</v>
      </c>
      <c r="E256" s="18">
        <v>120960</v>
      </c>
      <c r="F256" s="52">
        <v>0.16</v>
      </c>
      <c r="G256" s="18">
        <f t="shared" si="58"/>
        <v>19353.600000000002</v>
      </c>
      <c r="H256" s="15">
        <v>0.08</v>
      </c>
      <c r="I256" s="18">
        <f>E256*H256</f>
        <v>9676.8000000000011</v>
      </c>
      <c r="J256" s="15">
        <v>0.05</v>
      </c>
      <c r="K256" s="18">
        <f>+E256*J256</f>
        <v>6048</v>
      </c>
      <c r="L256" s="15">
        <v>0.03</v>
      </c>
      <c r="M256" s="18">
        <f>+E256*L256</f>
        <v>3628.7999999999997</v>
      </c>
      <c r="N256" s="15"/>
      <c r="O256" s="18"/>
      <c r="P256" s="15"/>
      <c r="Q256" s="18"/>
      <c r="R256" s="18">
        <f t="shared" si="59"/>
        <v>19353.600000000002</v>
      </c>
      <c r="S256" s="18">
        <f t="shared" si="60"/>
        <v>101606.39999999999</v>
      </c>
    </row>
    <row r="257" spans="1:21" s="16" customFormat="1" ht="126" x14ac:dyDescent="0.2">
      <c r="A257" s="13"/>
      <c r="B257" s="13" t="s">
        <v>647</v>
      </c>
      <c r="C257" s="13" t="s">
        <v>671</v>
      </c>
      <c r="D257" s="23" t="s">
        <v>672</v>
      </c>
      <c r="E257" s="128">
        <v>124800</v>
      </c>
      <c r="F257" s="52">
        <v>0.1</v>
      </c>
      <c r="G257" s="18">
        <f t="shared" si="58"/>
        <v>12480</v>
      </c>
      <c r="H257" s="15" t="s">
        <v>18</v>
      </c>
      <c r="I257" s="18">
        <v>0</v>
      </c>
      <c r="J257" s="15" t="s">
        <v>18</v>
      </c>
      <c r="K257" s="18">
        <v>0</v>
      </c>
      <c r="L257" s="15" t="s">
        <v>18</v>
      </c>
      <c r="M257" s="18">
        <v>0</v>
      </c>
      <c r="N257" s="15">
        <v>0.05</v>
      </c>
      <c r="O257" s="18">
        <f>+E257*N257</f>
        <v>6240</v>
      </c>
      <c r="P257" s="15">
        <v>0.05</v>
      </c>
      <c r="Q257" s="18">
        <f>+E257*P257</f>
        <v>6240</v>
      </c>
      <c r="R257" s="18">
        <f t="shared" si="59"/>
        <v>12480</v>
      </c>
      <c r="S257" s="18">
        <f t="shared" si="60"/>
        <v>112320</v>
      </c>
    </row>
    <row r="258" spans="1:21" s="16" customFormat="1" ht="84" x14ac:dyDescent="0.2">
      <c r="A258" s="13"/>
      <c r="B258" s="13" t="s">
        <v>625</v>
      </c>
      <c r="C258" s="13" t="s">
        <v>673</v>
      </c>
      <c r="D258" s="23" t="s">
        <v>674</v>
      </c>
      <c r="E258" s="128">
        <v>135594</v>
      </c>
      <c r="F258" s="52">
        <v>0.1</v>
      </c>
      <c r="G258" s="18">
        <f t="shared" si="58"/>
        <v>13559.400000000001</v>
      </c>
      <c r="H258" s="15" t="s">
        <v>18</v>
      </c>
      <c r="I258" s="18">
        <v>0</v>
      </c>
      <c r="J258" s="15" t="s">
        <v>18</v>
      </c>
      <c r="K258" s="18">
        <v>0</v>
      </c>
      <c r="L258" s="15" t="s">
        <v>18</v>
      </c>
      <c r="M258" s="18">
        <v>0</v>
      </c>
      <c r="N258" s="15">
        <v>0.05</v>
      </c>
      <c r="O258" s="18">
        <f>+E258*N258</f>
        <v>6779.7000000000007</v>
      </c>
      <c r="P258" s="15">
        <v>0.05</v>
      </c>
      <c r="Q258" s="18">
        <f>+E258*P258</f>
        <v>6779.7000000000007</v>
      </c>
      <c r="R258" s="18">
        <f t="shared" si="59"/>
        <v>13559.400000000001</v>
      </c>
      <c r="S258" s="18">
        <f t="shared" si="60"/>
        <v>122034.6</v>
      </c>
    </row>
    <row r="259" spans="1:21" s="16" customFormat="1" ht="84" x14ac:dyDescent="0.2">
      <c r="A259" s="13"/>
      <c r="B259" s="13" t="s">
        <v>725</v>
      </c>
      <c r="C259" s="13" t="s">
        <v>730</v>
      </c>
      <c r="D259" s="23" t="s">
        <v>731</v>
      </c>
      <c r="E259" s="128">
        <v>190246</v>
      </c>
      <c r="F259" s="52">
        <v>0.1</v>
      </c>
      <c r="G259" s="18">
        <f>+E259*F259</f>
        <v>19024.600000000002</v>
      </c>
      <c r="H259" s="15" t="s">
        <v>18</v>
      </c>
      <c r="I259" s="18">
        <v>0</v>
      </c>
      <c r="J259" s="15" t="s">
        <v>18</v>
      </c>
      <c r="K259" s="18">
        <v>0</v>
      </c>
      <c r="L259" s="15" t="s">
        <v>18</v>
      </c>
      <c r="M259" s="18">
        <v>0</v>
      </c>
      <c r="N259" s="15">
        <v>0.05</v>
      </c>
      <c r="O259" s="18">
        <f>+E259*N259</f>
        <v>9512.3000000000011</v>
      </c>
      <c r="P259" s="15">
        <v>0.05</v>
      </c>
      <c r="Q259" s="18">
        <f>+E259*P259</f>
        <v>9512.3000000000011</v>
      </c>
      <c r="R259" s="18">
        <f>SUM(I259+K259+M259+O259+Q259)</f>
        <v>19024.600000000002</v>
      </c>
      <c r="S259" s="18">
        <f>+E259-R259</f>
        <v>171221.4</v>
      </c>
    </row>
    <row r="260" spans="1:21" s="16" customFormat="1" ht="105" x14ac:dyDescent="0.2">
      <c r="A260" s="13"/>
      <c r="B260" s="13" t="s">
        <v>921</v>
      </c>
      <c r="C260" s="13" t="s">
        <v>922</v>
      </c>
      <c r="D260" s="23" t="s">
        <v>923</v>
      </c>
      <c r="E260" s="128">
        <v>291372.39</v>
      </c>
      <c r="F260" s="52">
        <v>0.06</v>
      </c>
      <c r="G260" s="18">
        <f>+E260*F260</f>
        <v>17482.343400000002</v>
      </c>
      <c r="H260" s="54">
        <v>2.5000000000000001E-2</v>
      </c>
      <c r="I260" s="18">
        <v>7284.3</v>
      </c>
      <c r="J260" s="15">
        <v>0.02</v>
      </c>
      <c r="K260" s="18">
        <v>5827.45</v>
      </c>
      <c r="L260" s="54">
        <v>1.4999999999999999E-2</v>
      </c>
      <c r="M260" s="18">
        <v>4370.59</v>
      </c>
      <c r="N260" s="18">
        <v>0</v>
      </c>
      <c r="O260" s="18">
        <v>0</v>
      </c>
      <c r="P260" s="18">
        <v>0</v>
      </c>
      <c r="Q260" s="18">
        <v>0</v>
      </c>
      <c r="R260" s="18">
        <f>SUM(I260+K260+M260+O260+Q260)</f>
        <v>17482.34</v>
      </c>
      <c r="S260" s="18">
        <f>+E260-R260</f>
        <v>273890.05</v>
      </c>
      <c r="U260" s="5" t="s">
        <v>650</v>
      </c>
    </row>
    <row r="261" spans="1:21" s="16" customFormat="1" ht="21" x14ac:dyDescent="0.2">
      <c r="A261" s="13"/>
      <c r="B261" s="13"/>
      <c r="C261" s="13"/>
      <c r="D261" s="23"/>
      <c r="E261" s="18"/>
      <c r="F261" s="15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21" s="91" customFormat="1" ht="21.75" x14ac:dyDescent="0.2">
      <c r="A262" s="200" t="s">
        <v>91</v>
      </c>
      <c r="B262" s="201"/>
      <c r="C262" s="201"/>
      <c r="D262" s="202"/>
      <c r="E262" s="93">
        <f>SUM(E253:E261)</f>
        <v>1993552.3900000001</v>
      </c>
      <c r="F262" s="93"/>
      <c r="G262" s="93">
        <f>SUM(G253:G261)</f>
        <v>161872.74340000004</v>
      </c>
      <c r="H262" s="93"/>
      <c r="I262" s="93">
        <f>SUM(I253:I261)</f>
        <v>51901.500000000007</v>
      </c>
      <c r="J262" s="93"/>
      <c r="K262" s="93">
        <f>SUM(K253:K261)</f>
        <v>38128.449999999997</v>
      </c>
      <c r="L262" s="93"/>
      <c r="M262" s="93">
        <f>SUM(M253:M261)</f>
        <v>26778.79</v>
      </c>
      <c r="N262" s="93"/>
      <c r="O262" s="93">
        <f>SUM(O253:O261)</f>
        <v>22532</v>
      </c>
      <c r="P262" s="93"/>
      <c r="Q262" s="93">
        <f>SUM(Q253:Q261)</f>
        <v>22532</v>
      </c>
      <c r="R262" s="93">
        <f>SUM(R253:R261)</f>
        <v>161872.74000000002</v>
      </c>
      <c r="S262" s="93">
        <f>SUM(S253:S261)</f>
        <v>1831679.65</v>
      </c>
      <c r="T262" s="90"/>
    </row>
    <row r="263" spans="1:21" s="19" customFormat="1" ht="23.25" x14ac:dyDescent="0.2">
      <c r="A263" s="119" t="s">
        <v>108</v>
      </c>
      <c r="B263" s="127"/>
      <c r="C263" s="127"/>
      <c r="D263" s="15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</row>
    <row r="264" spans="1:21" s="16" customFormat="1" ht="84" x14ac:dyDescent="0.2">
      <c r="A264" s="13"/>
      <c r="B264" s="13" t="s">
        <v>113</v>
      </c>
      <c r="C264" s="13" t="s">
        <v>134</v>
      </c>
      <c r="D264" s="23" t="s">
        <v>135</v>
      </c>
      <c r="E264" s="18">
        <v>70000</v>
      </c>
      <c r="F264" s="52">
        <v>0.16</v>
      </c>
      <c r="G264" s="18">
        <f t="shared" ref="G264:G289" si="61">+E264*F264</f>
        <v>11200</v>
      </c>
      <c r="H264" s="15">
        <v>0.08</v>
      </c>
      <c r="I264" s="18">
        <f t="shared" ref="I264:I282" si="62">E264*H264</f>
        <v>5600</v>
      </c>
      <c r="J264" s="15">
        <v>0.05</v>
      </c>
      <c r="K264" s="18">
        <f t="shared" ref="K264:K282" si="63">+E264*J264</f>
        <v>3500</v>
      </c>
      <c r="L264" s="15">
        <v>0.03</v>
      </c>
      <c r="M264" s="18">
        <f t="shared" ref="M264:M282" si="64">+E264*L264</f>
        <v>2100</v>
      </c>
      <c r="N264" s="15"/>
      <c r="O264" s="18"/>
      <c r="P264" s="15"/>
      <c r="Q264" s="18"/>
      <c r="R264" s="18">
        <f>SUM(I264+K264+M264+O264+Q264)</f>
        <v>11200</v>
      </c>
      <c r="S264" s="18">
        <f t="shared" ref="S264:S289" si="65">+E264-R264</f>
        <v>58800</v>
      </c>
    </row>
    <row r="265" spans="1:21" s="16" customFormat="1" ht="84" x14ac:dyDescent="0.2">
      <c r="A265" s="13"/>
      <c r="B265" s="13" t="s">
        <v>125</v>
      </c>
      <c r="C265" s="13" t="s">
        <v>136</v>
      </c>
      <c r="D265" s="23" t="s">
        <v>137</v>
      </c>
      <c r="E265" s="18">
        <v>36000</v>
      </c>
      <c r="F265" s="52">
        <v>0.06</v>
      </c>
      <c r="G265" s="18">
        <f t="shared" si="61"/>
        <v>2160</v>
      </c>
      <c r="H265" s="54">
        <v>2.5000000000000001E-2</v>
      </c>
      <c r="I265" s="18">
        <f t="shared" si="62"/>
        <v>900</v>
      </c>
      <c r="J265" s="15">
        <v>0.02</v>
      </c>
      <c r="K265" s="18">
        <f t="shared" si="63"/>
        <v>720</v>
      </c>
      <c r="L265" s="54">
        <v>1.4999999999999999E-2</v>
      </c>
      <c r="M265" s="18">
        <f t="shared" si="64"/>
        <v>540</v>
      </c>
      <c r="N265" s="54"/>
      <c r="O265" s="18"/>
      <c r="P265" s="54"/>
      <c r="Q265" s="18"/>
      <c r="R265" s="18">
        <f t="shared" ref="R265:R282" si="66">SUM(I265+K265+M265+O265+Q265)</f>
        <v>2160</v>
      </c>
      <c r="S265" s="18">
        <f t="shared" si="65"/>
        <v>33840</v>
      </c>
    </row>
    <row r="266" spans="1:21" s="16" customFormat="1" ht="21" x14ac:dyDescent="0.2">
      <c r="A266" s="13"/>
      <c r="B266" s="13"/>
      <c r="C266" s="13"/>
      <c r="D266" s="23"/>
      <c r="E266" s="18"/>
      <c r="F266" s="52"/>
      <c r="G266" s="18"/>
      <c r="H266" s="54"/>
      <c r="I266" s="18"/>
      <c r="J266" s="15"/>
      <c r="K266" s="18"/>
      <c r="L266" s="54"/>
      <c r="M266" s="18"/>
      <c r="N266" s="54"/>
      <c r="O266" s="18"/>
      <c r="P266" s="54"/>
      <c r="Q266" s="18"/>
      <c r="R266" s="18"/>
      <c r="S266" s="18"/>
    </row>
    <row r="267" spans="1:21" s="16" customFormat="1" ht="105" x14ac:dyDescent="0.2">
      <c r="A267" s="13"/>
      <c r="B267" s="13" t="s">
        <v>122</v>
      </c>
      <c r="C267" s="13" t="s">
        <v>138</v>
      </c>
      <c r="D267" s="23" t="s">
        <v>139</v>
      </c>
      <c r="E267" s="18">
        <v>6400</v>
      </c>
      <c r="F267" s="52">
        <v>0.06</v>
      </c>
      <c r="G267" s="18">
        <f t="shared" si="61"/>
        <v>384</v>
      </c>
      <c r="H267" s="54">
        <v>2.5000000000000001E-2</v>
      </c>
      <c r="I267" s="18">
        <f t="shared" si="62"/>
        <v>160</v>
      </c>
      <c r="J267" s="15">
        <v>0.02</v>
      </c>
      <c r="K267" s="18">
        <f t="shared" si="63"/>
        <v>128</v>
      </c>
      <c r="L267" s="54">
        <v>1.4999999999999999E-2</v>
      </c>
      <c r="M267" s="18">
        <f t="shared" si="64"/>
        <v>96</v>
      </c>
      <c r="N267" s="54"/>
      <c r="O267" s="18"/>
      <c r="P267" s="54"/>
      <c r="Q267" s="18"/>
      <c r="R267" s="18">
        <f t="shared" si="66"/>
        <v>384</v>
      </c>
      <c r="S267" s="18">
        <f t="shared" si="65"/>
        <v>6016</v>
      </c>
    </row>
    <row r="268" spans="1:21" s="16" customFormat="1" ht="126" x14ac:dyDescent="0.2">
      <c r="A268" s="13"/>
      <c r="B268" s="13" t="s">
        <v>158</v>
      </c>
      <c r="C268" s="13" t="s">
        <v>273</v>
      </c>
      <c r="D268" s="23" t="s">
        <v>274</v>
      </c>
      <c r="E268" s="18">
        <v>45600</v>
      </c>
      <c r="F268" s="52">
        <v>0.16</v>
      </c>
      <c r="G268" s="18">
        <f t="shared" si="61"/>
        <v>7296</v>
      </c>
      <c r="H268" s="15">
        <v>0.08</v>
      </c>
      <c r="I268" s="18">
        <f t="shared" si="62"/>
        <v>3648</v>
      </c>
      <c r="J268" s="15">
        <v>0.05</v>
      </c>
      <c r="K268" s="18">
        <f t="shared" si="63"/>
        <v>2280</v>
      </c>
      <c r="L268" s="15">
        <v>0.03</v>
      </c>
      <c r="M268" s="18">
        <f t="shared" si="64"/>
        <v>1368</v>
      </c>
      <c r="N268" s="15"/>
      <c r="O268" s="18"/>
      <c r="P268" s="15"/>
      <c r="Q268" s="18"/>
      <c r="R268" s="18">
        <f t="shared" si="66"/>
        <v>7296</v>
      </c>
      <c r="S268" s="18">
        <f t="shared" si="65"/>
        <v>38304</v>
      </c>
    </row>
    <row r="269" spans="1:21" s="16" customFormat="1" ht="126" x14ac:dyDescent="0.2">
      <c r="A269" s="13"/>
      <c r="B269" s="13" t="s">
        <v>275</v>
      </c>
      <c r="C269" s="13" t="s">
        <v>276</v>
      </c>
      <c r="D269" s="23" t="s">
        <v>277</v>
      </c>
      <c r="E269" s="18">
        <v>13200</v>
      </c>
      <c r="F269" s="52">
        <v>0.06</v>
      </c>
      <c r="G269" s="18">
        <f t="shared" si="61"/>
        <v>792</v>
      </c>
      <c r="H269" s="54">
        <v>2.5000000000000001E-2</v>
      </c>
      <c r="I269" s="18">
        <f t="shared" si="62"/>
        <v>330</v>
      </c>
      <c r="J269" s="15">
        <v>0.02</v>
      </c>
      <c r="K269" s="18">
        <f t="shared" si="63"/>
        <v>264</v>
      </c>
      <c r="L269" s="54">
        <v>1.4999999999999999E-2</v>
      </c>
      <c r="M269" s="18">
        <f t="shared" si="64"/>
        <v>198</v>
      </c>
      <c r="N269" s="54"/>
      <c r="O269" s="18"/>
      <c r="P269" s="54"/>
      <c r="Q269" s="18"/>
      <c r="R269" s="18">
        <f t="shared" si="66"/>
        <v>792</v>
      </c>
      <c r="S269" s="18">
        <f t="shared" si="65"/>
        <v>12408</v>
      </c>
    </row>
    <row r="270" spans="1:21" s="16" customFormat="1" ht="126" x14ac:dyDescent="0.2">
      <c r="A270" s="13"/>
      <c r="B270" s="13" t="s">
        <v>223</v>
      </c>
      <c r="C270" s="13" t="s">
        <v>278</v>
      </c>
      <c r="D270" s="23" t="s">
        <v>279</v>
      </c>
      <c r="E270" s="18">
        <v>45500</v>
      </c>
      <c r="F270" s="52">
        <v>0.06</v>
      </c>
      <c r="G270" s="18">
        <f t="shared" si="61"/>
        <v>2730</v>
      </c>
      <c r="H270" s="54">
        <v>2.5000000000000001E-2</v>
      </c>
      <c r="I270" s="18">
        <f t="shared" si="62"/>
        <v>1137.5</v>
      </c>
      <c r="J270" s="15">
        <v>0.02</v>
      </c>
      <c r="K270" s="18">
        <f t="shared" si="63"/>
        <v>910</v>
      </c>
      <c r="L270" s="54">
        <v>1.4999999999999999E-2</v>
      </c>
      <c r="M270" s="18">
        <f t="shared" si="64"/>
        <v>682.5</v>
      </c>
      <c r="N270" s="54"/>
      <c r="O270" s="18"/>
      <c r="P270" s="54"/>
      <c r="Q270" s="18"/>
      <c r="R270" s="18">
        <f t="shared" si="66"/>
        <v>2730</v>
      </c>
      <c r="S270" s="18">
        <f t="shared" si="65"/>
        <v>42770</v>
      </c>
      <c r="U270" s="16" t="s">
        <v>842</v>
      </c>
    </row>
    <row r="271" spans="1:21" s="16" customFormat="1" ht="84" x14ac:dyDescent="0.2">
      <c r="A271" s="13"/>
      <c r="B271" s="13" t="s">
        <v>280</v>
      </c>
      <c r="C271" s="13" t="s">
        <v>281</v>
      </c>
      <c r="D271" s="23" t="s">
        <v>282</v>
      </c>
      <c r="E271" s="18">
        <v>6500</v>
      </c>
      <c r="F271" s="52">
        <v>0.06</v>
      </c>
      <c r="G271" s="18">
        <f t="shared" si="61"/>
        <v>390</v>
      </c>
      <c r="H271" s="54">
        <v>2.5000000000000001E-2</v>
      </c>
      <c r="I271" s="18">
        <f t="shared" si="62"/>
        <v>162.5</v>
      </c>
      <c r="J271" s="15">
        <v>0.02</v>
      </c>
      <c r="K271" s="18">
        <f t="shared" si="63"/>
        <v>130</v>
      </c>
      <c r="L271" s="54">
        <v>1.4999999999999999E-2</v>
      </c>
      <c r="M271" s="18">
        <f t="shared" si="64"/>
        <v>97.5</v>
      </c>
      <c r="N271" s="54"/>
      <c r="O271" s="18"/>
      <c r="P271" s="54"/>
      <c r="Q271" s="18"/>
      <c r="R271" s="18">
        <f t="shared" si="66"/>
        <v>390</v>
      </c>
      <c r="S271" s="18">
        <f t="shared" si="65"/>
        <v>6110</v>
      </c>
    </row>
    <row r="272" spans="1:21" s="16" customFormat="1" ht="126" x14ac:dyDescent="0.2">
      <c r="A272" s="13"/>
      <c r="B272" s="13" t="s">
        <v>283</v>
      </c>
      <c r="C272" s="13" t="s">
        <v>284</v>
      </c>
      <c r="D272" s="23" t="s">
        <v>285</v>
      </c>
      <c r="E272" s="18">
        <v>12400</v>
      </c>
      <c r="F272" s="52">
        <v>0.06</v>
      </c>
      <c r="G272" s="18">
        <f t="shared" si="61"/>
        <v>744</v>
      </c>
      <c r="H272" s="54">
        <v>2.5000000000000001E-2</v>
      </c>
      <c r="I272" s="18">
        <f t="shared" si="62"/>
        <v>310</v>
      </c>
      <c r="J272" s="15">
        <v>0.02</v>
      </c>
      <c r="K272" s="18">
        <f t="shared" si="63"/>
        <v>248</v>
      </c>
      <c r="L272" s="54">
        <v>1.4999999999999999E-2</v>
      </c>
      <c r="M272" s="18">
        <f t="shared" si="64"/>
        <v>186</v>
      </c>
      <c r="N272" s="54"/>
      <c r="O272" s="18"/>
      <c r="P272" s="54"/>
      <c r="Q272" s="18"/>
      <c r="R272" s="18">
        <f t="shared" si="66"/>
        <v>744</v>
      </c>
      <c r="S272" s="18">
        <f t="shared" si="65"/>
        <v>11656</v>
      </c>
    </row>
    <row r="273" spans="1:21" s="16" customFormat="1" ht="21" x14ac:dyDescent="0.2">
      <c r="A273" s="13"/>
      <c r="B273" s="13"/>
      <c r="C273" s="13"/>
      <c r="D273" s="23"/>
      <c r="E273" s="18"/>
      <c r="F273" s="52"/>
      <c r="G273" s="18"/>
      <c r="H273" s="54"/>
      <c r="I273" s="18"/>
      <c r="J273" s="15"/>
      <c r="K273" s="18"/>
      <c r="L273" s="54"/>
      <c r="M273" s="18"/>
      <c r="N273" s="54"/>
      <c r="O273" s="18"/>
      <c r="P273" s="54"/>
      <c r="Q273" s="18"/>
      <c r="R273" s="18"/>
      <c r="S273" s="18"/>
    </row>
    <row r="274" spans="1:21" s="16" customFormat="1" ht="105" x14ac:dyDescent="0.2">
      <c r="A274" s="13"/>
      <c r="B274" s="13" t="s">
        <v>283</v>
      </c>
      <c r="C274" s="13" t="s">
        <v>286</v>
      </c>
      <c r="D274" s="23" t="s">
        <v>287</v>
      </c>
      <c r="E274" s="18">
        <v>6000</v>
      </c>
      <c r="F274" s="52">
        <v>0.16</v>
      </c>
      <c r="G274" s="18">
        <f t="shared" si="61"/>
        <v>960</v>
      </c>
      <c r="H274" s="15">
        <v>0.08</v>
      </c>
      <c r="I274" s="18">
        <f t="shared" si="62"/>
        <v>480</v>
      </c>
      <c r="J274" s="15">
        <v>0.05</v>
      </c>
      <c r="K274" s="18">
        <f t="shared" si="63"/>
        <v>300</v>
      </c>
      <c r="L274" s="15">
        <v>0.03</v>
      </c>
      <c r="M274" s="18">
        <f t="shared" si="64"/>
        <v>180</v>
      </c>
      <c r="N274" s="15"/>
      <c r="O274" s="18"/>
      <c r="P274" s="15"/>
      <c r="Q274" s="18"/>
      <c r="R274" s="18">
        <f t="shared" si="66"/>
        <v>960</v>
      </c>
      <c r="S274" s="18">
        <f t="shared" si="65"/>
        <v>5040</v>
      </c>
    </row>
    <row r="275" spans="1:21" s="16" customFormat="1" ht="126" x14ac:dyDescent="0.2">
      <c r="A275" s="13"/>
      <c r="B275" s="13" t="s">
        <v>187</v>
      </c>
      <c r="C275" s="13" t="s">
        <v>288</v>
      </c>
      <c r="D275" s="23" t="s">
        <v>289</v>
      </c>
      <c r="E275" s="18">
        <v>8800</v>
      </c>
      <c r="F275" s="52">
        <v>0.06</v>
      </c>
      <c r="G275" s="18">
        <f t="shared" si="61"/>
        <v>528</v>
      </c>
      <c r="H275" s="54">
        <v>2.5000000000000001E-2</v>
      </c>
      <c r="I275" s="18">
        <f t="shared" si="62"/>
        <v>220</v>
      </c>
      <c r="J275" s="15">
        <v>0.02</v>
      </c>
      <c r="K275" s="18">
        <f t="shared" si="63"/>
        <v>176</v>
      </c>
      <c r="L275" s="54">
        <v>1.4999999999999999E-2</v>
      </c>
      <c r="M275" s="18">
        <f t="shared" si="64"/>
        <v>132</v>
      </c>
      <c r="N275" s="54"/>
      <c r="O275" s="18"/>
      <c r="P275" s="54"/>
      <c r="Q275" s="18"/>
      <c r="R275" s="18">
        <f t="shared" si="66"/>
        <v>528</v>
      </c>
      <c r="S275" s="18">
        <f t="shared" si="65"/>
        <v>8272</v>
      </c>
    </row>
    <row r="276" spans="1:21" s="16" customFormat="1" ht="105" x14ac:dyDescent="0.2">
      <c r="A276" s="13"/>
      <c r="B276" s="13" t="s">
        <v>398</v>
      </c>
      <c r="C276" s="13" t="s">
        <v>399</v>
      </c>
      <c r="D276" s="98" t="s">
        <v>400</v>
      </c>
      <c r="E276" s="18">
        <v>8000</v>
      </c>
      <c r="F276" s="52">
        <v>0.06</v>
      </c>
      <c r="G276" s="18">
        <f t="shared" si="61"/>
        <v>480</v>
      </c>
      <c r="H276" s="54">
        <v>2.5000000000000001E-2</v>
      </c>
      <c r="I276" s="18">
        <f t="shared" si="62"/>
        <v>200</v>
      </c>
      <c r="J276" s="15">
        <v>0.02</v>
      </c>
      <c r="K276" s="18">
        <f t="shared" si="63"/>
        <v>160</v>
      </c>
      <c r="L276" s="54">
        <v>1.4999999999999999E-2</v>
      </c>
      <c r="M276" s="18">
        <f t="shared" si="64"/>
        <v>120</v>
      </c>
      <c r="N276" s="54"/>
      <c r="O276" s="18"/>
      <c r="P276" s="54"/>
      <c r="Q276" s="18"/>
      <c r="R276" s="18">
        <f t="shared" si="66"/>
        <v>480</v>
      </c>
      <c r="S276" s="18">
        <f t="shared" si="65"/>
        <v>7520</v>
      </c>
    </row>
    <row r="277" spans="1:21" s="16" customFormat="1" ht="147" x14ac:dyDescent="0.2">
      <c r="A277" s="13"/>
      <c r="B277" s="13" t="s">
        <v>427</v>
      </c>
      <c r="C277" s="13" t="s">
        <v>443</v>
      </c>
      <c r="D277" s="23" t="s">
        <v>444</v>
      </c>
      <c r="E277" s="128">
        <v>24000</v>
      </c>
      <c r="F277" s="52">
        <v>0.16</v>
      </c>
      <c r="G277" s="18">
        <f t="shared" si="61"/>
        <v>3840</v>
      </c>
      <c r="H277" s="15">
        <v>0.08</v>
      </c>
      <c r="I277" s="18">
        <f t="shared" si="62"/>
        <v>1920</v>
      </c>
      <c r="J277" s="15">
        <v>0.05</v>
      </c>
      <c r="K277" s="18">
        <f t="shared" si="63"/>
        <v>1200</v>
      </c>
      <c r="L277" s="15">
        <v>0.03</v>
      </c>
      <c r="M277" s="18">
        <f t="shared" si="64"/>
        <v>720</v>
      </c>
      <c r="N277" s="15"/>
      <c r="O277" s="18"/>
      <c r="P277" s="15"/>
      <c r="Q277" s="18"/>
      <c r="R277" s="18">
        <f t="shared" si="66"/>
        <v>3840</v>
      </c>
      <c r="S277" s="18">
        <f t="shared" si="65"/>
        <v>20160</v>
      </c>
    </row>
    <row r="278" spans="1:21" s="16" customFormat="1" ht="126" x14ac:dyDescent="0.2">
      <c r="A278" s="13"/>
      <c r="B278" s="13" t="s">
        <v>445</v>
      </c>
      <c r="C278" s="13" t="s">
        <v>446</v>
      </c>
      <c r="D278" s="23" t="s">
        <v>447</v>
      </c>
      <c r="E278" s="128">
        <v>14400</v>
      </c>
      <c r="F278" s="52">
        <v>0.06</v>
      </c>
      <c r="G278" s="18">
        <f t="shared" si="61"/>
        <v>864</v>
      </c>
      <c r="H278" s="54">
        <v>2.5000000000000001E-2</v>
      </c>
      <c r="I278" s="18">
        <f t="shared" si="62"/>
        <v>360</v>
      </c>
      <c r="J278" s="15">
        <v>0.02</v>
      </c>
      <c r="K278" s="18">
        <f t="shared" si="63"/>
        <v>288</v>
      </c>
      <c r="L278" s="54">
        <v>1.4999999999999999E-2</v>
      </c>
      <c r="M278" s="18">
        <f t="shared" si="64"/>
        <v>216</v>
      </c>
      <c r="N278" s="54"/>
      <c r="O278" s="18"/>
      <c r="P278" s="54"/>
      <c r="Q278" s="18"/>
      <c r="R278" s="18">
        <f t="shared" si="66"/>
        <v>864</v>
      </c>
      <c r="S278" s="18">
        <f t="shared" si="65"/>
        <v>13536</v>
      </c>
    </row>
    <row r="279" spans="1:21" s="16" customFormat="1" ht="21" x14ac:dyDescent="0.2">
      <c r="A279" s="13"/>
      <c r="B279" s="13"/>
      <c r="C279" s="13"/>
      <c r="D279" s="23"/>
      <c r="E279" s="128"/>
      <c r="F279" s="52"/>
      <c r="G279" s="18"/>
      <c r="H279" s="54"/>
      <c r="I279" s="18"/>
      <c r="J279" s="15"/>
      <c r="K279" s="18"/>
      <c r="L279" s="54"/>
      <c r="M279" s="18"/>
      <c r="N279" s="54"/>
      <c r="O279" s="18"/>
      <c r="P279" s="54"/>
      <c r="Q279" s="18"/>
      <c r="R279" s="18"/>
      <c r="S279" s="18"/>
    </row>
    <row r="280" spans="1:21" s="16" customFormat="1" ht="84" x14ac:dyDescent="0.2">
      <c r="A280" s="13"/>
      <c r="B280" s="13" t="s">
        <v>502</v>
      </c>
      <c r="C280" s="13" t="s">
        <v>503</v>
      </c>
      <c r="D280" s="23" t="s">
        <v>504</v>
      </c>
      <c r="E280" s="128">
        <v>600</v>
      </c>
      <c r="F280" s="52">
        <v>0.16</v>
      </c>
      <c r="G280" s="18">
        <f t="shared" si="61"/>
        <v>96</v>
      </c>
      <c r="H280" s="15">
        <v>0.08</v>
      </c>
      <c r="I280" s="18">
        <f t="shared" si="62"/>
        <v>48</v>
      </c>
      <c r="J280" s="15">
        <v>0.05</v>
      </c>
      <c r="K280" s="18">
        <f t="shared" si="63"/>
        <v>30</v>
      </c>
      <c r="L280" s="15">
        <v>0.03</v>
      </c>
      <c r="M280" s="18">
        <f t="shared" si="64"/>
        <v>18</v>
      </c>
      <c r="N280" s="15"/>
      <c r="O280" s="18"/>
      <c r="P280" s="15"/>
      <c r="Q280" s="18"/>
      <c r="R280" s="18">
        <f t="shared" si="66"/>
        <v>96</v>
      </c>
      <c r="S280" s="18">
        <f t="shared" si="65"/>
        <v>504</v>
      </c>
    </row>
    <row r="281" spans="1:21" s="16" customFormat="1" ht="126" x14ac:dyDescent="0.2">
      <c r="A281" s="13"/>
      <c r="B281" s="13" t="s">
        <v>505</v>
      </c>
      <c r="C281" s="13" t="s">
        <v>506</v>
      </c>
      <c r="D281" s="23" t="s">
        <v>507</v>
      </c>
      <c r="E281" s="128">
        <v>16100</v>
      </c>
      <c r="F281" s="52">
        <v>0.06</v>
      </c>
      <c r="G281" s="18">
        <f t="shared" si="61"/>
        <v>966</v>
      </c>
      <c r="H281" s="54">
        <v>2.5000000000000001E-2</v>
      </c>
      <c r="I281" s="18">
        <f t="shared" si="62"/>
        <v>402.5</v>
      </c>
      <c r="J281" s="15">
        <v>0.02</v>
      </c>
      <c r="K281" s="18">
        <f t="shared" si="63"/>
        <v>322</v>
      </c>
      <c r="L281" s="54">
        <v>1.4999999999999999E-2</v>
      </c>
      <c r="M281" s="18">
        <f t="shared" si="64"/>
        <v>241.5</v>
      </c>
      <c r="N281" s="54"/>
      <c r="O281" s="18"/>
      <c r="P281" s="54"/>
      <c r="Q281" s="18"/>
      <c r="R281" s="18">
        <f t="shared" si="66"/>
        <v>966</v>
      </c>
      <c r="S281" s="18">
        <f t="shared" si="65"/>
        <v>15134</v>
      </c>
    </row>
    <row r="282" spans="1:21" s="16" customFormat="1" ht="126" x14ac:dyDescent="0.2">
      <c r="A282" s="13"/>
      <c r="B282" s="13" t="s">
        <v>558</v>
      </c>
      <c r="C282" s="13" t="s">
        <v>567</v>
      </c>
      <c r="D282" s="23" t="s">
        <v>568</v>
      </c>
      <c r="E282" s="128">
        <v>40400</v>
      </c>
      <c r="F282" s="52">
        <v>0.16</v>
      </c>
      <c r="G282" s="18">
        <f t="shared" si="61"/>
        <v>6464</v>
      </c>
      <c r="H282" s="15">
        <v>0.08</v>
      </c>
      <c r="I282" s="18">
        <f t="shared" si="62"/>
        <v>3232</v>
      </c>
      <c r="J282" s="15">
        <v>0.05</v>
      </c>
      <c r="K282" s="18">
        <f t="shared" si="63"/>
        <v>2020</v>
      </c>
      <c r="L282" s="15">
        <v>0.03</v>
      </c>
      <c r="M282" s="18">
        <f t="shared" si="64"/>
        <v>1212</v>
      </c>
      <c r="N282" s="15"/>
      <c r="O282" s="18"/>
      <c r="P282" s="15"/>
      <c r="Q282" s="18"/>
      <c r="R282" s="18">
        <f t="shared" si="66"/>
        <v>6464</v>
      </c>
      <c r="S282" s="18">
        <f t="shared" si="65"/>
        <v>33936</v>
      </c>
    </row>
    <row r="283" spans="1:21" s="16" customFormat="1" ht="147" x14ac:dyDescent="0.2">
      <c r="A283" s="13"/>
      <c r="B283" s="13" t="s">
        <v>625</v>
      </c>
      <c r="C283" s="13" t="s">
        <v>667</v>
      </c>
      <c r="D283" s="23" t="s">
        <v>848</v>
      </c>
      <c r="E283" s="128">
        <v>22500</v>
      </c>
      <c r="F283" s="52">
        <v>0.06</v>
      </c>
      <c r="G283" s="18">
        <f t="shared" si="61"/>
        <v>1350</v>
      </c>
      <c r="H283" s="54">
        <v>2.5000000000000001E-2</v>
      </c>
      <c r="I283" s="18">
        <f>E283*H283</f>
        <v>562.5</v>
      </c>
      <c r="J283" s="15">
        <v>0.02</v>
      </c>
      <c r="K283" s="18">
        <f>+E283*J283</f>
        <v>450</v>
      </c>
      <c r="L283" s="54">
        <v>1.4999999999999999E-2</v>
      </c>
      <c r="M283" s="18">
        <f>+E283*L283</f>
        <v>337.5</v>
      </c>
      <c r="N283" s="18">
        <v>0</v>
      </c>
      <c r="O283" s="18">
        <v>0</v>
      </c>
      <c r="P283" s="18">
        <v>0</v>
      </c>
      <c r="Q283" s="18">
        <v>0</v>
      </c>
      <c r="R283" s="18">
        <f t="shared" ref="R283:R289" si="67">SUM(I283+K283+M283+O283+Q283)</f>
        <v>1350</v>
      </c>
      <c r="S283" s="18">
        <f t="shared" si="65"/>
        <v>21150</v>
      </c>
      <c r="U283" s="16" t="s">
        <v>843</v>
      </c>
    </row>
    <row r="284" spans="1:21" s="16" customFormat="1" ht="126" x14ac:dyDescent="0.2">
      <c r="A284" s="13"/>
      <c r="B284" s="13" t="s">
        <v>795</v>
      </c>
      <c r="C284" s="13" t="s">
        <v>796</v>
      </c>
      <c r="D284" s="23" t="s">
        <v>797</v>
      </c>
      <c r="E284" s="128">
        <v>33600</v>
      </c>
      <c r="F284" s="52">
        <v>0.1</v>
      </c>
      <c r="G284" s="18">
        <f t="shared" si="61"/>
        <v>3360</v>
      </c>
      <c r="H284" s="15" t="s">
        <v>18</v>
      </c>
      <c r="I284" s="18">
        <v>0</v>
      </c>
      <c r="J284" s="15" t="s">
        <v>18</v>
      </c>
      <c r="K284" s="18">
        <v>0</v>
      </c>
      <c r="L284" s="15" t="s">
        <v>18</v>
      </c>
      <c r="M284" s="18">
        <v>0</v>
      </c>
      <c r="N284" s="15">
        <v>0.05</v>
      </c>
      <c r="O284" s="18">
        <f>+E284*N284</f>
        <v>1680</v>
      </c>
      <c r="P284" s="15">
        <v>0.05</v>
      </c>
      <c r="Q284" s="18">
        <f>+E284*P284</f>
        <v>1680</v>
      </c>
      <c r="R284" s="18">
        <f t="shared" si="67"/>
        <v>3360</v>
      </c>
      <c r="S284" s="18">
        <f t="shared" si="65"/>
        <v>30240</v>
      </c>
    </row>
    <row r="285" spans="1:21" s="16" customFormat="1" ht="105" x14ac:dyDescent="0.2">
      <c r="A285" s="13"/>
      <c r="B285" s="13" t="s">
        <v>776</v>
      </c>
      <c r="C285" s="13" t="s">
        <v>798</v>
      </c>
      <c r="D285" s="23" t="s">
        <v>799</v>
      </c>
      <c r="E285" s="128">
        <v>7600</v>
      </c>
      <c r="F285" s="52">
        <v>0.06</v>
      </c>
      <c r="G285" s="18">
        <f t="shared" si="61"/>
        <v>456</v>
      </c>
      <c r="H285" s="54">
        <v>2.5000000000000001E-2</v>
      </c>
      <c r="I285" s="18">
        <f>E285*H285</f>
        <v>190</v>
      </c>
      <c r="J285" s="15">
        <v>0.02</v>
      </c>
      <c r="K285" s="18">
        <f>+E285*J285</f>
        <v>152</v>
      </c>
      <c r="L285" s="54">
        <v>1.4999999999999999E-2</v>
      </c>
      <c r="M285" s="18">
        <f>+E285*L285</f>
        <v>114</v>
      </c>
      <c r="N285" s="18">
        <v>0</v>
      </c>
      <c r="O285" s="18">
        <v>0</v>
      </c>
      <c r="P285" s="18">
        <v>0</v>
      </c>
      <c r="Q285" s="18">
        <v>0</v>
      </c>
      <c r="R285" s="18">
        <f t="shared" si="67"/>
        <v>456</v>
      </c>
      <c r="S285" s="18">
        <f t="shared" si="65"/>
        <v>7144</v>
      </c>
      <c r="U285" s="16" t="s">
        <v>800</v>
      </c>
    </row>
    <row r="286" spans="1:21" s="16" customFormat="1" ht="84" x14ac:dyDescent="0.2">
      <c r="A286" s="13"/>
      <c r="B286" s="13" t="s">
        <v>776</v>
      </c>
      <c r="C286" s="13" t="s">
        <v>801</v>
      </c>
      <c r="D286" s="23" t="s">
        <v>802</v>
      </c>
      <c r="E286" s="128">
        <v>4400</v>
      </c>
      <c r="F286" s="52">
        <v>0.06</v>
      </c>
      <c r="G286" s="18">
        <f t="shared" si="61"/>
        <v>264</v>
      </c>
      <c r="H286" s="54">
        <v>2.5000000000000001E-2</v>
      </c>
      <c r="I286" s="18">
        <f>E286*H286</f>
        <v>110</v>
      </c>
      <c r="J286" s="15">
        <v>0.02</v>
      </c>
      <c r="K286" s="18">
        <f>+E286*J286</f>
        <v>88</v>
      </c>
      <c r="L286" s="54">
        <v>1.4999999999999999E-2</v>
      </c>
      <c r="M286" s="18">
        <f>+E286*L286</f>
        <v>66</v>
      </c>
      <c r="N286" s="18">
        <v>0</v>
      </c>
      <c r="O286" s="18">
        <v>0</v>
      </c>
      <c r="P286" s="18">
        <v>0</v>
      </c>
      <c r="Q286" s="18">
        <v>0</v>
      </c>
      <c r="R286" s="18">
        <f t="shared" si="67"/>
        <v>264</v>
      </c>
      <c r="S286" s="18">
        <f t="shared" si="65"/>
        <v>4136</v>
      </c>
      <c r="U286" s="16" t="s">
        <v>800</v>
      </c>
    </row>
    <row r="287" spans="1:21" s="16" customFormat="1" ht="147" x14ac:dyDescent="0.2">
      <c r="A287" s="13"/>
      <c r="B287" s="13" t="s">
        <v>924</v>
      </c>
      <c r="C287" s="13" t="s">
        <v>925</v>
      </c>
      <c r="D287" s="23" t="s">
        <v>926</v>
      </c>
      <c r="E287" s="128">
        <v>47000</v>
      </c>
      <c r="F287" s="52">
        <v>0.16</v>
      </c>
      <c r="G287" s="18">
        <f t="shared" si="61"/>
        <v>7520</v>
      </c>
      <c r="H287" s="15">
        <v>0.08</v>
      </c>
      <c r="I287" s="18">
        <f>E287*H287</f>
        <v>3760</v>
      </c>
      <c r="J287" s="15">
        <v>0.05</v>
      </c>
      <c r="K287" s="18">
        <f>+E287*J287</f>
        <v>2350</v>
      </c>
      <c r="L287" s="15">
        <v>0.03</v>
      </c>
      <c r="M287" s="18">
        <f>+E287*L287</f>
        <v>1410</v>
      </c>
      <c r="N287" s="18">
        <v>0</v>
      </c>
      <c r="O287" s="18">
        <v>0</v>
      </c>
      <c r="P287" s="18">
        <v>0</v>
      </c>
      <c r="Q287" s="18">
        <v>0</v>
      </c>
      <c r="R287" s="18">
        <f t="shared" si="67"/>
        <v>7520</v>
      </c>
      <c r="S287" s="18">
        <f t="shared" si="65"/>
        <v>39480</v>
      </c>
      <c r="U287" s="5" t="s">
        <v>650</v>
      </c>
    </row>
    <row r="288" spans="1:21" s="16" customFormat="1" ht="105" x14ac:dyDescent="0.2">
      <c r="A288" s="13"/>
      <c r="B288" s="13" t="s">
        <v>921</v>
      </c>
      <c r="C288" s="13" t="s">
        <v>927</v>
      </c>
      <c r="D288" s="23" t="s">
        <v>928</v>
      </c>
      <c r="E288" s="128">
        <v>3800</v>
      </c>
      <c r="F288" s="52">
        <v>0.16</v>
      </c>
      <c r="G288" s="18">
        <f t="shared" si="61"/>
        <v>608</v>
      </c>
      <c r="H288" s="15">
        <v>0.08</v>
      </c>
      <c r="I288" s="18">
        <f>E288*H288</f>
        <v>304</v>
      </c>
      <c r="J288" s="15">
        <v>0.05</v>
      </c>
      <c r="K288" s="18">
        <f>+E288*J288</f>
        <v>190</v>
      </c>
      <c r="L288" s="15">
        <v>0.03</v>
      </c>
      <c r="M288" s="18">
        <f>+E288*L288</f>
        <v>114</v>
      </c>
      <c r="N288" s="18">
        <v>0</v>
      </c>
      <c r="O288" s="18">
        <v>0</v>
      </c>
      <c r="P288" s="18">
        <v>0</v>
      </c>
      <c r="Q288" s="18">
        <v>0</v>
      </c>
      <c r="R288" s="18">
        <f t="shared" si="67"/>
        <v>608</v>
      </c>
      <c r="S288" s="18">
        <f t="shared" si="65"/>
        <v>3192</v>
      </c>
      <c r="U288" s="5" t="s">
        <v>650</v>
      </c>
    </row>
    <row r="289" spans="1:21" s="16" customFormat="1" ht="105" x14ac:dyDescent="0.2">
      <c r="A289" s="13"/>
      <c r="B289" s="13" t="s">
        <v>914</v>
      </c>
      <c r="C289" s="13" t="s">
        <v>929</v>
      </c>
      <c r="D289" s="23" t="s">
        <v>930</v>
      </c>
      <c r="E289" s="128">
        <v>44200</v>
      </c>
      <c r="F289" s="52">
        <v>0.16</v>
      </c>
      <c r="G289" s="18">
        <f t="shared" si="61"/>
        <v>7072</v>
      </c>
      <c r="H289" s="15">
        <v>0.08</v>
      </c>
      <c r="I289" s="18">
        <f>E289*H289</f>
        <v>3536</v>
      </c>
      <c r="J289" s="15">
        <v>0.05</v>
      </c>
      <c r="K289" s="18">
        <f>+E289*J289</f>
        <v>2210</v>
      </c>
      <c r="L289" s="15">
        <v>0.03</v>
      </c>
      <c r="M289" s="18">
        <f>+E289*L289</f>
        <v>1326</v>
      </c>
      <c r="N289" s="18">
        <v>0</v>
      </c>
      <c r="O289" s="18">
        <v>0</v>
      </c>
      <c r="P289" s="18">
        <v>0</v>
      </c>
      <c r="Q289" s="18">
        <v>0</v>
      </c>
      <c r="R289" s="18">
        <f t="shared" si="67"/>
        <v>7072</v>
      </c>
      <c r="S289" s="18">
        <f t="shared" si="65"/>
        <v>37128</v>
      </c>
      <c r="U289" s="5" t="s">
        <v>650</v>
      </c>
    </row>
    <row r="290" spans="1:21" s="20" customFormat="1" ht="21" x14ac:dyDescent="0.45">
      <c r="A290" s="24"/>
      <c r="B290" s="13"/>
      <c r="C290" s="13"/>
      <c r="D290" s="23"/>
      <c r="E290" s="18"/>
      <c r="F290" s="52"/>
      <c r="G290" s="18"/>
      <c r="H290" s="15"/>
      <c r="I290" s="18"/>
      <c r="J290" s="15"/>
      <c r="K290" s="18"/>
      <c r="L290" s="15"/>
      <c r="M290" s="18"/>
      <c r="N290" s="15"/>
      <c r="O290" s="18"/>
      <c r="P290" s="15"/>
      <c r="Q290" s="18"/>
      <c r="R290" s="18"/>
      <c r="S290" s="18"/>
    </row>
    <row r="291" spans="1:21" s="16" customFormat="1" ht="21.75" x14ac:dyDescent="0.2">
      <c r="A291" s="197" t="s">
        <v>109</v>
      </c>
      <c r="B291" s="198"/>
      <c r="C291" s="198"/>
      <c r="D291" s="199"/>
      <c r="E291" s="21">
        <f>SUM(E264:E290)</f>
        <v>517000</v>
      </c>
      <c r="F291" s="21"/>
      <c r="G291" s="21">
        <f>SUM(G264:G290)</f>
        <v>60524</v>
      </c>
      <c r="H291" s="21"/>
      <c r="I291" s="21">
        <f>SUM(I264:I290)</f>
        <v>27573</v>
      </c>
      <c r="J291" s="21"/>
      <c r="K291" s="21">
        <f>SUM(K264:K290)</f>
        <v>18116</v>
      </c>
      <c r="L291" s="21"/>
      <c r="M291" s="21">
        <f>SUM(M264:M290)</f>
        <v>11475</v>
      </c>
      <c r="N291" s="21"/>
      <c r="O291" s="21">
        <f>SUM(O264:O290)</f>
        <v>1680</v>
      </c>
      <c r="P291" s="21"/>
      <c r="Q291" s="21">
        <f>SUM(Q264:Q290)</f>
        <v>1680</v>
      </c>
      <c r="R291" s="21">
        <f>SUM(R264:R290)</f>
        <v>60524</v>
      </c>
      <c r="S291" s="21">
        <f>SUM(S264:S290)</f>
        <v>456476</v>
      </c>
    </row>
    <row r="292" spans="1:21" s="50" customFormat="1" ht="23.25" x14ac:dyDescent="0.2">
      <c r="A292" s="118" t="s">
        <v>7</v>
      </c>
      <c r="B292" s="118"/>
      <c r="C292" s="119"/>
      <c r="D292" s="148"/>
      <c r="E292" s="120"/>
      <c r="F292" s="121"/>
      <c r="G292" s="122"/>
      <c r="H292" s="123"/>
      <c r="I292" s="122"/>
      <c r="J292" s="123"/>
      <c r="K292" s="122"/>
      <c r="L292" s="123"/>
      <c r="M292" s="122"/>
      <c r="N292" s="123"/>
      <c r="O292" s="122"/>
      <c r="P292" s="123"/>
      <c r="Q292" s="122"/>
      <c r="R292" s="122"/>
      <c r="S292" s="122"/>
      <c r="T292" s="92"/>
    </row>
    <row r="293" spans="1:21" s="16" customFormat="1" ht="84" x14ac:dyDescent="0.2">
      <c r="A293" s="13"/>
      <c r="B293" s="13" t="s">
        <v>131</v>
      </c>
      <c r="C293" s="13" t="s">
        <v>132</v>
      </c>
      <c r="D293" s="23" t="s">
        <v>133</v>
      </c>
      <c r="E293" s="18">
        <v>113100</v>
      </c>
      <c r="F293" s="15" t="s">
        <v>18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f>SUM(I293+K293+M293+O293+Q293)</f>
        <v>0</v>
      </c>
      <c r="S293" s="18">
        <f t="shared" ref="S293:S356" si="68">+E293-R293</f>
        <v>113100</v>
      </c>
    </row>
    <row r="294" spans="1:21" s="16" customFormat="1" ht="168" x14ac:dyDescent="0.2">
      <c r="A294" s="13"/>
      <c r="B294" s="13" t="s">
        <v>158</v>
      </c>
      <c r="C294" s="13" t="s">
        <v>290</v>
      </c>
      <c r="D294" s="23" t="s">
        <v>291</v>
      </c>
      <c r="E294" s="18">
        <v>390000</v>
      </c>
      <c r="F294" s="15" t="s">
        <v>18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f t="shared" ref="R294:R357" si="69">SUM(I294+K294+M294+O294+Q294)</f>
        <v>0</v>
      </c>
      <c r="S294" s="18">
        <f t="shared" si="68"/>
        <v>390000</v>
      </c>
    </row>
    <row r="295" spans="1:21" s="16" customFormat="1" ht="105" x14ac:dyDescent="0.2">
      <c r="A295" s="13"/>
      <c r="B295" s="13" t="s">
        <v>158</v>
      </c>
      <c r="C295" s="13" t="s">
        <v>292</v>
      </c>
      <c r="D295" s="23" t="s">
        <v>293</v>
      </c>
      <c r="E295" s="18">
        <v>279300</v>
      </c>
      <c r="F295" s="15" t="s">
        <v>18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f t="shared" si="69"/>
        <v>0</v>
      </c>
      <c r="S295" s="18">
        <f t="shared" si="68"/>
        <v>279300</v>
      </c>
    </row>
    <row r="296" spans="1:21" s="16" customFormat="1" ht="84" x14ac:dyDescent="0.2">
      <c r="A296" s="13"/>
      <c r="B296" s="13" t="s">
        <v>158</v>
      </c>
      <c r="C296" s="13" t="s">
        <v>294</v>
      </c>
      <c r="D296" s="23" t="s">
        <v>295</v>
      </c>
      <c r="E296" s="18">
        <v>664800</v>
      </c>
      <c r="F296" s="15" t="s">
        <v>18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f t="shared" si="69"/>
        <v>0</v>
      </c>
      <c r="S296" s="18">
        <f t="shared" si="68"/>
        <v>664800</v>
      </c>
    </row>
    <row r="297" spans="1:21" s="16" customFormat="1" ht="84" x14ac:dyDescent="0.2">
      <c r="A297" s="13"/>
      <c r="B297" s="13" t="s">
        <v>158</v>
      </c>
      <c r="C297" s="13" t="s">
        <v>296</v>
      </c>
      <c r="D297" s="23" t="s">
        <v>297</v>
      </c>
      <c r="E297" s="18">
        <v>167700</v>
      </c>
      <c r="F297" s="15" t="s">
        <v>18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f t="shared" si="69"/>
        <v>0</v>
      </c>
      <c r="S297" s="18">
        <f t="shared" si="68"/>
        <v>167700</v>
      </c>
    </row>
    <row r="298" spans="1:21" s="16" customFormat="1" ht="105" x14ac:dyDescent="0.2">
      <c r="A298" s="13"/>
      <c r="B298" s="13" t="s">
        <v>158</v>
      </c>
      <c r="C298" s="13" t="s">
        <v>298</v>
      </c>
      <c r="D298" s="23" t="s">
        <v>299</v>
      </c>
      <c r="E298" s="18">
        <v>280500</v>
      </c>
      <c r="F298" s="15" t="s">
        <v>18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f t="shared" si="69"/>
        <v>0</v>
      </c>
      <c r="S298" s="18">
        <f t="shared" si="68"/>
        <v>280500</v>
      </c>
    </row>
    <row r="299" spans="1:21" s="16" customFormat="1" ht="126" x14ac:dyDescent="0.2">
      <c r="A299" s="13"/>
      <c r="B299" s="13" t="s">
        <v>158</v>
      </c>
      <c r="C299" s="13" t="s">
        <v>300</v>
      </c>
      <c r="D299" s="23" t="s">
        <v>301</v>
      </c>
      <c r="E299" s="18">
        <v>249900</v>
      </c>
      <c r="F299" s="15" t="s">
        <v>18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f t="shared" si="69"/>
        <v>0</v>
      </c>
      <c r="S299" s="18">
        <f t="shared" si="68"/>
        <v>249900</v>
      </c>
    </row>
    <row r="300" spans="1:21" s="16" customFormat="1" ht="147" x14ac:dyDescent="0.2">
      <c r="A300" s="13"/>
      <c r="B300" s="13" t="s">
        <v>158</v>
      </c>
      <c r="C300" s="13" t="s">
        <v>302</v>
      </c>
      <c r="D300" s="23" t="s">
        <v>303</v>
      </c>
      <c r="E300" s="18">
        <v>117600</v>
      </c>
      <c r="F300" s="15" t="s">
        <v>18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f t="shared" si="69"/>
        <v>0</v>
      </c>
      <c r="S300" s="18">
        <f t="shared" si="68"/>
        <v>117600</v>
      </c>
    </row>
    <row r="301" spans="1:21" s="16" customFormat="1" ht="84" x14ac:dyDescent="0.2">
      <c r="A301" s="13"/>
      <c r="B301" s="13" t="s">
        <v>199</v>
      </c>
      <c r="C301" s="13" t="s">
        <v>304</v>
      </c>
      <c r="D301" s="23" t="s">
        <v>305</v>
      </c>
      <c r="E301" s="18">
        <v>455700</v>
      </c>
      <c r="F301" s="15" t="s">
        <v>18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f t="shared" si="69"/>
        <v>0</v>
      </c>
      <c r="S301" s="18">
        <f t="shared" si="68"/>
        <v>455700</v>
      </c>
    </row>
    <row r="302" spans="1:21" s="16" customFormat="1" ht="147" x14ac:dyDescent="0.2">
      <c r="A302" s="13"/>
      <c r="B302" s="13" t="s">
        <v>275</v>
      </c>
      <c r="C302" s="13" t="s">
        <v>306</v>
      </c>
      <c r="D302" s="23" t="s">
        <v>307</v>
      </c>
      <c r="E302" s="18">
        <v>565500</v>
      </c>
      <c r="F302" s="15" t="s">
        <v>18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f t="shared" si="69"/>
        <v>0</v>
      </c>
      <c r="S302" s="18">
        <f t="shared" si="68"/>
        <v>565500</v>
      </c>
    </row>
    <row r="303" spans="1:21" s="16" customFormat="1" ht="84" x14ac:dyDescent="0.2">
      <c r="A303" s="13"/>
      <c r="B303" s="13" t="s">
        <v>275</v>
      </c>
      <c r="C303" s="13" t="s">
        <v>308</v>
      </c>
      <c r="D303" s="23" t="s">
        <v>309</v>
      </c>
      <c r="E303" s="18">
        <v>35100</v>
      </c>
      <c r="F303" s="15" t="s">
        <v>18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f t="shared" si="69"/>
        <v>0</v>
      </c>
      <c r="S303" s="18">
        <f t="shared" si="68"/>
        <v>35100</v>
      </c>
    </row>
    <row r="304" spans="1:21" s="16" customFormat="1" ht="84" x14ac:dyDescent="0.2">
      <c r="A304" s="13"/>
      <c r="B304" s="13" t="s">
        <v>171</v>
      </c>
      <c r="C304" s="13" t="s">
        <v>310</v>
      </c>
      <c r="D304" s="23" t="s">
        <v>311</v>
      </c>
      <c r="E304" s="18">
        <v>105300</v>
      </c>
      <c r="F304" s="15" t="s">
        <v>18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f t="shared" si="69"/>
        <v>0</v>
      </c>
      <c r="S304" s="18">
        <f t="shared" si="68"/>
        <v>105300</v>
      </c>
    </row>
    <row r="305" spans="1:19" s="16" customFormat="1" ht="84" x14ac:dyDescent="0.2">
      <c r="A305" s="13"/>
      <c r="B305" s="13" t="s">
        <v>220</v>
      </c>
      <c r="C305" s="13" t="s">
        <v>312</v>
      </c>
      <c r="D305" s="23" t="s">
        <v>313</v>
      </c>
      <c r="E305" s="18">
        <v>265200</v>
      </c>
      <c r="F305" s="15" t="s">
        <v>18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f t="shared" si="69"/>
        <v>0</v>
      </c>
      <c r="S305" s="18">
        <f t="shared" si="68"/>
        <v>265200</v>
      </c>
    </row>
    <row r="306" spans="1:19" s="16" customFormat="1" ht="105" x14ac:dyDescent="0.2">
      <c r="A306" s="13"/>
      <c r="B306" s="13" t="s">
        <v>220</v>
      </c>
      <c r="C306" s="13" t="s">
        <v>314</v>
      </c>
      <c r="D306" s="23" t="s">
        <v>315</v>
      </c>
      <c r="E306" s="18">
        <v>524300</v>
      </c>
      <c r="F306" s="15" t="s">
        <v>18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f t="shared" si="69"/>
        <v>0</v>
      </c>
      <c r="S306" s="18">
        <f t="shared" si="68"/>
        <v>524300</v>
      </c>
    </row>
    <row r="307" spans="1:19" s="16" customFormat="1" ht="126" x14ac:dyDescent="0.2">
      <c r="A307" s="13"/>
      <c r="B307" s="13" t="s">
        <v>316</v>
      </c>
      <c r="C307" s="13" t="s">
        <v>317</v>
      </c>
      <c r="D307" s="23" t="s">
        <v>318</v>
      </c>
      <c r="E307" s="18">
        <v>367500</v>
      </c>
      <c r="F307" s="15" t="s">
        <v>18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f t="shared" si="69"/>
        <v>0</v>
      </c>
      <c r="S307" s="18">
        <f t="shared" si="68"/>
        <v>367500</v>
      </c>
    </row>
    <row r="308" spans="1:19" s="16" customFormat="1" ht="147" x14ac:dyDescent="0.2">
      <c r="A308" s="13"/>
      <c r="B308" s="13" t="s">
        <v>316</v>
      </c>
      <c r="C308" s="13" t="s">
        <v>319</v>
      </c>
      <c r="D308" s="23" t="s">
        <v>320</v>
      </c>
      <c r="E308" s="18">
        <v>171500</v>
      </c>
      <c r="F308" s="15" t="s">
        <v>18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f t="shared" si="69"/>
        <v>0</v>
      </c>
      <c r="S308" s="18">
        <f t="shared" si="68"/>
        <v>171500</v>
      </c>
    </row>
    <row r="309" spans="1:19" s="16" customFormat="1" ht="126" x14ac:dyDescent="0.2">
      <c r="A309" s="13"/>
      <c r="B309" s="13" t="s">
        <v>262</v>
      </c>
      <c r="C309" s="13" t="s">
        <v>321</v>
      </c>
      <c r="D309" s="23" t="s">
        <v>322</v>
      </c>
      <c r="E309" s="18">
        <v>132600</v>
      </c>
      <c r="F309" s="15" t="s">
        <v>18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f t="shared" si="69"/>
        <v>0</v>
      </c>
      <c r="S309" s="18">
        <f t="shared" si="68"/>
        <v>132600</v>
      </c>
    </row>
    <row r="310" spans="1:19" s="16" customFormat="1" ht="105" x14ac:dyDescent="0.2">
      <c r="A310" s="13"/>
      <c r="B310" s="13" t="s">
        <v>262</v>
      </c>
      <c r="C310" s="13" t="s">
        <v>323</v>
      </c>
      <c r="D310" s="23" t="s">
        <v>324</v>
      </c>
      <c r="E310" s="18">
        <v>113100</v>
      </c>
      <c r="F310" s="15" t="s">
        <v>18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f t="shared" si="69"/>
        <v>0</v>
      </c>
      <c r="S310" s="18">
        <f t="shared" si="68"/>
        <v>113100</v>
      </c>
    </row>
    <row r="311" spans="1:19" s="16" customFormat="1" ht="126" x14ac:dyDescent="0.2">
      <c r="A311" s="13"/>
      <c r="B311" s="13" t="s">
        <v>262</v>
      </c>
      <c r="C311" s="13" t="s">
        <v>325</v>
      </c>
      <c r="D311" s="23" t="s">
        <v>326</v>
      </c>
      <c r="E311" s="18">
        <v>808500</v>
      </c>
      <c r="F311" s="15" t="s">
        <v>18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f t="shared" si="69"/>
        <v>0</v>
      </c>
      <c r="S311" s="18">
        <f t="shared" si="68"/>
        <v>808500</v>
      </c>
    </row>
    <row r="312" spans="1:19" s="16" customFormat="1" ht="126" x14ac:dyDescent="0.2">
      <c r="A312" s="13"/>
      <c r="B312" s="13" t="s">
        <v>327</v>
      </c>
      <c r="C312" s="13" t="s">
        <v>328</v>
      </c>
      <c r="D312" s="23" t="s">
        <v>329</v>
      </c>
      <c r="E312" s="18">
        <v>122500</v>
      </c>
      <c r="F312" s="15" t="s">
        <v>18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f t="shared" si="69"/>
        <v>0</v>
      </c>
      <c r="S312" s="18">
        <f t="shared" si="68"/>
        <v>122500</v>
      </c>
    </row>
    <row r="313" spans="1:19" s="16" customFormat="1" ht="147" x14ac:dyDescent="0.2">
      <c r="A313" s="13"/>
      <c r="B313" s="13" t="s">
        <v>327</v>
      </c>
      <c r="C313" s="13" t="s">
        <v>330</v>
      </c>
      <c r="D313" s="23" t="s">
        <v>331</v>
      </c>
      <c r="E313" s="18">
        <v>279300</v>
      </c>
      <c r="F313" s="15" t="s">
        <v>18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f t="shared" si="69"/>
        <v>0</v>
      </c>
      <c r="S313" s="18">
        <f t="shared" si="68"/>
        <v>279300</v>
      </c>
    </row>
    <row r="314" spans="1:19" s="16" customFormat="1" ht="63" x14ac:dyDescent="0.2">
      <c r="A314" s="13"/>
      <c r="B314" s="13" t="s">
        <v>332</v>
      </c>
      <c r="C314" s="13" t="s">
        <v>333</v>
      </c>
      <c r="D314" s="23" t="s">
        <v>334</v>
      </c>
      <c r="E314" s="18">
        <v>549900</v>
      </c>
      <c r="F314" s="15" t="s">
        <v>18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f t="shared" si="69"/>
        <v>0</v>
      </c>
      <c r="S314" s="18">
        <f t="shared" si="68"/>
        <v>549900</v>
      </c>
    </row>
    <row r="315" spans="1:19" s="16" customFormat="1" ht="126" x14ac:dyDescent="0.2">
      <c r="A315" s="13"/>
      <c r="B315" s="13" t="s">
        <v>332</v>
      </c>
      <c r="C315" s="13" t="s">
        <v>335</v>
      </c>
      <c r="D315" s="23" t="s">
        <v>336</v>
      </c>
      <c r="E315" s="18">
        <v>534100</v>
      </c>
      <c r="F315" s="15" t="s">
        <v>18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f t="shared" si="69"/>
        <v>0</v>
      </c>
      <c r="S315" s="18">
        <f t="shared" si="68"/>
        <v>534100</v>
      </c>
    </row>
    <row r="316" spans="1:19" s="16" customFormat="1" ht="84" x14ac:dyDescent="0.2">
      <c r="A316" s="13"/>
      <c r="B316" s="13" t="s">
        <v>337</v>
      </c>
      <c r="C316" s="13" t="s">
        <v>338</v>
      </c>
      <c r="D316" s="23" t="s">
        <v>339</v>
      </c>
      <c r="E316" s="18">
        <v>351000</v>
      </c>
      <c r="F316" s="15" t="s">
        <v>18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f t="shared" si="69"/>
        <v>0</v>
      </c>
      <c r="S316" s="18">
        <f t="shared" si="68"/>
        <v>351000</v>
      </c>
    </row>
    <row r="317" spans="1:19" s="16" customFormat="1" ht="147" x14ac:dyDescent="0.2">
      <c r="A317" s="13"/>
      <c r="B317" s="13" t="s">
        <v>337</v>
      </c>
      <c r="C317" s="13" t="s">
        <v>340</v>
      </c>
      <c r="D317" s="23" t="s">
        <v>341</v>
      </c>
      <c r="E317" s="18">
        <v>176400</v>
      </c>
      <c r="F317" s="15" t="s">
        <v>18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f t="shared" si="69"/>
        <v>0</v>
      </c>
      <c r="S317" s="18">
        <f t="shared" si="68"/>
        <v>176400</v>
      </c>
    </row>
    <row r="318" spans="1:19" s="16" customFormat="1" ht="84" x14ac:dyDescent="0.2">
      <c r="A318" s="13"/>
      <c r="B318" s="13" t="s">
        <v>283</v>
      </c>
      <c r="C318" s="13" t="s">
        <v>342</v>
      </c>
      <c r="D318" s="23" t="s">
        <v>343</v>
      </c>
      <c r="E318" s="18">
        <v>471900</v>
      </c>
      <c r="F318" s="15" t="s">
        <v>18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f t="shared" si="69"/>
        <v>0</v>
      </c>
      <c r="S318" s="18">
        <f t="shared" si="68"/>
        <v>471900</v>
      </c>
    </row>
    <row r="319" spans="1:19" s="16" customFormat="1" ht="105" x14ac:dyDescent="0.2">
      <c r="A319" s="13"/>
      <c r="B319" s="13" t="s">
        <v>283</v>
      </c>
      <c r="C319" s="13" t="s">
        <v>344</v>
      </c>
      <c r="D319" s="23" t="s">
        <v>345</v>
      </c>
      <c r="E319" s="18">
        <v>187200</v>
      </c>
      <c r="F319" s="15" t="s">
        <v>18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f t="shared" si="69"/>
        <v>0</v>
      </c>
      <c r="S319" s="18">
        <f t="shared" si="68"/>
        <v>187200</v>
      </c>
    </row>
    <row r="320" spans="1:19" s="16" customFormat="1" ht="105" x14ac:dyDescent="0.2">
      <c r="A320" s="13"/>
      <c r="B320" s="13" t="s">
        <v>283</v>
      </c>
      <c r="C320" s="13" t="s">
        <v>346</v>
      </c>
      <c r="D320" s="23" t="s">
        <v>347</v>
      </c>
      <c r="E320" s="18">
        <v>128700</v>
      </c>
      <c r="F320" s="15" t="s">
        <v>18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f t="shared" si="69"/>
        <v>0</v>
      </c>
      <c r="S320" s="18">
        <f t="shared" si="68"/>
        <v>128700</v>
      </c>
    </row>
    <row r="321" spans="1:19" s="16" customFormat="1" ht="105" x14ac:dyDescent="0.2">
      <c r="A321" s="13"/>
      <c r="B321" s="13" t="s">
        <v>283</v>
      </c>
      <c r="C321" s="13" t="s">
        <v>348</v>
      </c>
      <c r="D321" s="23" t="s">
        <v>349</v>
      </c>
      <c r="E321" s="18">
        <v>546000</v>
      </c>
      <c r="F321" s="15" t="s">
        <v>18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f t="shared" si="69"/>
        <v>0</v>
      </c>
      <c r="S321" s="18">
        <f t="shared" si="68"/>
        <v>546000</v>
      </c>
    </row>
    <row r="322" spans="1:19" s="16" customFormat="1" ht="105" x14ac:dyDescent="0.2">
      <c r="A322" s="13"/>
      <c r="B322" s="13" t="s">
        <v>283</v>
      </c>
      <c r="C322" s="13" t="s">
        <v>350</v>
      </c>
      <c r="D322" s="23" t="s">
        <v>351</v>
      </c>
      <c r="E322" s="18">
        <v>235200</v>
      </c>
      <c r="F322" s="15" t="s">
        <v>18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f t="shared" si="69"/>
        <v>0</v>
      </c>
      <c r="S322" s="18">
        <f t="shared" si="68"/>
        <v>235200</v>
      </c>
    </row>
    <row r="323" spans="1:19" s="16" customFormat="1" ht="126" x14ac:dyDescent="0.2">
      <c r="A323" s="13"/>
      <c r="B323" s="13" t="s">
        <v>283</v>
      </c>
      <c r="C323" s="13" t="s">
        <v>352</v>
      </c>
      <c r="D323" s="23" t="s">
        <v>353</v>
      </c>
      <c r="E323" s="18">
        <v>565500</v>
      </c>
      <c r="F323" s="15" t="s">
        <v>18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f t="shared" si="69"/>
        <v>0</v>
      </c>
      <c r="S323" s="18">
        <f t="shared" si="68"/>
        <v>565500</v>
      </c>
    </row>
    <row r="324" spans="1:19" s="16" customFormat="1" ht="84" x14ac:dyDescent="0.2">
      <c r="A324" s="13"/>
      <c r="B324" s="13" t="s">
        <v>354</v>
      </c>
      <c r="C324" s="13" t="s">
        <v>355</v>
      </c>
      <c r="D324" s="23" t="s">
        <v>356</v>
      </c>
      <c r="E324" s="18">
        <v>159900</v>
      </c>
      <c r="F324" s="15" t="s">
        <v>18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f t="shared" si="69"/>
        <v>0</v>
      </c>
      <c r="S324" s="18">
        <f t="shared" si="68"/>
        <v>159900</v>
      </c>
    </row>
    <row r="325" spans="1:19" s="16" customFormat="1" ht="63" x14ac:dyDescent="0.2">
      <c r="A325" s="13"/>
      <c r="B325" s="13" t="s">
        <v>354</v>
      </c>
      <c r="C325" s="13" t="s">
        <v>357</v>
      </c>
      <c r="D325" s="23" t="s">
        <v>358</v>
      </c>
      <c r="E325" s="18">
        <v>117000</v>
      </c>
      <c r="F325" s="15" t="s">
        <v>18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f t="shared" si="69"/>
        <v>0</v>
      </c>
      <c r="S325" s="18">
        <f t="shared" si="68"/>
        <v>117000</v>
      </c>
    </row>
    <row r="326" spans="1:19" s="16" customFormat="1" ht="147" x14ac:dyDescent="0.2">
      <c r="A326" s="13"/>
      <c r="B326" s="13" t="s">
        <v>354</v>
      </c>
      <c r="C326" s="13" t="s">
        <v>359</v>
      </c>
      <c r="D326" s="23" t="s">
        <v>360</v>
      </c>
      <c r="E326" s="18">
        <v>401800</v>
      </c>
      <c r="F326" s="15" t="s">
        <v>18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f t="shared" si="69"/>
        <v>0</v>
      </c>
      <c r="S326" s="18">
        <f t="shared" si="68"/>
        <v>401800</v>
      </c>
    </row>
    <row r="327" spans="1:19" s="16" customFormat="1" ht="147" x14ac:dyDescent="0.2">
      <c r="A327" s="13"/>
      <c r="B327" s="13" t="s">
        <v>373</v>
      </c>
      <c r="C327" s="13" t="s">
        <v>401</v>
      </c>
      <c r="D327" s="23" t="s">
        <v>402</v>
      </c>
      <c r="E327" s="18">
        <v>641900</v>
      </c>
      <c r="F327" s="15" t="s">
        <v>18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f t="shared" si="69"/>
        <v>0</v>
      </c>
      <c r="S327" s="18">
        <f t="shared" si="68"/>
        <v>641900</v>
      </c>
    </row>
    <row r="328" spans="1:19" s="16" customFormat="1" ht="84" x14ac:dyDescent="0.2">
      <c r="A328" s="13"/>
      <c r="B328" s="13" t="s">
        <v>364</v>
      </c>
      <c r="C328" s="13" t="s">
        <v>403</v>
      </c>
      <c r="D328" s="23" t="s">
        <v>404</v>
      </c>
      <c r="E328" s="18">
        <v>60000</v>
      </c>
      <c r="F328" s="15" t="s">
        <v>18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f t="shared" si="69"/>
        <v>0</v>
      </c>
      <c r="S328" s="18">
        <f t="shared" si="68"/>
        <v>60000</v>
      </c>
    </row>
    <row r="329" spans="1:19" s="16" customFormat="1" ht="105" x14ac:dyDescent="0.2">
      <c r="A329" s="13"/>
      <c r="B329" s="13" t="s">
        <v>364</v>
      </c>
      <c r="C329" s="13" t="s">
        <v>405</v>
      </c>
      <c r="D329" s="23" t="s">
        <v>406</v>
      </c>
      <c r="E329" s="18">
        <v>97500</v>
      </c>
      <c r="F329" s="15" t="s">
        <v>18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f t="shared" si="69"/>
        <v>0</v>
      </c>
      <c r="S329" s="18">
        <f t="shared" si="68"/>
        <v>97500</v>
      </c>
    </row>
    <row r="330" spans="1:19" s="16" customFormat="1" ht="126" x14ac:dyDescent="0.2">
      <c r="A330" s="13"/>
      <c r="B330" s="13" t="s">
        <v>364</v>
      </c>
      <c r="C330" s="13" t="s">
        <v>407</v>
      </c>
      <c r="D330" s="23" t="s">
        <v>408</v>
      </c>
      <c r="E330" s="18">
        <v>15600</v>
      </c>
      <c r="F330" s="15" t="s">
        <v>18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f t="shared" si="69"/>
        <v>0</v>
      </c>
      <c r="S330" s="18">
        <f t="shared" si="68"/>
        <v>15600</v>
      </c>
    </row>
    <row r="331" spans="1:19" s="16" customFormat="1" ht="105" x14ac:dyDescent="0.2">
      <c r="A331" s="13"/>
      <c r="B331" s="13" t="s">
        <v>364</v>
      </c>
      <c r="C331" s="13" t="s">
        <v>409</v>
      </c>
      <c r="D331" s="23" t="s">
        <v>410</v>
      </c>
      <c r="E331" s="18">
        <v>58500</v>
      </c>
      <c r="F331" s="15" t="s">
        <v>18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f t="shared" si="69"/>
        <v>0</v>
      </c>
      <c r="S331" s="18">
        <f t="shared" si="68"/>
        <v>58500</v>
      </c>
    </row>
    <row r="332" spans="1:19" s="16" customFormat="1" ht="126" x14ac:dyDescent="0.2">
      <c r="A332" s="13"/>
      <c r="B332" s="13" t="s">
        <v>364</v>
      </c>
      <c r="C332" s="13" t="s">
        <v>411</v>
      </c>
      <c r="D332" s="23" t="s">
        <v>412</v>
      </c>
      <c r="E332" s="18">
        <v>417300</v>
      </c>
      <c r="F332" s="15" t="s">
        <v>18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f t="shared" si="69"/>
        <v>0</v>
      </c>
      <c r="S332" s="18">
        <f t="shared" si="68"/>
        <v>417300</v>
      </c>
    </row>
    <row r="333" spans="1:19" s="16" customFormat="1" ht="126" x14ac:dyDescent="0.2">
      <c r="A333" s="13"/>
      <c r="B333" s="13" t="s">
        <v>413</v>
      </c>
      <c r="C333" s="13" t="s">
        <v>414</v>
      </c>
      <c r="D333" s="23" t="s">
        <v>415</v>
      </c>
      <c r="E333" s="18">
        <v>113100</v>
      </c>
      <c r="F333" s="15" t="s">
        <v>18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f t="shared" si="69"/>
        <v>0</v>
      </c>
      <c r="S333" s="18">
        <f t="shared" si="68"/>
        <v>113100</v>
      </c>
    </row>
    <row r="334" spans="1:19" s="16" customFormat="1" ht="84" x14ac:dyDescent="0.2">
      <c r="A334" s="13"/>
      <c r="B334" s="13" t="s">
        <v>413</v>
      </c>
      <c r="C334" s="13" t="s">
        <v>416</v>
      </c>
      <c r="D334" s="23" t="s">
        <v>417</v>
      </c>
      <c r="E334" s="18">
        <v>249600</v>
      </c>
      <c r="F334" s="15" t="s">
        <v>18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f t="shared" si="69"/>
        <v>0</v>
      </c>
      <c r="S334" s="18">
        <f t="shared" si="68"/>
        <v>249600</v>
      </c>
    </row>
    <row r="335" spans="1:19" s="16" customFormat="1" ht="84" x14ac:dyDescent="0.2">
      <c r="A335" s="13"/>
      <c r="B335" s="13" t="s">
        <v>389</v>
      </c>
      <c r="C335" s="13" t="s">
        <v>418</v>
      </c>
      <c r="D335" s="23" t="s">
        <v>419</v>
      </c>
      <c r="E335" s="18">
        <v>477000</v>
      </c>
      <c r="F335" s="15" t="s">
        <v>18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f t="shared" si="69"/>
        <v>0</v>
      </c>
      <c r="S335" s="18">
        <f t="shared" si="68"/>
        <v>477000</v>
      </c>
    </row>
    <row r="336" spans="1:19" s="16" customFormat="1" ht="105" x14ac:dyDescent="0.2">
      <c r="A336" s="13"/>
      <c r="B336" s="13" t="s">
        <v>389</v>
      </c>
      <c r="C336" s="13" t="s">
        <v>420</v>
      </c>
      <c r="D336" s="23" t="s">
        <v>421</v>
      </c>
      <c r="E336" s="18">
        <v>328300</v>
      </c>
      <c r="F336" s="15" t="s">
        <v>18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f t="shared" si="69"/>
        <v>0</v>
      </c>
      <c r="S336" s="18">
        <f t="shared" si="68"/>
        <v>328300</v>
      </c>
    </row>
    <row r="337" spans="1:19" s="16" customFormat="1" ht="84" x14ac:dyDescent="0.2">
      <c r="A337" s="13"/>
      <c r="B337" s="13" t="s">
        <v>389</v>
      </c>
      <c r="C337" s="13" t="s">
        <v>422</v>
      </c>
      <c r="D337" s="23" t="s">
        <v>423</v>
      </c>
      <c r="E337" s="18">
        <v>70200</v>
      </c>
      <c r="F337" s="15" t="s">
        <v>18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f t="shared" si="69"/>
        <v>0</v>
      </c>
      <c r="S337" s="18">
        <f t="shared" si="68"/>
        <v>70200</v>
      </c>
    </row>
    <row r="338" spans="1:19" s="16" customFormat="1" ht="105" x14ac:dyDescent="0.2">
      <c r="A338" s="13"/>
      <c r="B338" s="13" t="s">
        <v>448</v>
      </c>
      <c r="C338" s="13" t="s">
        <v>449</v>
      </c>
      <c r="D338" s="23" t="s">
        <v>450</v>
      </c>
      <c r="E338" s="128">
        <v>382200</v>
      </c>
      <c r="F338" s="15" t="s">
        <v>18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f t="shared" si="69"/>
        <v>0</v>
      </c>
      <c r="S338" s="18">
        <f t="shared" si="68"/>
        <v>382200</v>
      </c>
    </row>
    <row r="339" spans="1:19" s="16" customFormat="1" ht="105" x14ac:dyDescent="0.2">
      <c r="A339" s="13"/>
      <c r="B339" s="13" t="s">
        <v>451</v>
      </c>
      <c r="C339" s="13" t="s">
        <v>452</v>
      </c>
      <c r="D339" s="23" t="s">
        <v>453</v>
      </c>
      <c r="E339" s="128">
        <v>577200</v>
      </c>
      <c r="F339" s="129" t="s">
        <v>18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f t="shared" si="69"/>
        <v>0</v>
      </c>
      <c r="S339" s="128">
        <f t="shared" si="68"/>
        <v>577200</v>
      </c>
    </row>
    <row r="340" spans="1:19" s="16" customFormat="1" ht="63" x14ac:dyDescent="0.2">
      <c r="A340" s="13"/>
      <c r="B340" s="13" t="s">
        <v>451</v>
      </c>
      <c r="C340" s="13" t="s">
        <v>454</v>
      </c>
      <c r="D340" s="23" t="s">
        <v>455</v>
      </c>
      <c r="E340" s="128">
        <v>78000</v>
      </c>
      <c r="F340" s="129" t="s">
        <v>18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f t="shared" si="69"/>
        <v>0</v>
      </c>
      <c r="S340" s="128">
        <f t="shared" si="68"/>
        <v>78000</v>
      </c>
    </row>
    <row r="341" spans="1:19" s="16" customFormat="1" ht="105" x14ac:dyDescent="0.2">
      <c r="A341" s="13"/>
      <c r="B341" s="13" t="s">
        <v>451</v>
      </c>
      <c r="C341" s="13" t="s">
        <v>456</v>
      </c>
      <c r="D341" s="23" t="s">
        <v>457</v>
      </c>
      <c r="E341" s="128">
        <v>426300</v>
      </c>
      <c r="F341" s="129" t="s">
        <v>18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f t="shared" si="69"/>
        <v>0</v>
      </c>
      <c r="S341" s="128">
        <f t="shared" si="68"/>
        <v>426300</v>
      </c>
    </row>
    <row r="342" spans="1:19" s="16" customFormat="1" ht="105" x14ac:dyDescent="0.2">
      <c r="A342" s="13"/>
      <c r="B342" s="13" t="s">
        <v>451</v>
      </c>
      <c r="C342" s="13" t="s">
        <v>458</v>
      </c>
      <c r="D342" s="23" t="s">
        <v>459</v>
      </c>
      <c r="E342" s="128">
        <v>89700</v>
      </c>
      <c r="F342" s="129" t="s">
        <v>18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f t="shared" si="69"/>
        <v>0</v>
      </c>
      <c r="S342" s="128">
        <f t="shared" si="68"/>
        <v>89700</v>
      </c>
    </row>
    <row r="343" spans="1:19" s="16" customFormat="1" ht="126" x14ac:dyDescent="0.2">
      <c r="A343" s="13"/>
      <c r="B343" s="13" t="s">
        <v>451</v>
      </c>
      <c r="C343" s="13" t="s">
        <v>460</v>
      </c>
      <c r="D343" s="23" t="s">
        <v>461</v>
      </c>
      <c r="E343" s="128">
        <v>561600</v>
      </c>
      <c r="F343" s="129" t="s">
        <v>18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f t="shared" si="69"/>
        <v>0</v>
      </c>
      <c r="S343" s="128">
        <f t="shared" si="68"/>
        <v>561600</v>
      </c>
    </row>
    <row r="344" spans="1:19" s="16" customFormat="1" ht="105" x14ac:dyDescent="0.2">
      <c r="A344" s="13"/>
      <c r="B344" s="13" t="s">
        <v>451</v>
      </c>
      <c r="C344" s="13" t="s">
        <v>462</v>
      </c>
      <c r="D344" s="23" t="s">
        <v>463</v>
      </c>
      <c r="E344" s="128">
        <v>15600</v>
      </c>
      <c r="F344" s="129" t="s">
        <v>18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f t="shared" si="69"/>
        <v>0</v>
      </c>
      <c r="S344" s="128">
        <f t="shared" si="68"/>
        <v>15600</v>
      </c>
    </row>
    <row r="345" spans="1:19" s="16" customFormat="1" ht="126" x14ac:dyDescent="0.2">
      <c r="A345" s="13"/>
      <c r="B345" s="13" t="s">
        <v>424</v>
      </c>
      <c r="C345" s="13" t="s">
        <v>464</v>
      </c>
      <c r="D345" s="23" t="s">
        <v>465</v>
      </c>
      <c r="E345" s="128">
        <v>73100</v>
      </c>
      <c r="F345" s="129" t="s">
        <v>18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f t="shared" si="69"/>
        <v>0</v>
      </c>
      <c r="S345" s="128">
        <f t="shared" si="68"/>
        <v>73100</v>
      </c>
    </row>
    <row r="346" spans="1:19" s="16" customFormat="1" ht="126" x14ac:dyDescent="0.2">
      <c r="A346" s="13"/>
      <c r="B346" s="13" t="s">
        <v>424</v>
      </c>
      <c r="C346" s="13" t="s">
        <v>466</v>
      </c>
      <c r="D346" s="23" t="s">
        <v>467</v>
      </c>
      <c r="E346" s="128">
        <v>328700</v>
      </c>
      <c r="F346" s="129" t="s">
        <v>18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f t="shared" si="69"/>
        <v>0</v>
      </c>
      <c r="S346" s="128">
        <f t="shared" si="68"/>
        <v>328700</v>
      </c>
    </row>
    <row r="347" spans="1:19" s="16" customFormat="1" ht="84" x14ac:dyDescent="0.2">
      <c r="A347" s="13"/>
      <c r="B347" s="13" t="s">
        <v>438</v>
      </c>
      <c r="C347" s="13" t="s">
        <v>468</v>
      </c>
      <c r="D347" s="23" t="s">
        <v>469</v>
      </c>
      <c r="E347" s="128">
        <v>538200</v>
      </c>
      <c r="F347" s="129" t="s">
        <v>18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f t="shared" si="69"/>
        <v>0</v>
      </c>
      <c r="S347" s="128">
        <f t="shared" si="68"/>
        <v>538200</v>
      </c>
    </row>
    <row r="348" spans="1:19" s="16" customFormat="1" ht="63" x14ac:dyDescent="0.2">
      <c r="A348" s="13"/>
      <c r="B348" s="13" t="s">
        <v>435</v>
      </c>
      <c r="C348" s="13" t="s">
        <v>470</v>
      </c>
      <c r="D348" s="23" t="s">
        <v>471</v>
      </c>
      <c r="E348" s="128">
        <v>78000</v>
      </c>
      <c r="F348" s="129" t="s">
        <v>18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f t="shared" si="69"/>
        <v>0</v>
      </c>
      <c r="S348" s="128">
        <f t="shared" si="68"/>
        <v>78000</v>
      </c>
    </row>
    <row r="349" spans="1:19" s="16" customFormat="1" ht="63" x14ac:dyDescent="0.2">
      <c r="A349" s="13"/>
      <c r="B349" s="13" t="s">
        <v>435</v>
      </c>
      <c r="C349" s="13" t="s">
        <v>472</v>
      </c>
      <c r="D349" s="23" t="s">
        <v>473</v>
      </c>
      <c r="E349" s="128">
        <v>3900</v>
      </c>
      <c r="F349" s="129" t="s">
        <v>18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f t="shared" si="69"/>
        <v>0</v>
      </c>
      <c r="S349" s="128">
        <f t="shared" si="68"/>
        <v>3900</v>
      </c>
    </row>
    <row r="350" spans="1:19" s="16" customFormat="1" ht="63" x14ac:dyDescent="0.2">
      <c r="A350" s="13"/>
      <c r="B350" s="13" t="s">
        <v>474</v>
      </c>
      <c r="C350" s="13" t="s">
        <v>475</v>
      </c>
      <c r="D350" s="23" t="s">
        <v>476</v>
      </c>
      <c r="E350" s="128">
        <v>367500</v>
      </c>
      <c r="F350" s="129" t="s">
        <v>18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f t="shared" si="69"/>
        <v>0</v>
      </c>
      <c r="S350" s="128">
        <f t="shared" si="68"/>
        <v>367500</v>
      </c>
    </row>
    <row r="351" spans="1:19" s="16" customFormat="1" ht="63" x14ac:dyDescent="0.2">
      <c r="A351" s="13"/>
      <c r="B351" s="13" t="s">
        <v>474</v>
      </c>
      <c r="C351" s="13" t="s">
        <v>477</v>
      </c>
      <c r="D351" s="23" t="s">
        <v>478</v>
      </c>
      <c r="E351" s="128">
        <v>280000</v>
      </c>
      <c r="F351" s="129" t="s">
        <v>18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f t="shared" si="69"/>
        <v>0</v>
      </c>
      <c r="S351" s="128">
        <f t="shared" si="68"/>
        <v>280000</v>
      </c>
    </row>
    <row r="352" spans="1:19" s="16" customFormat="1" ht="84" x14ac:dyDescent="0.2">
      <c r="A352" s="13"/>
      <c r="B352" s="13" t="s">
        <v>474</v>
      </c>
      <c r="C352" s="13" t="s">
        <v>479</v>
      </c>
      <c r="D352" s="23" t="s">
        <v>480</v>
      </c>
      <c r="E352" s="128">
        <v>17100</v>
      </c>
      <c r="F352" s="129" t="s">
        <v>18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f t="shared" si="69"/>
        <v>0</v>
      </c>
      <c r="S352" s="128">
        <f t="shared" si="68"/>
        <v>17100</v>
      </c>
    </row>
    <row r="353" spans="1:19" s="16" customFormat="1" ht="63" x14ac:dyDescent="0.2">
      <c r="A353" s="13"/>
      <c r="B353" s="13" t="s">
        <v>474</v>
      </c>
      <c r="C353" s="13" t="s">
        <v>481</v>
      </c>
      <c r="D353" s="23" t="s">
        <v>482</v>
      </c>
      <c r="E353" s="128">
        <v>483600</v>
      </c>
      <c r="F353" s="129" t="s">
        <v>18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f t="shared" si="69"/>
        <v>0</v>
      </c>
      <c r="S353" s="128">
        <f t="shared" si="68"/>
        <v>483600</v>
      </c>
    </row>
    <row r="354" spans="1:19" s="16" customFormat="1" ht="126" x14ac:dyDescent="0.2">
      <c r="A354" s="13"/>
      <c r="B354" s="13" t="s">
        <v>474</v>
      </c>
      <c r="C354" s="13" t="s">
        <v>483</v>
      </c>
      <c r="D354" s="23" t="s">
        <v>484</v>
      </c>
      <c r="E354" s="128">
        <v>163800</v>
      </c>
      <c r="F354" s="129" t="s">
        <v>18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f t="shared" si="69"/>
        <v>0</v>
      </c>
      <c r="S354" s="128">
        <f t="shared" si="68"/>
        <v>163800</v>
      </c>
    </row>
    <row r="355" spans="1:19" s="16" customFormat="1" ht="126" x14ac:dyDescent="0.2">
      <c r="A355" s="13"/>
      <c r="B355" s="13" t="s">
        <v>488</v>
      </c>
      <c r="C355" s="13" t="s">
        <v>508</v>
      </c>
      <c r="D355" s="23" t="s">
        <v>509</v>
      </c>
      <c r="E355" s="128">
        <v>78000</v>
      </c>
      <c r="F355" s="15" t="s">
        <v>18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f t="shared" si="69"/>
        <v>0</v>
      </c>
      <c r="S355" s="18">
        <f t="shared" si="68"/>
        <v>78000</v>
      </c>
    </row>
    <row r="356" spans="1:19" s="16" customFormat="1" ht="147" x14ac:dyDescent="0.2">
      <c r="A356" s="13"/>
      <c r="B356" s="13" t="s">
        <v>510</v>
      </c>
      <c r="C356" s="13" t="s">
        <v>511</v>
      </c>
      <c r="D356" s="23" t="s">
        <v>512</v>
      </c>
      <c r="E356" s="128">
        <v>553700</v>
      </c>
      <c r="F356" s="129" t="s">
        <v>18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f t="shared" si="69"/>
        <v>0</v>
      </c>
      <c r="S356" s="128">
        <f t="shared" si="68"/>
        <v>553700</v>
      </c>
    </row>
    <row r="357" spans="1:19" s="16" customFormat="1" ht="126" x14ac:dyDescent="0.2">
      <c r="A357" s="13"/>
      <c r="B357" s="13" t="s">
        <v>510</v>
      </c>
      <c r="C357" s="13" t="s">
        <v>513</v>
      </c>
      <c r="D357" s="23" t="s">
        <v>514</v>
      </c>
      <c r="E357" s="128">
        <v>436100</v>
      </c>
      <c r="F357" s="129" t="s">
        <v>18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f t="shared" si="69"/>
        <v>0</v>
      </c>
      <c r="S357" s="128">
        <f t="shared" ref="S357:S388" si="70">+E357-R357</f>
        <v>436100</v>
      </c>
    </row>
    <row r="358" spans="1:19" s="16" customFormat="1" ht="147" x14ac:dyDescent="0.2">
      <c r="A358" s="13"/>
      <c r="B358" s="13" t="s">
        <v>499</v>
      </c>
      <c r="C358" s="13" t="s">
        <v>515</v>
      </c>
      <c r="D358" s="23" t="s">
        <v>516</v>
      </c>
      <c r="E358" s="128">
        <v>99000</v>
      </c>
      <c r="F358" s="129" t="s">
        <v>18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f t="shared" ref="R358:R385" si="71">SUM(I358+K358+M358+O358+Q358)</f>
        <v>0</v>
      </c>
      <c r="S358" s="128">
        <f t="shared" si="70"/>
        <v>99000</v>
      </c>
    </row>
    <row r="359" spans="1:19" s="16" customFormat="1" ht="105" x14ac:dyDescent="0.2">
      <c r="A359" s="13"/>
      <c r="B359" s="13" t="s">
        <v>499</v>
      </c>
      <c r="C359" s="13" t="s">
        <v>517</v>
      </c>
      <c r="D359" s="23" t="s">
        <v>518</v>
      </c>
      <c r="E359" s="128">
        <v>75500</v>
      </c>
      <c r="F359" s="129" t="s">
        <v>18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f t="shared" si="71"/>
        <v>0</v>
      </c>
      <c r="S359" s="128">
        <f t="shared" si="70"/>
        <v>75500</v>
      </c>
    </row>
    <row r="360" spans="1:19" s="16" customFormat="1" ht="84" x14ac:dyDescent="0.2">
      <c r="A360" s="13"/>
      <c r="B360" s="13" t="s">
        <v>499</v>
      </c>
      <c r="C360" s="13" t="s">
        <v>519</v>
      </c>
      <c r="D360" s="23" t="s">
        <v>520</v>
      </c>
      <c r="E360" s="128">
        <v>62400</v>
      </c>
      <c r="F360" s="129" t="s">
        <v>18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f t="shared" si="71"/>
        <v>0</v>
      </c>
      <c r="S360" s="128">
        <f t="shared" si="70"/>
        <v>62400</v>
      </c>
    </row>
    <row r="361" spans="1:19" s="16" customFormat="1" ht="126" x14ac:dyDescent="0.2">
      <c r="A361" s="13"/>
      <c r="B361" s="13" t="s">
        <v>499</v>
      </c>
      <c r="C361" s="13" t="s">
        <v>521</v>
      </c>
      <c r="D361" s="23" t="s">
        <v>522</v>
      </c>
      <c r="E361" s="128">
        <v>58500</v>
      </c>
      <c r="F361" s="129" t="s">
        <v>18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f t="shared" si="71"/>
        <v>0</v>
      </c>
      <c r="S361" s="128">
        <f t="shared" si="70"/>
        <v>58500</v>
      </c>
    </row>
    <row r="362" spans="1:19" s="16" customFormat="1" ht="126" x14ac:dyDescent="0.2">
      <c r="A362" s="13"/>
      <c r="B362" s="13" t="s">
        <v>499</v>
      </c>
      <c r="C362" s="13" t="s">
        <v>523</v>
      </c>
      <c r="D362" s="23" t="s">
        <v>522</v>
      </c>
      <c r="E362" s="128">
        <v>15600</v>
      </c>
      <c r="F362" s="129" t="s">
        <v>18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f t="shared" si="71"/>
        <v>0</v>
      </c>
      <c r="S362" s="128">
        <f t="shared" si="70"/>
        <v>15600</v>
      </c>
    </row>
    <row r="363" spans="1:19" s="16" customFormat="1" ht="63" x14ac:dyDescent="0.2">
      <c r="A363" s="13"/>
      <c r="B363" s="13" t="s">
        <v>524</v>
      </c>
      <c r="C363" s="13" t="s">
        <v>525</v>
      </c>
      <c r="D363" s="23" t="s">
        <v>526</v>
      </c>
      <c r="E363" s="128">
        <v>195000</v>
      </c>
      <c r="F363" s="129" t="s">
        <v>18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f t="shared" si="71"/>
        <v>0</v>
      </c>
      <c r="S363" s="128">
        <f t="shared" si="70"/>
        <v>195000</v>
      </c>
    </row>
    <row r="364" spans="1:19" s="16" customFormat="1" ht="147" x14ac:dyDescent="0.2">
      <c r="A364" s="13"/>
      <c r="B364" s="13" t="s">
        <v>524</v>
      </c>
      <c r="C364" s="13" t="s">
        <v>527</v>
      </c>
      <c r="D364" s="23" t="s">
        <v>528</v>
      </c>
      <c r="E364" s="128">
        <v>245700</v>
      </c>
      <c r="F364" s="129" t="s">
        <v>18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f t="shared" si="71"/>
        <v>0</v>
      </c>
      <c r="S364" s="128">
        <f t="shared" si="70"/>
        <v>245700</v>
      </c>
    </row>
    <row r="365" spans="1:19" s="16" customFormat="1" ht="147" x14ac:dyDescent="0.2">
      <c r="A365" s="13"/>
      <c r="B365" s="13" t="s">
        <v>543</v>
      </c>
      <c r="C365" s="13" t="s">
        <v>569</v>
      </c>
      <c r="D365" s="23" t="s">
        <v>570</v>
      </c>
      <c r="E365" s="128">
        <v>543900</v>
      </c>
      <c r="F365" s="129" t="s">
        <v>18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f t="shared" si="71"/>
        <v>0</v>
      </c>
      <c r="S365" s="128">
        <f t="shared" si="70"/>
        <v>543900</v>
      </c>
    </row>
    <row r="366" spans="1:19" s="16" customFormat="1" ht="126" x14ac:dyDescent="0.2">
      <c r="A366" s="13"/>
      <c r="B366" s="13" t="s">
        <v>543</v>
      </c>
      <c r="C366" s="13" t="s">
        <v>571</v>
      </c>
      <c r="D366" s="23" t="s">
        <v>572</v>
      </c>
      <c r="E366" s="128">
        <v>9800</v>
      </c>
      <c r="F366" s="129" t="s">
        <v>18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f t="shared" si="71"/>
        <v>0</v>
      </c>
      <c r="S366" s="128">
        <f t="shared" si="70"/>
        <v>9800</v>
      </c>
    </row>
    <row r="367" spans="1:19" s="16" customFormat="1" ht="84" x14ac:dyDescent="0.2">
      <c r="A367" s="13"/>
      <c r="B367" s="13" t="s">
        <v>543</v>
      </c>
      <c r="C367" s="13" t="s">
        <v>573</v>
      </c>
      <c r="D367" s="23" t="s">
        <v>574</v>
      </c>
      <c r="E367" s="128">
        <v>220500</v>
      </c>
      <c r="F367" s="129" t="s">
        <v>18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f t="shared" si="71"/>
        <v>0</v>
      </c>
      <c r="S367" s="128">
        <f t="shared" si="70"/>
        <v>220500</v>
      </c>
    </row>
    <row r="368" spans="1:19" s="16" customFormat="1" ht="105" x14ac:dyDescent="0.2">
      <c r="A368" s="13"/>
      <c r="B368" s="13" t="s">
        <v>575</v>
      </c>
      <c r="C368" s="13" t="s">
        <v>576</v>
      </c>
      <c r="D368" s="23" t="s">
        <v>577</v>
      </c>
      <c r="E368" s="128">
        <v>539000</v>
      </c>
      <c r="F368" s="129" t="s">
        <v>18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f t="shared" si="71"/>
        <v>0</v>
      </c>
      <c r="S368" s="128">
        <f t="shared" si="70"/>
        <v>539000</v>
      </c>
    </row>
    <row r="369" spans="1:19" s="16" customFormat="1" ht="105" x14ac:dyDescent="0.2">
      <c r="A369" s="13"/>
      <c r="B369" s="13" t="s">
        <v>575</v>
      </c>
      <c r="C369" s="13" t="s">
        <v>578</v>
      </c>
      <c r="D369" s="23" t="s">
        <v>579</v>
      </c>
      <c r="E369" s="128">
        <v>181300</v>
      </c>
      <c r="F369" s="129" t="s">
        <v>18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f t="shared" si="71"/>
        <v>0</v>
      </c>
      <c r="S369" s="128">
        <f t="shared" si="70"/>
        <v>181300</v>
      </c>
    </row>
    <row r="370" spans="1:19" s="16" customFormat="1" ht="105" x14ac:dyDescent="0.2">
      <c r="A370" s="13"/>
      <c r="B370" s="13" t="s">
        <v>575</v>
      </c>
      <c r="C370" s="13" t="s">
        <v>580</v>
      </c>
      <c r="D370" s="23" t="s">
        <v>581</v>
      </c>
      <c r="E370" s="128">
        <v>117600</v>
      </c>
      <c r="F370" s="129" t="s">
        <v>18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f t="shared" si="71"/>
        <v>0</v>
      </c>
      <c r="S370" s="128">
        <f t="shared" si="70"/>
        <v>117600</v>
      </c>
    </row>
    <row r="371" spans="1:19" s="16" customFormat="1" ht="126" x14ac:dyDescent="0.2">
      <c r="A371" s="13"/>
      <c r="B371" s="13" t="s">
        <v>532</v>
      </c>
      <c r="C371" s="13" t="s">
        <v>582</v>
      </c>
      <c r="D371" s="23" t="s">
        <v>583</v>
      </c>
      <c r="E371" s="128">
        <v>78000</v>
      </c>
      <c r="F371" s="129" t="s">
        <v>18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f t="shared" si="71"/>
        <v>0</v>
      </c>
      <c r="S371" s="128">
        <f t="shared" si="70"/>
        <v>78000</v>
      </c>
    </row>
    <row r="372" spans="1:19" s="16" customFormat="1" ht="126" x14ac:dyDescent="0.2">
      <c r="A372" s="13"/>
      <c r="B372" s="13" t="s">
        <v>532</v>
      </c>
      <c r="C372" s="13" t="s">
        <v>584</v>
      </c>
      <c r="D372" s="23" t="s">
        <v>585</v>
      </c>
      <c r="E372" s="128">
        <v>167700</v>
      </c>
      <c r="F372" s="129" t="s">
        <v>18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f t="shared" si="71"/>
        <v>0</v>
      </c>
      <c r="S372" s="128">
        <f t="shared" si="70"/>
        <v>167700</v>
      </c>
    </row>
    <row r="373" spans="1:19" s="16" customFormat="1" ht="84" x14ac:dyDescent="0.2">
      <c r="A373" s="13"/>
      <c r="B373" s="13" t="s">
        <v>532</v>
      </c>
      <c r="C373" s="13" t="s">
        <v>586</v>
      </c>
      <c r="D373" s="23" t="s">
        <v>587</v>
      </c>
      <c r="E373" s="128">
        <v>448500</v>
      </c>
      <c r="F373" s="129" t="s">
        <v>18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f t="shared" si="71"/>
        <v>0</v>
      </c>
      <c r="S373" s="128">
        <f t="shared" si="70"/>
        <v>448500</v>
      </c>
    </row>
    <row r="374" spans="1:19" s="16" customFormat="1" ht="63" x14ac:dyDescent="0.2">
      <c r="A374" s="13"/>
      <c r="B374" s="13" t="s">
        <v>532</v>
      </c>
      <c r="C374" s="13" t="s">
        <v>588</v>
      </c>
      <c r="D374" s="23" t="s">
        <v>589</v>
      </c>
      <c r="E374" s="128">
        <v>120000</v>
      </c>
      <c r="F374" s="129" t="s">
        <v>18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f t="shared" si="71"/>
        <v>0</v>
      </c>
      <c r="S374" s="128">
        <f t="shared" si="70"/>
        <v>120000</v>
      </c>
    </row>
    <row r="375" spans="1:19" s="16" customFormat="1" ht="63" x14ac:dyDescent="0.2">
      <c r="A375" s="13"/>
      <c r="B375" s="13" t="s">
        <v>532</v>
      </c>
      <c r="C375" s="13" t="s">
        <v>590</v>
      </c>
      <c r="D375" s="23" t="s">
        <v>591</v>
      </c>
      <c r="E375" s="128">
        <v>165600</v>
      </c>
      <c r="F375" s="129" t="s">
        <v>18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f t="shared" si="71"/>
        <v>0</v>
      </c>
      <c r="S375" s="128">
        <f t="shared" si="70"/>
        <v>165600</v>
      </c>
    </row>
    <row r="376" spans="1:19" s="16" customFormat="1" ht="105" x14ac:dyDescent="0.2">
      <c r="A376" s="13"/>
      <c r="B376" s="13" t="s">
        <v>532</v>
      </c>
      <c r="C376" s="13" t="s">
        <v>592</v>
      </c>
      <c r="D376" s="23" t="s">
        <v>593</v>
      </c>
      <c r="E376" s="128">
        <v>124800</v>
      </c>
      <c r="F376" s="129" t="s">
        <v>18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f t="shared" si="71"/>
        <v>0</v>
      </c>
      <c r="S376" s="128">
        <f t="shared" si="70"/>
        <v>124800</v>
      </c>
    </row>
    <row r="377" spans="1:19" s="16" customFormat="1" ht="63" x14ac:dyDescent="0.2">
      <c r="A377" s="13"/>
      <c r="B377" s="13" t="s">
        <v>532</v>
      </c>
      <c r="C377" s="13" t="s">
        <v>594</v>
      </c>
      <c r="D377" s="23" t="s">
        <v>595</v>
      </c>
      <c r="E377" s="128">
        <v>223200</v>
      </c>
      <c r="F377" s="129" t="s">
        <v>18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f t="shared" si="71"/>
        <v>0</v>
      </c>
      <c r="S377" s="128">
        <f t="shared" si="70"/>
        <v>223200</v>
      </c>
    </row>
    <row r="378" spans="1:19" s="16" customFormat="1" ht="63" x14ac:dyDescent="0.2">
      <c r="A378" s="13"/>
      <c r="B378" s="13" t="s">
        <v>596</v>
      </c>
      <c r="C378" s="13" t="s">
        <v>597</v>
      </c>
      <c r="D378" s="23" t="s">
        <v>598</v>
      </c>
      <c r="E378" s="128">
        <v>150000</v>
      </c>
      <c r="F378" s="129" t="s">
        <v>18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f t="shared" si="71"/>
        <v>0</v>
      </c>
      <c r="S378" s="128">
        <f t="shared" si="70"/>
        <v>150000</v>
      </c>
    </row>
    <row r="379" spans="1:19" s="16" customFormat="1" ht="84" x14ac:dyDescent="0.2">
      <c r="A379" s="13"/>
      <c r="B379" s="13" t="s">
        <v>599</v>
      </c>
      <c r="C379" s="13" t="s">
        <v>600</v>
      </c>
      <c r="D379" s="23" t="s">
        <v>601</v>
      </c>
      <c r="E379" s="128">
        <v>160000</v>
      </c>
      <c r="F379" s="129" t="s">
        <v>18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f t="shared" si="71"/>
        <v>0</v>
      </c>
      <c r="S379" s="128">
        <f t="shared" si="70"/>
        <v>160000</v>
      </c>
    </row>
    <row r="380" spans="1:19" s="16" customFormat="1" ht="147" x14ac:dyDescent="0.2">
      <c r="A380" s="13"/>
      <c r="B380" s="13" t="s">
        <v>599</v>
      </c>
      <c r="C380" s="13" t="s">
        <v>602</v>
      </c>
      <c r="D380" s="23" t="s">
        <v>603</v>
      </c>
      <c r="E380" s="128">
        <v>148200</v>
      </c>
      <c r="F380" s="129" t="s">
        <v>18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f t="shared" si="71"/>
        <v>0</v>
      </c>
      <c r="S380" s="128">
        <f t="shared" si="70"/>
        <v>148200</v>
      </c>
    </row>
    <row r="381" spans="1:19" s="16" customFormat="1" ht="84" x14ac:dyDescent="0.2">
      <c r="A381" s="13"/>
      <c r="B381" s="13" t="s">
        <v>564</v>
      </c>
      <c r="C381" s="13" t="s">
        <v>604</v>
      </c>
      <c r="D381" s="23" t="s">
        <v>605</v>
      </c>
      <c r="E381" s="128">
        <v>269500</v>
      </c>
      <c r="F381" s="129" t="s">
        <v>18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f t="shared" si="71"/>
        <v>0</v>
      </c>
      <c r="S381" s="128">
        <f t="shared" si="70"/>
        <v>269500</v>
      </c>
    </row>
    <row r="382" spans="1:19" s="16" customFormat="1" ht="147" x14ac:dyDescent="0.2">
      <c r="A382" s="13"/>
      <c r="B382" s="13" t="s">
        <v>564</v>
      </c>
      <c r="C382" s="13" t="s">
        <v>606</v>
      </c>
      <c r="D382" s="23" t="s">
        <v>607</v>
      </c>
      <c r="E382" s="128">
        <v>539000</v>
      </c>
      <c r="F382" s="129" t="s">
        <v>18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f>SUM(I382+K382+M382+O382+Q382)</f>
        <v>0</v>
      </c>
      <c r="S382" s="128">
        <f t="shared" si="70"/>
        <v>539000</v>
      </c>
    </row>
    <row r="383" spans="1:19" s="16" customFormat="1" ht="63" x14ac:dyDescent="0.2">
      <c r="A383" s="13"/>
      <c r="B383" s="13" t="s">
        <v>564</v>
      </c>
      <c r="C383" s="13" t="s">
        <v>608</v>
      </c>
      <c r="D383" s="23" t="s">
        <v>609</v>
      </c>
      <c r="E383" s="128">
        <v>280800</v>
      </c>
      <c r="F383" s="129" t="s">
        <v>18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f t="shared" si="71"/>
        <v>0</v>
      </c>
      <c r="S383" s="128">
        <f t="shared" si="70"/>
        <v>280800</v>
      </c>
    </row>
    <row r="384" spans="1:19" s="16" customFormat="1" ht="84" x14ac:dyDescent="0.2">
      <c r="A384" s="13"/>
      <c r="B384" s="13" t="s">
        <v>564</v>
      </c>
      <c r="C384" s="13" t="s">
        <v>610</v>
      </c>
      <c r="D384" s="23" t="s">
        <v>611</v>
      </c>
      <c r="E384" s="128">
        <v>45000</v>
      </c>
      <c r="F384" s="129" t="s">
        <v>18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f t="shared" si="71"/>
        <v>0</v>
      </c>
      <c r="S384" s="128">
        <f t="shared" si="70"/>
        <v>45000</v>
      </c>
    </row>
    <row r="385" spans="1:19" s="16" customFormat="1" ht="105" x14ac:dyDescent="0.2">
      <c r="A385" s="13"/>
      <c r="B385" s="13" t="s">
        <v>529</v>
      </c>
      <c r="C385" s="13" t="s">
        <v>612</v>
      </c>
      <c r="D385" s="23" t="s">
        <v>613</v>
      </c>
      <c r="E385" s="128">
        <v>328300</v>
      </c>
      <c r="F385" s="129" t="s">
        <v>18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f t="shared" si="71"/>
        <v>0</v>
      </c>
      <c r="S385" s="128">
        <f t="shared" si="70"/>
        <v>328300</v>
      </c>
    </row>
    <row r="386" spans="1:19" s="16" customFormat="1" ht="105" x14ac:dyDescent="0.2">
      <c r="A386" s="13"/>
      <c r="B386" s="13" t="s">
        <v>662</v>
      </c>
      <c r="C386" s="13" t="s">
        <v>675</v>
      </c>
      <c r="D386" s="23" t="s">
        <v>676</v>
      </c>
      <c r="E386" s="128">
        <v>191100</v>
      </c>
      <c r="F386" s="129" t="s">
        <v>18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28">
        <f t="shared" si="70"/>
        <v>191100</v>
      </c>
    </row>
    <row r="387" spans="1:19" s="16" customFormat="1" ht="147" x14ac:dyDescent="0.2">
      <c r="A387" s="13"/>
      <c r="B387" s="13" t="s">
        <v>677</v>
      </c>
      <c r="C387" s="13" t="s">
        <v>678</v>
      </c>
      <c r="D387" s="23" t="s">
        <v>679</v>
      </c>
      <c r="E387" s="128">
        <v>436100</v>
      </c>
      <c r="F387" s="129" t="s">
        <v>18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28">
        <f t="shared" si="70"/>
        <v>436100</v>
      </c>
    </row>
    <row r="388" spans="1:19" s="16" customFormat="1" ht="84" x14ac:dyDescent="0.2">
      <c r="A388" s="13"/>
      <c r="B388" s="13" t="s">
        <v>668</v>
      </c>
      <c r="C388" s="13" t="s">
        <v>680</v>
      </c>
      <c r="D388" s="23" t="s">
        <v>681</v>
      </c>
      <c r="E388" s="128">
        <v>387100</v>
      </c>
      <c r="F388" s="129" t="s">
        <v>18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28">
        <f t="shared" si="70"/>
        <v>387100</v>
      </c>
    </row>
    <row r="389" spans="1:19" s="16" customFormat="1" ht="126" x14ac:dyDescent="0.2">
      <c r="A389" s="13"/>
      <c r="B389" s="13" t="s">
        <v>668</v>
      </c>
      <c r="C389" s="13" t="s">
        <v>682</v>
      </c>
      <c r="D389" s="23" t="s">
        <v>683</v>
      </c>
      <c r="E389" s="128">
        <v>490000</v>
      </c>
      <c r="F389" s="129" t="s">
        <v>18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28">
        <f>+E389-R389</f>
        <v>490000</v>
      </c>
    </row>
    <row r="390" spans="1:19" s="16" customFormat="1" ht="105" x14ac:dyDescent="0.2">
      <c r="A390" s="13"/>
      <c r="B390" s="13" t="s">
        <v>706</v>
      </c>
      <c r="C390" s="13" t="s">
        <v>735</v>
      </c>
      <c r="D390" s="23" t="s">
        <v>736</v>
      </c>
      <c r="E390" s="128">
        <v>254800</v>
      </c>
      <c r="F390" s="129" t="s">
        <v>18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28">
        <f>+E390-R390</f>
        <v>254800</v>
      </c>
    </row>
    <row r="391" spans="1:19" s="16" customFormat="1" ht="126" x14ac:dyDescent="0.2">
      <c r="A391" s="13"/>
      <c r="B391" s="13" t="s">
        <v>706</v>
      </c>
      <c r="C391" s="13" t="s">
        <v>737</v>
      </c>
      <c r="D391" s="23" t="s">
        <v>738</v>
      </c>
      <c r="E391" s="128">
        <v>117000</v>
      </c>
      <c r="F391" s="129" t="s">
        <v>18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28">
        <f>+E391-R391</f>
        <v>117000</v>
      </c>
    </row>
    <row r="392" spans="1:19" s="16" customFormat="1" ht="105" x14ac:dyDescent="0.2">
      <c r="A392" s="13"/>
      <c r="B392" s="13" t="s">
        <v>706</v>
      </c>
      <c r="C392" s="13" t="s">
        <v>739</v>
      </c>
      <c r="D392" s="23" t="s">
        <v>740</v>
      </c>
      <c r="E392" s="128">
        <v>50700</v>
      </c>
      <c r="F392" s="129" t="s">
        <v>18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28">
        <f t="shared" ref="S392:S398" si="72">+E392-R392</f>
        <v>50700</v>
      </c>
    </row>
    <row r="393" spans="1:19" s="16" customFormat="1" ht="84" x14ac:dyDescent="0.2">
      <c r="A393" s="13"/>
      <c r="B393" s="13" t="s">
        <v>706</v>
      </c>
      <c r="C393" s="13" t="s">
        <v>741</v>
      </c>
      <c r="D393" s="23" t="s">
        <v>742</v>
      </c>
      <c r="E393" s="128">
        <v>179400</v>
      </c>
      <c r="F393" s="129" t="s">
        <v>18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28">
        <f t="shared" si="72"/>
        <v>179400</v>
      </c>
    </row>
    <row r="394" spans="1:19" s="16" customFormat="1" ht="105" x14ac:dyDescent="0.2">
      <c r="A394" s="13"/>
      <c r="B394" s="13" t="s">
        <v>743</v>
      </c>
      <c r="C394" s="13" t="s">
        <v>744</v>
      </c>
      <c r="D394" s="23" t="s">
        <v>745</v>
      </c>
      <c r="E394" s="128">
        <v>62400</v>
      </c>
      <c r="F394" s="129" t="s">
        <v>18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28">
        <f t="shared" si="72"/>
        <v>62400</v>
      </c>
    </row>
    <row r="395" spans="1:19" s="16" customFormat="1" ht="105" x14ac:dyDescent="0.2">
      <c r="A395" s="13"/>
      <c r="B395" s="13" t="s">
        <v>743</v>
      </c>
      <c r="C395" s="13" t="s">
        <v>746</v>
      </c>
      <c r="D395" s="23" t="s">
        <v>747</v>
      </c>
      <c r="E395" s="128">
        <v>105300</v>
      </c>
      <c r="F395" s="129" t="s">
        <v>18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28">
        <f t="shared" si="72"/>
        <v>105300</v>
      </c>
    </row>
    <row r="396" spans="1:19" s="16" customFormat="1" ht="168" x14ac:dyDescent="0.2">
      <c r="A396" s="13"/>
      <c r="B396" s="13" t="s">
        <v>743</v>
      </c>
      <c r="C396" s="13" t="s">
        <v>748</v>
      </c>
      <c r="D396" s="23" t="s">
        <v>749</v>
      </c>
      <c r="E396" s="128">
        <v>1033900</v>
      </c>
      <c r="F396" s="129" t="s">
        <v>18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28">
        <f t="shared" si="72"/>
        <v>1033900</v>
      </c>
    </row>
    <row r="397" spans="1:19" s="16" customFormat="1" ht="126" x14ac:dyDescent="0.2">
      <c r="A397" s="13"/>
      <c r="B397" s="13" t="s">
        <v>750</v>
      </c>
      <c r="C397" s="13" t="s">
        <v>751</v>
      </c>
      <c r="D397" s="23" t="s">
        <v>752</v>
      </c>
      <c r="E397" s="128">
        <v>132600</v>
      </c>
      <c r="F397" s="129" t="s">
        <v>18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28">
        <f t="shared" si="72"/>
        <v>132600</v>
      </c>
    </row>
    <row r="398" spans="1:19" s="16" customFormat="1" ht="84" x14ac:dyDescent="0.2">
      <c r="A398" s="13"/>
      <c r="B398" s="13" t="s">
        <v>750</v>
      </c>
      <c r="C398" s="13" t="s">
        <v>753</v>
      </c>
      <c r="D398" s="23" t="s">
        <v>754</v>
      </c>
      <c r="E398" s="128">
        <v>3900</v>
      </c>
      <c r="F398" s="129" t="s">
        <v>18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28">
        <f t="shared" si="72"/>
        <v>3900</v>
      </c>
    </row>
    <row r="399" spans="1:19" s="16" customFormat="1" ht="63" x14ac:dyDescent="0.2">
      <c r="A399" s="13"/>
      <c r="B399" s="13" t="s">
        <v>803</v>
      </c>
      <c r="C399" s="13" t="s">
        <v>804</v>
      </c>
      <c r="D399" s="23" t="s">
        <v>805</v>
      </c>
      <c r="E399" s="128">
        <v>179400</v>
      </c>
      <c r="F399" s="129" t="s">
        <v>18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28">
        <f>+E399-R399</f>
        <v>179400</v>
      </c>
    </row>
    <row r="400" spans="1:19" s="16" customFormat="1" ht="105" x14ac:dyDescent="0.2">
      <c r="A400" s="13"/>
      <c r="B400" s="13" t="s">
        <v>803</v>
      </c>
      <c r="C400" s="13" t="s">
        <v>806</v>
      </c>
      <c r="D400" s="23" t="s">
        <v>807</v>
      </c>
      <c r="E400" s="128">
        <v>54600</v>
      </c>
      <c r="F400" s="129" t="s">
        <v>18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28">
        <f>+E400-R400</f>
        <v>54600</v>
      </c>
    </row>
    <row r="401" spans="1:19" s="16" customFormat="1" ht="105" x14ac:dyDescent="0.2">
      <c r="A401" s="13"/>
      <c r="B401" s="13" t="s">
        <v>803</v>
      </c>
      <c r="C401" s="13" t="s">
        <v>808</v>
      </c>
      <c r="D401" s="23" t="s">
        <v>809</v>
      </c>
      <c r="E401" s="128">
        <v>393900</v>
      </c>
      <c r="F401" s="129" t="s">
        <v>18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28">
        <f>+E401-R401</f>
        <v>393900</v>
      </c>
    </row>
    <row r="402" spans="1:19" s="16" customFormat="1" ht="84" x14ac:dyDescent="0.2">
      <c r="A402" s="13"/>
      <c r="B402" s="13" t="s">
        <v>810</v>
      </c>
      <c r="C402" s="13" t="s">
        <v>811</v>
      </c>
      <c r="D402" s="23" t="s">
        <v>812</v>
      </c>
      <c r="E402" s="128">
        <v>275000</v>
      </c>
      <c r="F402" s="129" t="s">
        <v>18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28">
        <f>+E402-R402</f>
        <v>275000</v>
      </c>
    </row>
    <row r="403" spans="1:19" s="16" customFormat="1" ht="105" x14ac:dyDescent="0.2">
      <c r="A403" s="13"/>
      <c r="B403" s="13" t="s">
        <v>810</v>
      </c>
      <c r="C403" s="13" t="s">
        <v>813</v>
      </c>
      <c r="D403" s="23" t="s">
        <v>814</v>
      </c>
      <c r="E403" s="128">
        <v>42900</v>
      </c>
      <c r="F403" s="129" t="s">
        <v>18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28">
        <f>+E403-R403</f>
        <v>42900</v>
      </c>
    </row>
    <row r="404" spans="1:19" s="16" customFormat="1" ht="63" x14ac:dyDescent="0.2">
      <c r="A404" s="13"/>
      <c r="B404" s="13" t="s">
        <v>810</v>
      </c>
      <c r="C404" s="13" t="s">
        <v>815</v>
      </c>
      <c r="D404" s="23" t="s">
        <v>816</v>
      </c>
      <c r="E404" s="128">
        <v>124800</v>
      </c>
      <c r="F404" s="129" t="s">
        <v>18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28">
        <f t="shared" ref="S404:S424" si="73">+E404-R404</f>
        <v>124800</v>
      </c>
    </row>
    <row r="405" spans="1:19" s="16" customFormat="1" ht="126" x14ac:dyDescent="0.2">
      <c r="A405" s="13"/>
      <c r="B405" s="13" t="s">
        <v>810</v>
      </c>
      <c r="C405" s="13" t="s">
        <v>817</v>
      </c>
      <c r="D405" s="23" t="s">
        <v>818</v>
      </c>
      <c r="E405" s="128">
        <v>226200</v>
      </c>
      <c r="F405" s="129" t="s">
        <v>18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28">
        <f t="shared" si="73"/>
        <v>226200</v>
      </c>
    </row>
    <row r="406" spans="1:19" s="16" customFormat="1" ht="105" x14ac:dyDescent="0.2">
      <c r="A406" s="13"/>
      <c r="B406" s="13" t="s">
        <v>810</v>
      </c>
      <c r="C406" s="13" t="s">
        <v>819</v>
      </c>
      <c r="D406" s="23" t="s">
        <v>820</v>
      </c>
      <c r="E406" s="128">
        <v>117000</v>
      </c>
      <c r="F406" s="129" t="s">
        <v>18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28">
        <f t="shared" si="73"/>
        <v>117000</v>
      </c>
    </row>
    <row r="407" spans="1:19" s="16" customFormat="1" ht="63" x14ac:dyDescent="0.2">
      <c r="A407" s="13"/>
      <c r="B407" s="13" t="s">
        <v>810</v>
      </c>
      <c r="C407" s="13" t="s">
        <v>821</v>
      </c>
      <c r="D407" s="23" t="s">
        <v>822</v>
      </c>
      <c r="E407" s="128">
        <v>269100</v>
      </c>
      <c r="F407" s="129" t="s">
        <v>18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28">
        <f t="shared" si="73"/>
        <v>269100</v>
      </c>
    </row>
    <row r="408" spans="1:19" s="16" customFormat="1" ht="126" x14ac:dyDescent="0.2">
      <c r="A408" s="13"/>
      <c r="B408" s="13" t="s">
        <v>758</v>
      </c>
      <c r="C408" s="13" t="s">
        <v>823</v>
      </c>
      <c r="D408" s="23" t="s">
        <v>824</v>
      </c>
      <c r="E408" s="128">
        <v>539000</v>
      </c>
      <c r="F408" s="129" t="s">
        <v>18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28">
        <f t="shared" si="73"/>
        <v>539000</v>
      </c>
    </row>
    <row r="409" spans="1:19" s="16" customFormat="1" ht="168" x14ac:dyDescent="0.2">
      <c r="A409" s="13"/>
      <c r="B409" s="13" t="s">
        <v>758</v>
      </c>
      <c r="C409" s="13" t="s">
        <v>825</v>
      </c>
      <c r="D409" s="23" t="s">
        <v>826</v>
      </c>
      <c r="E409" s="128">
        <v>632100</v>
      </c>
      <c r="F409" s="129" t="s">
        <v>18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28">
        <f t="shared" si="73"/>
        <v>632100</v>
      </c>
    </row>
    <row r="410" spans="1:19" s="16" customFormat="1" ht="147" x14ac:dyDescent="0.2">
      <c r="A410" s="13"/>
      <c r="B410" s="13" t="s">
        <v>758</v>
      </c>
      <c r="C410" s="13" t="s">
        <v>827</v>
      </c>
      <c r="D410" s="23" t="s">
        <v>828</v>
      </c>
      <c r="E410" s="128">
        <v>539000</v>
      </c>
      <c r="F410" s="129" t="s">
        <v>18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28">
        <f t="shared" si="73"/>
        <v>539000</v>
      </c>
    </row>
    <row r="411" spans="1:19" s="16" customFormat="1" ht="105" x14ac:dyDescent="0.2">
      <c r="A411" s="13"/>
      <c r="B411" s="13" t="s">
        <v>758</v>
      </c>
      <c r="C411" s="13" t="s">
        <v>829</v>
      </c>
      <c r="D411" s="23" t="s">
        <v>830</v>
      </c>
      <c r="E411" s="128">
        <v>186200</v>
      </c>
      <c r="F411" s="129" t="s">
        <v>18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28">
        <f t="shared" si="73"/>
        <v>186200</v>
      </c>
    </row>
    <row r="412" spans="1:19" s="16" customFormat="1" ht="105" x14ac:dyDescent="0.2">
      <c r="A412" s="13"/>
      <c r="B412" s="13" t="s">
        <v>758</v>
      </c>
      <c r="C412" s="13" t="s">
        <v>831</v>
      </c>
      <c r="D412" s="23" t="s">
        <v>832</v>
      </c>
      <c r="E412" s="128">
        <v>27300</v>
      </c>
      <c r="F412" s="129" t="s">
        <v>18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28">
        <f t="shared" si="73"/>
        <v>27300</v>
      </c>
    </row>
    <row r="413" spans="1:19" s="16" customFormat="1" ht="105" x14ac:dyDescent="0.2">
      <c r="A413" s="13"/>
      <c r="B413" s="13" t="s">
        <v>758</v>
      </c>
      <c r="C413" s="13" t="s">
        <v>833</v>
      </c>
      <c r="D413" s="23" t="s">
        <v>834</v>
      </c>
      <c r="E413" s="128">
        <v>179400</v>
      </c>
      <c r="F413" s="129" t="s">
        <v>18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28">
        <f t="shared" si="73"/>
        <v>179400</v>
      </c>
    </row>
    <row r="414" spans="1:19" s="16" customFormat="1" ht="126" x14ac:dyDescent="0.2">
      <c r="A414" s="13"/>
      <c r="B414" s="13" t="s">
        <v>770</v>
      </c>
      <c r="C414" s="13" t="s">
        <v>835</v>
      </c>
      <c r="D414" s="23" t="s">
        <v>836</v>
      </c>
      <c r="E414" s="128">
        <v>113090</v>
      </c>
      <c r="F414" s="129" t="s">
        <v>18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28">
        <f t="shared" si="73"/>
        <v>113090</v>
      </c>
    </row>
    <row r="415" spans="1:19" s="16" customFormat="1" ht="84" x14ac:dyDescent="0.2">
      <c r="A415" s="13"/>
      <c r="B415" s="13" t="s">
        <v>770</v>
      </c>
      <c r="C415" s="13" t="s">
        <v>837</v>
      </c>
      <c r="D415" s="23" t="s">
        <v>838</v>
      </c>
      <c r="E415" s="128">
        <v>280810</v>
      </c>
      <c r="F415" s="129" t="s">
        <v>18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28">
        <f t="shared" si="73"/>
        <v>280810</v>
      </c>
    </row>
    <row r="416" spans="1:19" s="16" customFormat="1" ht="126" x14ac:dyDescent="0.2">
      <c r="A416" s="13"/>
      <c r="B416" s="13" t="s">
        <v>770</v>
      </c>
      <c r="C416" s="13" t="s">
        <v>839</v>
      </c>
      <c r="D416" s="23" t="s">
        <v>840</v>
      </c>
      <c r="E416" s="128">
        <v>698100</v>
      </c>
      <c r="F416" s="129" t="s">
        <v>18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28">
        <f t="shared" si="73"/>
        <v>698100</v>
      </c>
    </row>
    <row r="417" spans="1:21" s="16" customFormat="1" ht="84" x14ac:dyDescent="0.2">
      <c r="A417" s="13"/>
      <c r="B417" s="13" t="s">
        <v>931</v>
      </c>
      <c r="C417" s="13" t="s">
        <v>932</v>
      </c>
      <c r="D417" s="23" t="s">
        <v>933</v>
      </c>
      <c r="E417" s="128">
        <v>276900</v>
      </c>
      <c r="F417" s="129" t="s">
        <v>18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28">
        <f t="shared" si="73"/>
        <v>276900</v>
      </c>
      <c r="U417" s="5"/>
    </row>
    <row r="418" spans="1:21" s="16" customFormat="1" ht="105" x14ac:dyDescent="0.2">
      <c r="A418" s="13"/>
      <c r="B418" s="13" t="s">
        <v>931</v>
      </c>
      <c r="C418" s="13" t="s">
        <v>934</v>
      </c>
      <c r="D418" s="23" t="s">
        <v>935</v>
      </c>
      <c r="E418" s="128">
        <v>23400</v>
      </c>
      <c r="F418" s="129" t="s">
        <v>18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28">
        <f t="shared" si="73"/>
        <v>23400</v>
      </c>
      <c r="U418" s="5"/>
    </row>
    <row r="419" spans="1:21" s="16" customFormat="1" ht="84" x14ac:dyDescent="0.2">
      <c r="A419" s="13"/>
      <c r="B419" s="13" t="s">
        <v>921</v>
      </c>
      <c r="C419" s="13" t="s">
        <v>936</v>
      </c>
      <c r="D419" s="23" t="s">
        <v>937</v>
      </c>
      <c r="E419" s="128">
        <v>45000</v>
      </c>
      <c r="F419" s="129" t="s">
        <v>18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28">
        <f t="shared" si="73"/>
        <v>45000</v>
      </c>
      <c r="U419" s="5"/>
    </row>
    <row r="420" spans="1:21" s="16" customFormat="1" ht="105" x14ac:dyDescent="0.2">
      <c r="A420" s="13"/>
      <c r="B420" s="13" t="s">
        <v>860</v>
      </c>
      <c r="C420" s="13" t="s">
        <v>938</v>
      </c>
      <c r="D420" s="23" t="s">
        <v>939</v>
      </c>
      <c r="E420" s="128">
        <v>539000</v>
      </c>
      <c r="F420" s="129" t="s">
        <v>18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28">
        <f t="shared" si="73"/>
        <v>539000</v>
      </c>
      <c r="U420" s="5"/>
    </row>
    <row r="421" spans="1:21" s="16" customFormat="1" ht="147" x14ac:dyDescent="0.2">
      <c r="A421" s="13"/>
      <c r="B421" s="13" t="s">
        <v>860</v>
      </c>
      <c r="C421" s="13" t="s">
        <v>940</v>
      </c>
      <c r="D421" s="23" t="s">
        <v>941</v>
      </c>
      <c r="E421" s="128">
        <v>292500</v>
      </c>
      <c r="F421" s="129" t="s">
        <v>18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28">
        <f t="shared" si="73"/>
        <v>292500</v>
      </c>
      <c r="U421" s="5"/>
    </row>
    <row r="422" spans="1:21" s="16" customFormat="1" ht="126" x14ac:dyDescent="0.2">
      <c r="A422" s="13"/>
      <c r="B422" s="13" t="s">
        <v>860</v>
      </c>
      <c r="C422" s="13" t="s">
        <v>942</v>
      </c>
      <c r="D422" s="23" t="s">
        <v>943</v>
      </c>
      <c r="E422" s="128">
        <v>950570</v>
      </c>
      <c r="F422" s="129" t="s">
        <v>18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28">
        <f t="shared" si="73"/>
        <v>950570</v>
      </c>
      <c r="U422" s="5"/>
    </row>
    <row r="423" spans="1:21" s="16" customFormat="1" ht="147" x14ac:dyDescent="0.2">
      <c r="A423" s="13"/>
      <c r="B423" s="13" t="s">
        <v>860</v>
      </c>
      <c r="C423" s="13" t="s">
        <v>944</v>
      </c>
      <c r="D423" s="23" t="s">
        <v>945</v>
      </c>
      <c r="E423" s="128">
        <v>1205430</v>
      </c>
      <c r="F423" s="129" t="s">
        <v>18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28">
        <f t="shared" si="73"/>
        <v>1205430</v>
      </c>
      <c r="U423" s="5"/>
    </row>
    <row r="424" spans="1:21" s="16" customFormat="1" ht="63" x14ac:dyDescent="0.2">
      <c r="A424" s="13"/>
      <c r="B424" s="13" t="s">
        <v>914</v>
      </c>
      <c r="C424" s="13" t="s">
        <v>946</v>
      </c>
      <c r="D424" s="23" t="s">
        <v>947</v>
      </c>
      <c r="E424" s="128">
        <v>275000</v>
      </c>
      <c r="F424" s="129" t="s">
        <v>18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28">
        <f t="shared" si="73"/>
        <v>275000</v>
      </c>
      <c r="U424" s="5"/>
    </row>
    <row r="425" spans="1:21" s="16" customFormat="1" ht="21" x14ac:dyDescent="0.2">
      <c r="A425" s="13"/>
      <c r="B425" s="13"/>
      <c r="C425" s="13"/>
      <c r="D425" s="23"/>
      <c r="E425" s="18"/>
      <c r="F425" s="15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</row>
    <row r="426" spans="1:21" s="91" customFormat="1" ht="21.75" x14ac:dyDescent="0.2">
      <c r="A426" s="200" t="s">
        <v>50</v>
      </c>
      <c r="B426" s="201"/>
      <c r="C426" s="201"/>
      <c r="D426" s="202"/>
      <c r="E426" s="93">
        <f>SUM(E293:E425)</f>
        <v>36237300</v>
      </c>
      <c r="F426" s="93"/>
      <c r="G426" s="93">
        <f>SUM(G293:G425)</f>
        <v>0</v>
      </c>
      <c r="H426" s="93"/>
      <c r="I426" s="93">
        <f>SUM(I293:I425)</f>
        <v>0</v>
      </c>
      <c r="J426" s="93"/>
      <c r="K426" s="93">
        <f>SUM(K293:K425)</f>
        <v>0</v>
      </c>
      <c r="L426" s="93"/>
      <c r="M426" s="93">
        <f>SUM(M293:M425)</f>
        <v>0</v>
      </c>
      <c r="N426" s="93"/>
      <c r="O426" s="93">
        <f>SUM(O293:O425)</f>
        <v>0</v>
      </c>
      <c r="P426" s="93"/>
      <c r="Q426" s="93">
        <f>SUM(Q293:Q425)</f>
        <v>0</v>
      </c>
      <c r="R426" s="93">
        <f>SUM(R293:R425)</f>
        <v>0</v>
      </c>
      <c r="S426" s="93">
        <f>SUM(S293:S425)</f>
        <v>36237300</v>
      </c>
      <c r="T426" s="90"/>
    </row>
    <row r="427" spans="1:21" s="50" customFormat="1" ht="23.25" hidden="1" x14ac:dyDescent="0.2">
      <c r="A427" s="118" t="s">
        <v>111</v>
      </c>
      <c r="B427" s="118"/>
      <c r="C427" s="119"/>
      <c r="D427" s="148"/>
      <c r="E427" s="120"/>
      <c r="F427" s="121"/>
      <c r="G427" s="122"/>
      <c r="H427" s="123"/>
      <c r="I427" s="122"/>
      <c r="J427" s="123"/>
      <c r="K427" s="122"/>
      <c r="L427" s="123"/>
      <c r="M427" s="122"/>
      <c r="N427" s="123"/>
      <c r="O427" s="122"/>
      <c r="P427" s="123"/>
      <c r="Q427" s="122"/>
      <c r="R427" s="122"/>
      <c r="S427" s="122"/>
      <c r="T427" s="92"/>
    </row>
    <row r="428" spans="1:21" s="16" customFormat="1" ht="21" hidden="1" x14ac:dyDescent="0.45">
      <c r="A428" s="81"/>
      <c r="B428" s="24"/>
      <c r="C428" s="24"/>
      <c r="D428" s="25"/>
      <c r="E428" s="26"/>
      <c r="F428" s="114"/>
      <c r="G428" s="26"/>
      <c r="H428" s="115"/>
      <c r="I428" s="26"/>
      <c r="J428" s="115"/>
      <c r="K428" s="26"/>
      <c r="L428" s="115"/>
      <c r="M428" s="26"/>
      <c r="N428" s="115"/>
      <c r="O428" s="26"/>
      <c r="P428" s="115"/>
      <c r="Q428" s="26"/>
      <c r="R428" s="26"/>
      <c r="S428" s="26"/>
      <c r="U428" s="20"/>
    </row>
    <row r="429" spans="1:21" s="50" customFormat="1" ht="23.25" hidden="1" x14ac:dyDescent="0.2">
      <c r="A429" s="11"/>
      <c r="B429" s="11"/>
      <c r="C429" s="11"/>
      <c r="D429" s="116"/>
      <c r="E429" s="12"/>
      <c r="F429" s="53"/>
      <c r="G429" s="18"/>
      <c r="H429" s="15"/>
      <c r="I429" s="18"/>
      <c r="J429" s="15"/>
      <c r="K429" s="18"/>
      <c r="L429" s="15"/>
      <c r="M429" s="18"/>
      <c r="N429" s="15"/>
      <c r="O429" s="18"/>
      <c r="P429" s="15"/>
      <c r="Q429" s="18"/>
      <c r="R429" s="18"/>
      <c r="S429" s="18"/>
      <c r="T429" s="4"/>
    </row>
    <row r="430" spans="1:21" s="91" customFormat="1" ht="21.75" hidden="1" x14ac:dyDescent="0.2">
      <c r="A430" s="197" t="s">
        <v>112</v>
      </c>
      <c r="B430" s="198"/>
      <c r="C430" s="198"/>
      <c r="D430" s="199"/>
      <c r="E430" s="89">
        <f>SUM(E428:E429)</f>
        <v>0</v>
      </c>
      <c r="F430" s="89"/>
      <c r="G430" s="89">
        <f>SUM(G428:G429)</f>
        <v>0</v>
      </c>
      <c r="H430" s="89"/>
      <c r="I430" s="89">
        <f>SUM(I428:I429)</f>
        <v>0</v>
      </c>
      <c r="J430" s="89"/>
      <c r="K430" s="89">
        <f>SUM(K428:K429)</f>
        <v>0</v>
      </c>
      <c r="L430" s="89"/>
      <c r="M430" s="89">
        <f>SUM(M428:M429)</f>
        <v>0</v>
      </c>
      <c r="N430" s="89"/>
      <c r="O430" s="89">
        <f>SUM(O428:O429)</f>
        <v>0</v>
      </c>
      <c r="P430" s="89"/>
      <c r="Q430" s="89">
        <f>SUM(Q428:Q429)</f>
        <v>0</v>
      </c>
      <c r="R430" s="89">
        <f>SUM(R428:R429)</f>
        <v>0</v>
      </c>
      <c r="S430" s="89">
        <f>SUM(S428:S429)</f>
        <v>0</v>
      </c>
      <c r="T430" s="90"/>
    </row>
    <row r="431" spans="1:21" s="96" customFormat="1" ht="22.5" thickBot="1" x14ac:dyDescent="0.5">
      <c r="A431" s="194" t="s">
        <v>28</v>
      </c>
      <c r="B431" s="195"/>
      <c r="C431" s="195"/>
      <c r="D431" s="196"/>
      <c r="E431" s="94">
        <f>SUM(E26+E37+E41+E64+E75+E127+E135+E170+E175+E188+E192+E195+E199+E203+E207+E216+E225+E229+E233+E237+E247+E251+E262+E291+E426+E430)</f>
        <v>53173152.760000005</v>
      </c>
      <c r="F431" s="94"/>
      <c r="G431" s="94">
        <f>SUM(G26+G37+G41+G64+G75+G127+G135+G170+G175+G188+G192+G195+G199+G203+G207+G216+G225+G229+G233+G237+G247+G251+G262+G291+G426+G430)</f>
        <v>1866465.2815999999</v>
      </c>
      <c r="H431" s="94"/>
      <c r="I431" s="94">
        <f>SUM(I26+I37+I41+I64+I75+I127+I135+I170+I175+I188+I192+I195+I199+I203+I207+I216+I225+I229+I233+I237+I247+I251+I262+I291+I426+I430)</f>
        <v>757951.21924999997</v>
      </c>
      <c r="J431" s="94"/>
      <c r="K431" s="94">
        <f>SUM(K26+K37+K41+K64+K75+K127+K135+K170+K175+K188+K192+K195+K199+K203+K207+K216+K225+K229+K233+K237+K247+K251+K262+K291+K426+K430)</f>
        <v>508322.75940000004</v>
      </c>
      <c r="L431" s="94"/>
      <c r="M431" s="94">
        <f>SUM(M26+M37+M41+M64+M75+M127+M135+M170+M175+M188+M192+M195+M199+M203+M207+M216+M225+M229+M233+M237+M247+M251+M262+M291+M426+M430)</f>
        <v>328721.59954999998</v>
      </c>
      <c r="N431" s="94"/>
      <c r="O431" s="94">
        <f>SUM(O26+O37+O41+O64+O75+O127+O135+O170+O175+O188+O192+O195+O199+O203+O207+O216+O225+O229+O233+O237+O247+O251+O262+O291+O426+O430)</f>
        <v>135734.84999999998</v>
      </c>
      <c r="P431" s="94"/>
      <c r="Q431" s="94">
        <f>SUM(Q26+Q37+Q41+Q64+Q75+Q127+Q135+Q170+Q175+Q188+Q192+Q195+Q199+Q203+Q207+Q216+Q225+Q229+Q233+Q237+Q247+Q251+Q262+Q291+Q426+Q430)</f>
        <v>135734.84999999998</v>
      </c>
      <c r="R431" s="94">
        <f>SUM(R26+R37+R41+R64+R75+R127+R135+R170+R175+R188+R192+R195+R199+R203+R207+R216+R225+R229+R233+R237+R247+R251+R262+R291+R426+R430)</f>
        <v>1866465.2781999998</v>
      </c>
      <c r="S431" s="94">
        <f>SUM(S26+S37+S41+S64+S75+S127+S135+S170+S175+S188+S192+S195+S199+S203+S207+S216+S225+S229+S233+S237+S247+S251+S262+S291+S426+S430)</f>
        <v>51306687.481799997</v>
      </c>
      <c r="T431" s="95"/>
    </row>
    <row r="432" spans="1:21" s="60" customFormat="1" ht="21.75" thickTop="1" x14ac:dyDescent="0.45">
      <c r="A432" s="55"/>
      <c r="B432" s="55"/>
      <c r="C432" s="55"/>
      <c r="D432" s="34" t="s">
        <v>106</v>
      </c>
      <c r="E432" s="35">
        <f>-3775777.08-953485.55+1866465.28+19798650.11+36237300</f>
        <v>53173152.759999998</v>
      </c>
      <c r="F432" s="56"/>
      <c r="G432" s="56"/>
      <c r="H432" s="58"/>
      <c r="I432" s="57"/>
      <c r="J432" s="58"/>
      <c r="K432" s="57"/>
      <c r="L432" s="58"/>
      <c r="M432" s="57"/>
      <c r="N432" s="58"/>
      <c r="O432" s="57"/>
      <c r="P432" s="58"/>
      <c r="Q432" s="57"/>
      <c r="R432" s="57">
        <v>1866465.28</v>
      </c>
      <c r="S432" s="57">
        <f>15069387.48+36237300</f>
        <v>51306687.480000004</v>
      </c>
      <c r="T432" s="59"/>
    </row>
    <row r="433" spans="1:22" s="61" customFormat="1" ht="18.75" x14ac:dyDescent="0.4">
      <c r="B433" s="99"/>
      <c r="C433" s="99"/>
      <c r="D433" s="62"/>
      <c r="E433" s="63">
        <f>SUM(E431-E432)</f>
        <v>7.4505805969238281E-9</v>
      </c>
      <c r="F433" s="63"/>
      <c r="G433" s="63"/>
      <c r="H433" s="64"/>
      <c r="I433" s="63"/>
      <c r="J433" s="64"/>
      <c r="K433" s="63"/>
      <c r="L433" s="64"/>
      <c r="M433" s="63"/>
      <c r="N433" s="64"/>
      <c r="O433" s="63"/>
      <c r="P433" s="64"/>
      <c r="Q433" s="63"/>
      <c r="R433" s="63">
        <f>SUM(R431-R432)</f>
        <v>-1.8000002019107342E-3</v>
      </c>
      <c r="S433" s="63">
        <f>SUM(S431-S432)</f>
        <v>1.7999932169914246E-3</v>
      </c>
      <c r="T433" s="65"/>
    </row>
    <row r="434" spans="1:22" s="1" customFormat="1" ht="21" x14ac:dyDescent="0.4">
      <c r="A434" s="49" t="s">
        <v>92</v>
      </c>
      <c r="B434" s="49"/>
      <c r="C434" s="49"/>
      <c r="D434" s="30"/>
      <c r="E434" s="38"/>
      <c r="F434" s="37"/>
      <c r="G434" s="38"/>
      <c r="H434" s="66"/>
      <c r="I434" s="102"/>
      <c r="J434" s="66"/>
      <c r="K434" s="102"/>
      <c r="L434" s="66"/>
      <c r="M434" s="102"/>
      <c r="N434" s="66"/>
      <c r="O434" s="102"/>
      <c r="P434" s="66"/>
      <c r="Q434" s="102"/>
      <c r="R434" s="102"/>
      <c r="S434" s="102"/>
      <c r="T434" s="4"/>
    </row>
    <row r="435" spans="1:22" s="1" customFormat="1" ht="21" x14ac:dyDescent="0.4">
      <c r="A435" s="49" t="s">
        <v>684</v>
      </c>
      <c r="B435" s="49"/>
      <c r="C435" s="49"/>
      <c r="D435" s="30"/>
      <c r="E435" s="38"/>
      <c r="F435" s="37"/>
      <c r="G435" s="38"/>
      <c r="H435" s="67"/>
      <c r="I435" s="38"/>
      <c r="J435" s="67"/>
      <c r="K435" s="38"/>
      <c r="L435" s="67"/>
      <c r="M435" s="38"/>
      <c r="N435" s="67"/>
      <c r="O435" s="38"/>
      <c r="P435" s="67"/>
      <c r="Q435" s="38"/>
      <c r="R435" s="38"/>
      <c r="S435" s="38"/>
      <c r="T435" s="4"/>
    </row>
    <row r="436" spans="1:22" s="1" customFormat="1" ht="18.75" x14ac:dyDescent="0.4">
      <c r="A436" s="29"/>
      <c r="B436" s="29" t="s">
        <v>685</v>
      </c>
      <c r="D436" s="36"/>
      <c r="E436" s="38"/>
      <c r="F436" s="28"/>
      <c r="G436" s="38"/>
      <c r="H436" s="67"/>
      <c r="I436" s="38"/>
      <c r="J436" s="67"/>
      <c r="K436" s="38"/>
      <c r="L436" s="67"/>
      <c r="M436" s="38"/>
      <c r="N436" s="67"/>
      <c r="O436" s="38"/>
      <c r="P436" s="67"/>
      <c r="Q436" s="38"/>
      <c r="R436" s="38"/>
      <c r="S436" s="38"/>
    </row>
    <row r="437" spans="1:22" s="1" customFormat="1" ht="18.75" x14ac:dyDescent="0.4">
      <c r="A437" s="29"/>
      <c r="B437" s="29" t="s">
        <v>686</v>
      </c>
      <c r="D437" s="36"/>
      <c r="E437" s="38"/>
      <c r="F437" s="28"/>
      <c r="G437" s="38"/>
      <c r="H437" s="67"/>
      <c r="I437" s="38"/>
      <c r="J437" s="67"/>
      <c r="K437" s="38"/>
      <c r="L437" s="67"/>
      <c r="M437" s="38"/>
      <c r="N437" s="67"/>
      <c r="O437" s="38"/>
      <c r="P437" s="67"/>
      <c r="Q437" s="38"/>
      <c r="R437" s="38"/>
      <c r="S437" s="38"/>
    </row>
    <row r="438" spans="1:22" s="1" customFormat="1" ht="21" x14ac:dyDescent="0.4">
      <c r="A438" s="49" t="s">
        <v>687</v>
      </c>
      <c r="B438" s="49"/>
      <c r="C438" s="49"/>
      <c r="D438" s="30"/>
      <c r="E438" s="38"/>
      <c r="F438" s="37"/>
      <c r="G438" s="38"/>
      <c r="H438" s="67"/>
      <c r="I438" s="38"/>
      <c r="J438" s="67"/>
      <c r="K438" s="38"/>
      <c r="L438" s="67"/>
      <c r="M438" s="38"/>
      <c r="N438" s="67"/>
      <c r="O438" s="38"/>
      <c r="P438" s="67"/>
      <c r="Q438" s="38"/>
      <c r="R438" s="38"/>
      <c r="S438" s="38"/>
      <c r="T438" s="4"/>
    </row>
    <row r="439" spans="1:22" s="1" customFormat="1" ht="18.75" x14ac:dyDescent="0.4">
      <c r="A439" s="29"/>
      <c r="B439" s="29" t="s">
        <v>688</v>
      </c>
      <c r="D439" s="36"/>
      <c r="E439" s="38"/>
      <c r="F439" s="28"/>
      <c r="G439" s="38"/>
      <c r="H439" s="67"/>
      <c r="I439" s="38"/>
      <c r="J439" s="67"/>
      <c r="K439" s="38"/>
      <c r="L439" s="67"/>
      <c r="M439" s="38"/>
      <c r="N439" s="67"/>
      <c r="O439" s="38"/>
      <c r="P439" s="67"/>
      <c r="Q439" s="38"/>
      <c r="R439" s="38"/>
      <c r="S439" s="38"/>
    </row>
    <row r="440" spans="1:22" s="1" customFormat="1" ht="18.75" x14ac:dyDescent="0.4">
      <c r="A440" s="29"/>
      <c r="B440" s="29" t="s">
        <v>689</v>
      </c>
      <c r="D440" s="36"/>
      <c r="E440" s="38"/>
      <c r="F440" s="28"/>
      <c r="G440" s="38"/>
      <c r="H440" s="67"/>
      <c r="I440" s="38"/>
      <c r="J440" s="67"/>
      <c r="K440" s="38"/>
      <c r="L440" s="67"/>
      <c r="M440" s="38"/>
      <c r="N440" s="67"/>
      <c r="O440" s="38"/>
      <c r="P440" s="67"/>
      <c r="Q440" s="38"/>
      <c r="R440" s="38"/>
      <c r="S440" s="38"/>
    </row>
    <row r="441" spans="1:22" s="1" customFormat="1" ht="18.75" x14ac:dyDescent="0.4">
      <c r="A441" s="29"/>
      <c r="B441" s="29"/>
      <c r="D441" s="36"/>
      <c r="E441" s="38"/>
      <c r="F441" s="28"/>
      <c r="G441" s="38"/>
      <c r="H441" s="67"/>
      <c r="I441" s="38"/>
      <c r="J441" s="67"/>
      <c r="K441" s="38"/>
      <c r="L441" s="67"/>
      <c r="M441" s="38"/>
      <c r="N441" s="67"/>
      <c r="O441" s="38"/>
      <c r="P441" s="67"/>
      <c r="Q441" s="38"/>
      <c r="R441" s="38"/>
      <c r="S441" s="38"/>
    </row>
    <row r="442" spans="1:22" s="1" customFormat="1" ht="18.75" x14ac:dyDescent="0.4">
      <c r="A442" s="39" t="s">
        <v>30</v>
      </c>
      <c r="B442" s="2" t="s">
        <v>690</v>
      </c>
      <c r="D442" s="36"/>
      <c r="E442" s="38"/>
      <c r="G442" s="38"/>
      <c r="H442" s="67"/>
      <c r="I442" s="38"/>
      <c r="J442" s="67"/>
      <c r="K442" s="38"/>
      <c r="L442" s="67"/>
      <c r="M442" s="38"/>
      <c r="N442" s="67"/>
      <c r="O442" s="38"/>
      <c r="P442" s="67"/>
      <c r="Q442" s="38"/>
      <c r="R442" s="38"/>
      <c r="S442" s="38"/>
    </row>
    <row r="443" spans="1:22" s="1" customFormat="1" ht="18.75" x14ac:dyDescent="0.4">
      <c r="A443" s="2" t="s">
        <v>691</v>
      </c>
      <c r="B443" s="2"/>
      <c r="D443" s="36"/>
      <c r="E443" s="38"/>
      <c r="G443" s="38"/>
      <c r="H443" s="67"/>
      <c r="I443" s="38"/>
      <c r="J443" s="67"/>
      <c r="K443" s="38"/>
      <c r="L443" s="67"/>
      <c r="M443" s="38"/>
      <c r="N443" s="67"/>
      <c r="O443" s="38"/>
      <c r="P443" s="67"/>
      <c r="Q443" s="38"/>
      <c r="R443" s="38"/>
      <c r="S443" s="38"/>
    </row>
    <row r="444" spans="1:22" s="1" customFormat="1" ht="18.75" x14ac:dyDescent="0.4">
      <c r="A444" s="2"/>
      <c r="B444" s="2"/>
      <c r="D444" s="36"/>
      <c r="E444" s="38"/>
      <c r="G444" s="38"/>
      <c r="H444" s="67"/>
      <c r="I444" s="38"/>
      <c r="J444" s="67"/>
      <c r="K444" s="38"/>
      <c r="L444" s="67"/>
      <c r="M444" s="38"/>
      <c r="N444" s="67"/>
      <c r="O444" s="38"/>
      <c r="P444" s="67"/>
      <c r="Q444" s="38"/>
      <c r="R444" s="38"/>
      <c r="S444" s="38"/>
    </row>
    <row r="445" spans="1:22" s="1" customFormat="1" ht="18.75" x14ac:dyDescent="0.4">
      <c r="A445" s="2"/>
      <c r="B445" s="2"/>
      <c r="D445" s="36"/>
      <c r="E445" s="38"/>
      <c r="G445" s="38"/>
      <c r="H445" s="67"/>
      <c r="I445" s="38"/>
      <c r="J445" s="67"/>
      <c r="K445" s="38"/>
      <c r="L445" s="67"/>
      <c r="M445" s="38"/>
      <c r="N445" s="67"/>
      <c r="O445" s="38"/>
      <c r="P445" s="67"/>
      <c r="Q445" s="38"/>
      <c r="R445" s="38"/>
      <c r="S445" s="38"/>
    </row>
    <row r="446" spans="1:22" s="104" customFormat="1" ht="18" x14ac:dyDescent="0.4">
      <c r="A446" s="103" t="s">
        <v>103</v>
      </c>
      <c r="B446" s="103"/>
      <c r="D446" s="105"/>
      <c r="E446" s="106"/>
      <c r="F446" s="106"/>
      <c r="G446" s="106"/>
      <c r="H446" s="107"/>
      <c r="I446" s="106"/>
      <c r="J446" s="107"/>
      <c r="K446" s="106"/>
      <c r="L446" s="107"/>
      <c r="M446" s="106"/>
      <c r="N446" s="68"/>
      <c r="O446" s="40"/>
      <c r="P446" s="68"/>
      <c r="Q446" s="40"/>
      <c r="R446" s="107"/>
      <c r="S446" s="106"/>
      <c r="T446" s="107"/>
      <c r="U446" s="106"/>
      <c r="V446" s="106"/>
    </row>
    <row r="447" spans="1:22" s="108" customFormat="1" ht="18" x14ac:dyDescent="0.4">
      <c r="A447" s="103" t="s">
        <v>104</v>
      </c>
      <c r="B447" s="104"/>
      <c r="D447" s="109"/>
      <c r="E447" s="110"/>
      <c r="F447" s="110"/>
      <c r="G447" s="110"/>
      <c r="H447" s="111"/>
      <c r="I447" s="110"/>
      <c r="J447" s="111"/>
      <c r="K447" s="110"/>
      <c r="L447" s="111"/>
      <c r="M447" s="110"/>
      <c r="N447" s="97"/>
      <c r="O447" s="41"/>
      <c r="P447" s="97"/>
      <c r="Q447" s="41"/>
      <c r="R447" s="111"/>
      <c r="S447" s="110"/>
      <c r="T447" s="111"/>
      <c r="U447" s="110"/>
      <c r="V447" s="110"/>
    </row>
    <row r="448" spans="1:22" s="108" customFormat="1" ht="21" x14ac:dyDescent="0.4">
      <c r="A448" s="112" t="s">
        <v>105</v>
      </c>
      <c r="D448" s="109"/>
      <c r="E448" s="113"/>
      <c r="F448" s="110"/>
      <c r="G448" s="110"/>
      <c r="H448" s="111"/>
      <c r="I448" s="110"/>
      <c r="J448" s="111"/>
      <c r="K448" s="110"/>
      <c r="L448" s="111"/>
      <c r="M448" s="110"/>
      <c r="N448" s="97"/>
      <c r="O448" s="41"/>
      <c r="P448" s="97"/>
      <c r="Q448" s="41"/>
      <c r="R448" s="111"/>
      <c r="S448" s="110"/>
      <c r="T448" s="111"/>
      <c r="U448" s="110"/>
      <c r="V448" s="110"/>
    </row>
  </sheetData>
  <mergeCells count="56">
    <mergeCell ref="A1:S1"/>
    <mergeCell ref="A2:S2"/>
    <mergeCell ref="A3:S3"/>
    <mergeCell ref="D4:D9"/>
    <mergeCell ref="E4:E8"/>
    <mergeCell ref="F4:Q4"/>
    <mergeCell ref="R4:R8"/>
    <mergeCell ref="F5:G8"/>
    <mergeCell ref="H5:M5"/>
    <mergeCell ref="N5:Q5"/>
    <mergeCell ref="S5:S8"/>
    <mergeCell ref="H6:I7"/>
    <mergeCell ref="J6:K7"/>
    <mergeCell ref="A170:D170"/>
    <mergeCell ref="A175:D175"/>
    <mergeCell ref="A195:D195"/>
    <mergeCell ref="A199:D199"/>
    <mergeCell ref="A203:D203"/>
    <mergeCell ref="A188:D188"/>
    <mergeCell ref="A192:D192"/>
    <mergeCell ref="P9:Q9"/>
    <mergeCell ref="A4:B9"/>
    <mergeCell ref="C4:C9"/>
    <mergeCell ref="F9:G9"/>
    <mergeCell ref="H9:I9"/>
    <mergeCell ref="J9:K9"/>
    <mergeCell ref="L9:M9"/>
    <mergeCell ref="N9:O9"/>
    <mergeCell ref="L6:M7"/>
    <mergeCell ref="N6:O7"/>
    <mergeCell ref="P6:Q7"/>
    <mergeCell ref="H8:I8"/>
    <mergeCell ref="J8:K8"/>
    <mergeCell ref="L8:M8"/>
    <mergeCell ref="N8:O8"/>
    <mergeCell ref="P8:Q8"/>
    <mergeCell ref="A64:D64"/>
    <mergeCell ref="A75:D75"/>
    <mergeCell ref="A127:D127"/>
    <mergeCell ref="A135:D135"/>
    <mergeCell ref="A26:D26"/>
    <mergeCell ref="A37:D37"/>
    <mergeCell ref="A41:D41"/>
    <mergeCell ref="A207:D207"/>
    <mergeCell ref="A216:D216"/>
    <mergeCell ref="A233:D233"/>
    <mergeCell ref="A237:D237"/>
    <mergeCell ref="A247:D247"/>
    <mergeCell ref="A225:D225"/>
    <mergeCell ref="A229:D229"/>
    <mergeCell ref="A431:D431"/>
    <mergeCell ref="A251:D251"/>
    <mergeCell ref="A262:D262"/>
    <mergeCell ref="A291:D291"/>
    <mergeCell ref="A426:D426"/>
    <mergeCell ref="A430:D43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สรุป_66(ณ30ก.ย.66)</vt:lpstr>
      <vt:lpstr>รายละเอียด_66(ณ30ก.ย.66)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2020-10-24T07:07:37Z</cp:lastPrinted>
  <dcterms:created xsi:type="dcterms:W3CDTF">2020-02-21T06:38:58Z</dcterms:created>
  <dcterms:modified xsi:type="dcterms:W3CDTF">2023-11-01T09:01:24Z</dcterms:modified>
</cp:coreProperties>
</file>